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2.xml" ContentType="application/vnd.openxmlformats-officedocument.drawingml.chartshapes+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3.xml" ContentType="application/vnd.openxmlformats-officedocument.drawingml.chartshapes+xml"/>
  <Override PartName="/xl/charts/chart14.xml" ContentType="application/vnd.openxmlformats-officedocument.drawingml.chart+xml"/>
  <Override PartName="/xl/drawings/drawing4.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drawings/drawing5.xml" ContentType="application/vnd.openxmlformats-officedocument.drawingml.chartshapes+xml"/>
  <Override PartName="/xl/charts/chart17.xml" ContentType="application/vnd.openxmlformats-officedocument.drawingml.chart+xml"/>
  <Override PartName="/xl/drawings/drawing6.xml" ContentType="application/vnd.openxmlformats-officedocument.drawingml.chartshapes+xml"/>
  <Override PartName="/xl/charts/chart18.xml" ContentType="application/vnd.openxmlformats-officedocument.drawingml.chart+xml"/>
  <Override PartName="/xl/drawings/drawing7.xml" ContentType="application/vnd.openxmlformats-officedocument.drawingml.chartshapes+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8.xml" ContentType="application/vnd.openxmlformats-officedocument.drawingml.chartshapes+xml"/>
  <Override PartName="/xl/charts/chart23.xml" ContentType="application/vnd.openxmlformats-officedocument.drawingml.chart+xml"/>
  <Override PartName="/xl/drawings/drawing9.xml" ContentType="application/vnd.openxmlformats-officedocument.drawingml.chartshapes+xml"/>
  <Override PartName="/xl/charts/chart24.xml" ContentType="application/vnd.openxmlformats-officedocument.drawingml.chart+xml"/>
  <Override PartName="/xl/drawings/drawing10.xml" ContentType="application/vnd.openxmlformats-officedocument.drawingml.chartshapes+xml"/>
  <Override PartName="/xl/charts/chart25.xml" ContentType="application/vnd.openxmlformats-officedocument.drawingml.chart+xml"/>
  <Override PartName="/xl/drawings/drawing11.xml" ContentType="application/vnd.openxmlformats-officedocument.drawingml.chartshapes+xml"/>
  <Override PartName="/xl/charts/chart26.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27.xml" ContentType="application/vnd.openxmlformats-officedocument.drawingml.chart+xml"/>
  <Override PartName="/xl/charts/style1.xml" ContentType="application/vnd.ms-office.chartstyle+xml"/>
  <Override PartName="/xl/charts/colors1.xml" ContentType="application/vnd.ms-office.chartcolorstyle+xml"/>
  <Override PartName="/xl/charts/chart28.xml" ContentType="application/vnd.openxmlformats-officedocument.drawingml.chart+xml"/>
  <Override PartName="/xl/drawings/drawing14.xml" ContentType="application/vnd.openxmlformats-officedocument.drawingml.chartshapes+xml"/>
  <Override PartName="/xl/charts/chart29.xml" ContentType="application/vnd.openxmlformats-officedocument.drawingml.chart+xml"/>
  <Override PartName="/xl/drawings/drawing15.xml" ContentType="application/vnd.openxmlformats-officedocument.drawingml.chartshapes+xml"/>
  <Override PartName="/xl/charts/chart30.xml" ContentType="application/vnd.openxmlformats-officedocument.drawingml.chart+xml"/>
  <Override PartName="/xl/charts/chart31.xml" ContentType="application/vnd.openxmlformats-officedocument.drawingml.chart+xml"/>
  <Override PartName="/xl/charts/style2.xml" ContentType="application/vnd.ms-office.chartstyle+xml"/>
  <Override PartName="/xl/charts/colors2.xml" ContentType="application/vnd.ms-office.chartcolorstyle+xml"/>
  <Override PartName="/xl/charts/chart32.xml" ContentType="application/vnd.openxmlformats-officedocument.drawingml.chart+xml"/>
  <Override PartName="/xl/drawings/drawing16.xml" ContentType="application/vnd.openxmlformats-officedocument.drawingml.chartshapes+xml"/>
  <Override PartName="/xl/charts/chart33.xml" ContentType="application/vnd.openxmlformats-officedocument.drawingml.chart+xml"/>
  <Override PartName="/xl/drawings/drawing17.xml" ContentType="application/vnd.openxmlformats-officedocument.drawingml.chartshapes+xml"/>
  <Override PartName="/xl/charts/chart34.xml" ContentType="application/vnd.openxmlformats-officedocument.drawingml.chart+xml"/>
  <Override PartName="/xl/drawings/drawing18.xml" ContentType="application/vnd.openxmlformats-officedocument.drawingml.chartshapes+xml"/>
  <Override PartName="/xl/charts/chart35.xml" ContentType="application/vnd.openxmlformats-officedocument.drawingml.chart+xml"/>
  <Override PartName="/xl/charts/style3.xml" ContentType="application/vnd.ms-office.chartstyle+xml"/>
  <Override PartName="/xl/charts/colors3.xml" ContentType="application/vnd.ms-office.chartcolorstyle+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charts/chart37.xml" ContentType="application/vnd.openxmlformats-officedocument.drawingml.chart+xml"/>
  <Override PartName="/xl/drawings/drawing19.xml" ContentType="application/vnd.openxmlformats-officedocument.drawingml.chartshapes+xml"/>
  <Override PartName="/xl/charts/chart38.xml" ContentType="application/vnd.openxmlformats-officedocument.drawingml.chart+xml"/>
  <Override PartName="/xl/charts/style5.xml" ContentType="application/vnd.ms-office.chartstyle+xml"/>
  <Override PartName="/xl/charts/colors5.xml" ContentType="application/vnd.ms-office.chartcolorstyle+xml"/>
  <Override PartName="/xl/charts/chart39.xml" ContentType="application/vnd.openxmlformats-officedocument.drawingml.chart+xml"/>
  <Override PartName="/xl/drawings/drawing20.xml" ContentType="application/vnd.openxmlformats-officedocument.drawingml.chartshapes+xml"/>
  <Override PartName="/xl/charts/chart40.xml" ContentType="application/vnd.openxmlformats-officedocument.drawingml.chart+xml"/>
  <Override PartName="/xl/drawings/drawing21.xml" ContentType="application/vnd.openxmlformats-officedocument.drawingml.chartshapes+xml"/>
  <Override PartName="/xl/charts/chart41.xml" ContentType="application/vnd.openxmlformats-officedocument.drawingml.chart+xml"/>
  <Override PartName="/xl/drawings/drawing22.xml" ContentType="application/vnd.openxmlformats-officedocument.drawingml.chartshapes+xml"/>
  <Override PartName="/xl/charts/chart42.xml" ContentType="application/vnd.openxmlformats-officedocument.drawingml.chart+xml"/>
  <Override PartName="/xl/drawings/drawing23.xml" ContentType="application/vnd.openxmlformats-officedocument.drawing+xml"/>
  <Override PartName="/xl/drawings/drawing24.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style6.xml" ContentType="application/vnd.ms-office.chartstyle+xml"/>
  <Override PartName="/xl/charts/colors6.xml" ContentType="application/vnd.ms-office.chartcolorstyle+xml"/>
  <Override PartName="/xl/charts/chart46.xml" ContentType="application/vnd.openxmlformats-officedocument.drawingml.chart+xml"/>
  <Override PartName="/xl/charts/style7.xml" ContentType="application/vnd.ms-office.chartstyle+xml"/>
  <Override PartName="/xl/charts/colors7.xml" ContentType="application/vnd.ms-office.chartcolorstyle+xml"/>
  <Override PartName="/xl/charts/chart47.xml" ContentType="application/vnd.openxmlformats-officedocument.drawingml.chart+xml"/>
  <Override PartName="/xl/charts/style8.xml" ContentType="application/vnd.ms-office.chartstyle+xml"/>
  <Override PartName="/xl/charts/colors8.xml" ContentType="application/vnd.ms-office.chartcolorstyle+xml"/>
  <Override PartName="/xl/charts/chart48.xml" ContentType="application/vnd.openxmlformats-officedocument.drawingml.chart+xml"/>
  <Override PartName="/xl/charts/style9.xml" ContentType="application/vnd.ms-office.chartstyle+xml"/>
  <Override PartName="/xl/charts/colors9.xml" ContentType="application/vnd.ms-office.chartcolorstyle+xml"/>
  <Override PartName="/xl/charts/chart49.xml" ContentType="application/vnd.openxmlformats-officedocument.drawingml.chart+xml"/>
  <Override PartName="/xl/charts/style10.xml" ContentType="application/vnd.ms-office.chartstyle+xml"/>
  <Override PartName="/xl/charts/colors10.xml" ContentType="application/vnd.ms-office.chartcolorstyle+xml"/>
  <Override PartName="/xl/charts/chart50.xml" ContentType="application/vnd.openxmlformats-officedocument.drawingml.chart+xml"/>
  <Override PartName="/xl/charts/style11.xml" ContentType="application/vnd.ms-office.chartstyle+xml"/>
  <Override PartName="/xl/charts/colors11.xml" ContentType="application/vnd.ms-office.chartcolorstyle+xml"/>
  <Override PartName="/xl/charts/chart51.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5.xml" ContentType="application/vnd.openxmlformats-officedocument.drawingml.chartshapes+xml"/>
  <Override PartName="/xl/charts/chart52.xml" ContentType="application/vnd.openxmlformats-officedocument.drawingml.chart+xml"/>
  <Override PartName="/xl/charts/style13.xml" ContentType="application/vnd.ms-office.chartstyle+xml"/>
  <Override PartName="/xl/charts/colors13.xml" ContentType="application/vnd.ms-office.chartcolorstyle+xml"/>
  <Override PartName="/xl/charts/chart53.xml" ContentType="application/vnd.openxmlformats-officedocument.drawingml.chart+xml"/>
  <Override PartName="/xl/drawings/drawing26.xml" ContentType="application/vnd.openxmlformats-officedocument.drawing+xml"/>
  <Override PartName="/xl/charts/chart54.xml" ContentType="application/vnd.openxmlformats-officedocument.drawingml.chart+xml"/>
  <Override PartName="/xl/drawings/drawing27.xml" ContentType="application/vnd.openxmlformats-officedocument.drawing+xml"/>
  <Override PartName="/xl/drawings/drawing28.xml" ContentType="application/vnd.openxmlformats-officedocument.drawing+xml"/>
  <Override PartName="/xl/charts/chart55.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9.xml" ContentType="application/vnd.openxmlformats-officedocument.drawing+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drawings/drawing30.xml" ContentType="application/vnd.openxmlformats-officedocument.drawing+xml"/>
  <Override PartName="/xl/charts/chart59.xml" ContentType="application/vnd.openxmlformats-officedocument.drawingml.chart+xml"/>
  <Override PartName="/xl/charts/style15.xml" ContentType="application/vnd.ms-office.chartstyle+xml"/>
  <Override PartName="/xl/charts/colors15.xml" ContentType="application/vnd.ms-office.chartcolorstyle+xml"/>
  <Override PartName="/xl/charts/chart60.xml" ContentType="application/vnd.openxmlformats-officedocument.drawingml.chart+xml"/>
  <Override PartName="/xl/charts/style16.xml" ContentType="application/vnd.ms-office.chartstyle+xml"/>
  <Override PartName="/xl/charts/colors16.xml" ContentType="application/vnd.ms-office.chartcolorstyle+xml"/>
  <Override PartName="/xl/charts/chart61.xml" ContentType="application/vnd.openxmlformats-officedocument.drawingml.chart+xml"/>
  <Override PartName="/xl/charts/style17.xml" ContentType="application/vnd.ms-office.chartstyle+xml"/>
  <Override PartName="/xl/charts/colors17.xml" ContentType="application/vnd.ms-office.chartcolorstyle+xml"/>
  <Override PartName="/xl/charts/chart62.xml" ContentType="application/vnd.openxmlformats-officedocument.drawingml.chart+xml"/>
  <Override PartName="/xl/charts/style18.xml" ContentType="application/vnd.ms-office.chartstyle+xml"/>
  <Override PartName="/xl/charts/colors1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209"/>
  <workbookPr showInkAnnotation="0" autoCompressPictures="0"/>
  <mc:AlternateContent xmlns:mc="http://schemas.openxmlformats.org/markup-compatibility/2006">
    <mc:Choice Requires="x15">
      <x15ac:absPath xmlns:x15ac="http://schemas.microsoft.com/office/spreadsheetml/2010/11/ac" url="/Users/xiomaraespitia/Desktop/TESIS PERIODONCIA IV LASER VS NITRATO DE PONATSIO/"/>
    </mc:Choice>
  </mc:AlternateContent>
  <bookViews>
    <workbookView xWindow="0" yWindow="460" windowWidth="25600" windowHeight="14440" tabRatio="500" activeTab="2"/>
  </bookViews>
  <sheets>
    <sheet name="resultados" sheetId="20" r:id="rId1"/>
    <sheet name="base" sheetId="3" r:id="rId2"/>
    <sheet name="obejtivos" sheetId="2" r:id="rId3"/>
    <sheet name="solucvion" sheetId="8" r:id="rId4"/>
    <sheet name="Hoja2" sheetId="18" r:id="rId5"/>
    <sheet name="mecanicorr" sheetId="19" r:id="rId6"/>
    <sheet name="res quimk" sheetId="6" r:id="rId7"/>
    <sheet name="Hoja7" sheetId="7" r:id="rId8"/>
    <sheet name="dtes r" sheetId="9" r:id="rId9"/>
    <sheet name="binimial" sheetId="16" r:id="rId10"/>
    <sheet name="dintes rr" sheetId="17" r:id="rId11"/>
    <sheet name="dtes" sheetId="4" r:id="rId12"/>
    <sheet name="res base" sheetId="5" r:id="rId13"/>
    <sheet name="orioginal" sheetId="1" r:id="rId14"/>
    <sheet name="TDDIANA" sheetId="13" r:id="rId15"/>
    <sheet name="DIANA" sheetId="10" r:id="rId16"/>
    <sheet name="GRAFICOS" sheetId="14" r:id="rId17"/>
    <sheet name="Hoja1" sheetId="15" r:id="rId18"/>
  </sheets>
  <externalReferences>
    <externalReference r:id="rId19"/>
  </externalReferences>
  <definedNames>
    <definedName name="_xlnm._FilterDatabase" localSheetId="11" hidden="1">dtes!$O$36:$W$636</definedName>
    <definedName name="_xlnm._FilterDatabase" localSheetId="8" hidden="1">'dtes r'!$A$1:$L$601</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BT316" i="3" l="1"/>
  <c r="BT318" i="3"/>
  <c r="BT315" i="3" a="1"/>
  <c r="BT315" i="3"/>
  <c r="BS316" i="3"/>
  <c r="BS318" i="3"/>
  <c r="BS315" i="3" a="1"/>
  <c r="BS315" i="3"/>
  <c r="BU316" i="3"/>
  <c r="BU318" i="3"/>
  <c r="BU315" i="3" a="1"/>
  <c r="BU315" i="3"/>
  <c r="BV316" i="3"/>
  <c r="BV318" i="3"/>
  <c r="BV315" i="3" a="1"/>
  <c r="BW316" i="3"/>
  <c r="BW318" i="3"/>
  <c r="BW315" i="3" a="1"/>
  <c r="BX316" i="3"/>
  <c r="BX318" i="3"/>
  <c r="BX315" i="3" a="1"/>
  <c r="BY316" i="3"/>
  <c r="BY318" i="3"/>
  <c r="BY315" i="3" a="1"/>
  <c r="BZ316" i="3"/>
  <c r="BZ318" i="3"/>
  <c r="BZ315" i="3" a="1"/>
  <c r="CA316" i="3"/>
  <c r="CA318" i="3"/>
  <c r="CA315" i="3" a="1"/>
  <c r="CB316" i="3"/>
  <c r="CB318" i="3"/>
  <c r="CB315" i="3" a="1"/>
  <c r="BV315" i="3"/>
  <c r="BW315" i="3"/>
  <c r="BX315" i="3"/>
  <c r="BY315" i="3"/>
  <c r="BZ315" i="3"/>
  <c r="CA315" i="3"/>
  <c r="CB315" i="3"/>
  <c r="BS322" i="3"/>
  <c r="BT309" i="3"/>
  <c r="BU309" i="3"/>
  <c r="BV309" i="3"/>
  <c r="BW309" i="3"/>
  <c r="BX309" i="3"/>
  <c r="BY309" i="3"/>
  <c r="BZ309" i="3"/>
  <c r="CA309" i="3"/>
  <c r="CB309" i="3"/>
  <c r="BT310" i="3"/>
  <c r="BU310" i="3"/>
  <c r="BV310" i="3"/>
  <c r="BW310" i="3"/>
  <c r="BX310" i="3"/>
  <c r="BY310" i="3"/>
  <c r="BZ310" i="3"/>
  <c r="CA310" i="3"/>
  <c r="CB310" i="3"/>
  <c r="BT317" i="3"/>
  <c r="BT311" i="3"/>
  <c r="BU317" i="3"/>
  <c r="BU311" i="3"/>
  <c r="BV317" i="3"/>
  <c r="BV311" i="3"/>
  <c r="BW317" i="3"/>
  <c r="BW311" i="3"/>
  <c r="BX317" i="3"/>
  <c r="BX311" i="3"/>
  <c r="BY317" i="3"/>
  <c r="BY311" i="3"/>
  <c r="BZ317" i="3"/>
  <c r="BZ311" i="3"/>
  <c r="CA317" i="3"/>
  <c r="CA311" i="3"/>
  <c r="CB317" i="3"/>
  <c r="CB311" i="3"/>
  <c r="BT312" i="3"/>
  <c r="BU312" i="3"/>
  <c r="BV312" i="3"/>
  <c r="BW312" i="3"/>
  <c r="BX312" i="3"/>
  <c r="BY312" i="3"/>
  <c r="BZ312" i="3"/>
  <c r="CA312" i="3"/>
  <c r="CB312" i="3"/>
  <c r="BT319" i="3" a="1"/>
  <c r="BT319" i="3"/>
  <c r="BT313" i="3"/>
  <c r="BU319" i="3" a="1"/>
  <c r="BU319" i="3"/>
  <c r="BU313" i="3"/>
  <c r="BV319" i="3" a="1"/>
  <c r="BV319" i="3"/>
  <c r="BV313" i="3"/>
  <c r="BW319" i="3" a="1"/>
  <c r="BW319" i="3"/>
  <c r="BW313" i="3"/>
  <c r="BX319" i="3" a="1"/>
  <c r="BX319" i="3"/>
  <c r="BX313" i="3"/>
  <c r="BY319" i="3" a="1"/>
  <c r="BY319" i="3"/>
  <c r="BY313" i="3"/>
  <c r="BZ319" i="3" a="1"/>
  <c r="BZ319" i="3"/>
  <c r="BZ313" i="3"/>
  <c r="CA319" i="3" a="1"/>
  <c r="CA319" i="3"/>
  <c r="CA313" i="3"/>
  <c r="CB319" i="3" a="1"/>
  <c r="CB319" i="3"/>
  <c r="CB313" i="3"/>
  <c r="BS317" i="3"/>
  <c r="BS311" i="3"/>
  <c r="BS312" i="3"/>
  <c r="BS319" i="3" a="1"/>
  <c r="BS319" i="3"/>
  <c r="BS313" i="3"/>
  <c r="BS310" i="3"/>
  <c r="BS309" i="3"/>
  <c r="BT320" i="3"/>
  <c r="BU320" i="3"/>
  <c r="BV320" i="3"/>
  <c r="BW320" i="3"/>
  <c r="BX320" i="3"/>
  <c r="BY320" i="3"/>
  <c r="BZ320" i="3"/>
  <c r="CA320" i="3"/>
  <c r="CB320" i="3"/>
  <c r="BS320" i="3"/>
  <c r="AW310" i="3"/>
  <c r="AX310" i="3"/>
  <c r="AW312" i="3"/>
  <c r="AW313" i="3"/>
  <c r="AW317" i="3"/>
  <c r="AW318" i="3"/>
  <c r="AW319" i="3"/>
  <c r="AW320" i="3"/>
  <c r="AW323" i="3"/>
  <c r="AX323" i="3"/>
  <c r="AX324" i="3"/>
  <c r="AW324" i="3"/>
  <c r="AX322" i="3"/>
  <c r="AW322" i="3"/>
  <c r="AW321" i="3"/>
  <c r="AX312" i="3"/>
  <c r="AX313" i="3"/>
  <c r="AX311" i="3"/>
  <c r="AW311" i="3"/>
  <c r="C11" i="18"/>
  <c r="C13" i="18"/>
  <c r="C10" i="18" a="1"/>
  <c r="C10" i="18"/>
  <c r="B11" i="18"/>
  <c r="B13" i="18"/>
  <c r="B10" i="18" a="1"/>
  <c r="B10" i="18"/>
  <c r="D11" i="18"/>
  <c r="D13" i="18"/>
  <c r="D10" i="18" a="1"/>
  <c r="D10" i="18"/>
  <c r="E11" i="18"/>
  <c r="E13" i="18"/>
  <c r="E10" i="18" a="1"/>
  <c r="F11" i="18"/>
  <c r="F13" i="18"/>
  <c r="F10" i="18" a="1"/>
  <c r="E10" i="18"/>
  <c r="F10" i="18"/>
  <c r="B17" i="18"/>
  <c r="C4" i="18"/>
  <c r="D4" i="18"/>
  <c r="E4" i="18"/>
  <c r="F4" i="18"/>
  <c r="C5" i="18"/>
  <c r="D5" i="18"/>
  <c r="E5" i="18"/>
  <c r="F5" i="18"/>
  <c r="C12" i="18"/>
  <c r="C6" i="18"/>
  <c r="D12" i="18"/>
  <c r="D6" i="18"/>
  <c r="E12" i="18"/>
  <c r="E6" i="18"/>
  <c r="F12" i="18"/>
  <c r="F6" i="18"/>
  <c r="C7" i="18"/>
  <c r="D7" i="18"/>
  <c r="E7" i="18"/>
  <c r="F7" i="18"/>
  <c r="C14" i="18" a="1"/>
  <c r="C14" i="18"/>
  <c r="C8" i="18"/>
  <c r="D14" i="18" a="1"/>
  <c r="D14" i="18"/>
  <c r="D8" i="18"/>
  <c r="E14" i="18" a="1"/>
  <c r="E14" i="18"/>
  <c r="E8" i="18"/>
  <c r="F14" i="18" a="1"/>
  <c r="F14" i="18"/>
  <c r="F8" i="18"/>
  <c r="B12" i="18"/>
  <c r="B6" i="18"/>
  <c r="B7" i="18"/>
  <c r="B14" i="18" a="1"/>
  <c r="B14" i="18"/>
  <c r="B8" i="18"/>
  <c r="B5" i="18"/>
  <c r="B4" i="18"/>
  <c r="C15" i="18"/>
  <c r="D15" i="18"/>
  <c r="E15" i="18"/>
  <c r="F15" i="18"/>
  <c r="B15" i="18"/>
  <c r="E44" i="2"/>
  <c r="E43" i="2"/>
  <c r="I16" i="2"/>
  <c r="B17" i="2"/>
  <c r="B16" i="2"/>
</calcChain>
</file>

<file path=xl/sharedStrings.xml><?xml version="1.0" encoding="utf-8"?>
<sst xmlns="http://schemas.openxmlformats.org/spreadsheetml/2006/main" count="13073" uniqueCount="660">
  <si>
    <t>Eficacia de la terapia de sensabilización dental con técnica laser vs desensibilización topico con nitrato de potasio en pacientes con</t>
  </si>
  <si>
    <t>sensibilida dental por tratamiento periodontal</t>
  </si>
  <si>
    <t>1. Nombre</t>
  </si>
  <si>
    <t>2. Edad</t>
  </si>
  <si>
    <t>3. Sexo</t>
  </si>
  <si>
    <t>4. Tipo de terapia periodontal</t>
  </si>
  <si>
    <t>5. Tipo de reseción</t>
  </si>
  <si>
    <t>6. Tipo de terapia</t>
  </si>
  <si>
    <t>8. Respuesta estimulo termico</t>
  </si>
  <si>
    <t>9. Respuesta estímulo mecánico</t>
  </si>
  <si>
    <t>7. Respuesta estimulo químico</t>
  </si>
  <si>
    <t>Nombre</t>
  </si>
  <si>
    <t>Edad</t>
  </si>
  <si>
    <t>Sexo</t>
  </si>
  <si>
    <t>Tipo de terapia</t>
  </si>
  <si>
    <t>tipo I</t>
  </si>
  <si>
    <t>tipo II</t>
  </si>
  <si>
    <t>tipo III</t>
  </si>
  <si>
    <t>tipo IV</t>
  </si>
  <si>
    <t>Respuesta estímulo químico</t>
  </si>
  <si>
    <t>pregunta 1</t>
  </si>
  <si>
    <t>pregunta 2</t>
  </si>
  <si>
    <t>pregunta 3</t>
  </si>
  <si>
    <t>pregunta 4</t>
  </si>
  <si>
    <t>Respuesta estímulo termico</t>
  </si>
  <si>
    <t>Grado de cumplimiento</t>
  </si>
  <si>
    <t>Dhs:</t>
  </si>
  <si>
    <t>O : sin molestia pero los pacientes sentían estímulo</t>
  </si>
  <si>
    <t>1 : Molestia leve pero no dolorosa</t>
  </si>
  <si>
    <t>2 : Dolor durante la aplicación del estímulo</t>
  </si>
  <si>
    <t>3 : Dolor durante la aplicación de estímulo e inmediatamente despues</t>
  </si>
  <si>
    <t>pregunta 2 : Presenta sensibilidad cuando ingiere comidas o bebidas calientes</t>
  </si>
  <si>
    <t>pregunta 3 : Presenta sensibilidad cuando ingiere bebidas y/o comidas frias</t>
  </si>
  <si>
    <t>Pregunta 4 : Presenta sensibilidad cuando ingiere bebidas o comidas acidas</t>
  </si>
  <si>
    <t>RESPUESTA AL ESTIMULO QUIMICO</t>
  </si>
  <si>
    <t>Pregunta 1: Presenta sensiblidad cuando come el helado</t>
  </si>
  <si>
    <t>GRADO DE CUMPLIMIENTO:</t>
  </si>
  <si>
    <t>Correcto (aceptable: del consumo real aproximado de 80 al 100% de la oferta</t>
  </si>
  <si>
    <t>Regular (aceptable: el consumo real aproximado de 60 a 80% de la oferta</t>
  </si>
  <si>
    <t>Insuficiente( inaceptable: de 0 a 60 % aproximado del real consumo de la oferta</t>
  </si>
  <si>
    <t xml:space="preserve">ANA MARIA ALVIRA </t>
  </si>
  <si>
    <t>LUZ CLEMENCIA CORREDOR PAEZ</t>
  </si>
  <si>
    <t>Historia</t>
  </si>
  <si>
    <t>Tipo de recesión</t>
  </si>
  <si>
    <t>diente 1</t>
  </si>
  <si>
    <t>diente 2</t>
  </si>
  <si>
    <t>dhs</t>
  </si>
  <si>
    <t>control 15 minutos</t>
  </si>
  <si>
    <t>control 8 dias</t>
  </si>
  <si>
    <t>control 15 dias</t>
  </si>
  <si>
    <t xml:space="preserve">Tipo de intervención </t>
  </si>
  <si>
    <t>F</t>
  </si>
  <si>
    <t>45-46</t>
  </si>
  <si>
    <t>MECANICA</t>
  </si>
  <si>
    <t>LASER</t>
  </si>
  <si>
    <t xml:space="preserve">ACEPTABLE </t>
  </si>
  <si>
    <t>LUZ STELLA GARCIA DIAZ</t>
  </si>
  <si>
    <t>31-41</t>
  </si>
  <si>
    <t>RESPUESTA ESIMULO MECANICO</t>
  </si>
  <si>
    <t>CONTROL A LOS 15 MINUTOS</t>
  </si>
  <si>
    <t>CONTROL A LOS 8 DIAS</t>
  </si>
  <si>
    <t xml:space="preserve">CONTROL A LOS 15 DIAS </t>
  </si>
  <si>
    <t xml:space="preserve">CONTROL AL MES </t>
  </si>
  <si>
    <t>REGULAR</t>
  </si>
  <si>
    <t xml:space="preserve">BLANCA LUCIA SARMIENTO </t>
  </si>
  <si>
    <t>JUAN SEBASTIAN BOHORQUEZ PRIETO</t>
  </si>
  <si>
    <t>M</t>
  </si>
  <si>
    <t>26-44</t>
  </si>
  <si>
    <t>ROBINZON ROBAYO PIÑEROS</t>
  </si>
  <si>
    <t>36-37</t>
  </si>
  <si>
    <t>LEIDY YURLEY ARDILA</t>
  </si>
  <si>
    <t>INACEPTABLE</t>
  </si>
  <si>
    <t>46-31</t>
  </si>
  <si>
    <t xml:space="preserve">QUIRURGICA </t>
  </si>
  <si>
    <t>17-16</t>
  </si>
  <si>
    <t xml:space="preserve"> NORMA PATRICIA HEREDIA ZULUAGA</t>
  </si>
  <si>
    <t>ANDREA MELISSA TORRES PEÑUELA</t>
  </si>
  <si>
    <t>MARTHA LILIANA SANCHEZ</t>
  </si>
  <si>
    <t>LUDIBIA NIETO</t>
  </si>
  <si>
    <t>RODRIGO CHAVES CABRERA</t>
  </si>
  <si>
    <t>23-41</t>
  </si>
  <si>
    <t>CARMEN GLORIA NIÑO</t>
  </si>
  <si>
    <t>NELCY BERNAL</t>
  </si>
  <si>
    <t>NOHEMY RAMIREZ</t>
  </si>
  <si>
    <t>14-15</t>
  </si>
  <si>
    <t>JAIME RODRIGUEZ QUJANO</t>
  </si>
  <si>
    <t>NITRATO</t>
  </si>
  <si>
    <t>24-25</t>
  </si>
  <si>
    <t>46-34</t>
  </si>
  <si>
    <t>FERNANDO VERA GONZALEZ</t>
  </si>
  <si>
    <t>31-32</t>
  </si>
  <si>
    <t>DISNEY NEIRA AREVALO</t>
  </si>
  <si>
    <t>YANETH ANGEL SALAMANCA</t>
  </si>
  <si>
    <t>15-14</t>
  </si>
  <si>
    <t>LILIANA CAROLINA ESPITIA ROBAYO</t>
  </si>
  <si>
    <t>26-16</t>
  </si>
  <si>
    <t>CONTROL AL MES</t>
  </si>
  <si>
    <t>LILIANA BARACALDO VERGARA</t>
  </si>
  <si>
    <t>NATALY BELTRAN DIAZ</t>
  </si>
  <si>
    <t>46-35</t>
  </si>
  <si>
    <t xml:space="preserve">REGULAR </t>
  </si>
  <si>
    <t>MAURICIO ALVAREZ POSADA</t>
  </si>
  <si>
    <t>16-27</t>
  </si>
  <si>
    <t xml:space="preserve">HIBET  ROMO </t>
  </si>
  <si>
    <t xml:space="preserve">GEISIN MARIA REYES </t>
  </si>
  <si>
    <t>14-25</t>
  </si>
  <si>
    <t>YAQUELINE CARRILLO VEGA</t>
  </si>
  <si>
    <t>MARIA GLADIS BARRERA</t>
  </si>
  <si>
    <t>SANDRA  PATRICIA MOLINA</t>
  </si>
  <si>
    <t>17-45</t>
  </si>
  <si>
    <t>MARIELA SILVA TORRES</t>
  </si>
  <si>
    <t>JAZMIN MARISOL LAGUNA RAMIREZ</t>
  </si>
  <si>
    <t>16-46</t>
  </si>
  <si>
    <r>
      <t>1.</t>
    </r>
    <r>
      <rPr>
        <b/>
        <sz val="7"/>
        <color theme="1"/>
        <rFont val="Times New Roman"/>
        <family val="1"/>
      </rPr>
      <t xml:space="preserve">           </t>
    </r>
    <r>
      <rPr>
        <b/>
        <sz val="11"/>
        <color theme="1"/>
        <rFont val="Arial"/>
        <family val="2"/>
      </rPr>
      <t>OBJETIVO   GENERAL:</t>
    </r>
  </si>
  <si>
    <r>
      <t>2.</t>
    </r>
    <r>
      <rPr>
        <b/>
        <sz val="7"/>
        <color theme="1"/>
        <rFont val="Times New Roman"/>
        <family val="1"/>
      </rPr>
      <t xml:space="preserve">           </t>
    </r>
    <r>
      <rPr>
        <b/>
        <sz val="11"/>
        <color theme="1"/>
        <rFont val="Arial"/>
        <family val="2"/>
      </rPr>
      <t>OBJETIVOS  ESPECIFÍCOS</t>
    </r>
  </si>
  <si>
    <t>TIPO RECESIÓN</t>
  </si>
  <si>
    <t>DIENTES</t>
  </si>
  <si>
    <t>I</t>
  </si>
  <si>
    <t xml:space="preserve"> </t>
  </si>
  <si>
    <t>III</t>
  </si>
  <si>
    <t>I-II</t>
  </si>
  <si>
    <t>II</t>
  </si>
  <si>
    <t>II-III</t>
  </si>
  <si>
    <t>15;14</t>
  </si>
  <si>
    <t>24;25</t>
  </si>
  <si>
    <t>31;32</t>
  </si>
  <si>
    <t>31;41</t>
  </si>
  <si>
    <t>14;15</t>
  </si>
  <si>
    <t>14;25</t>
  </si>
  <si>
    <t>16;46</t>
  </si>
  <si>
    <t>17;45</t>
  </si>
  <si>
    <t>46;34</t>
  </si>
  <si>
    <t>16;27</t>
  </si>
  <si>
    <t>17;16</t>
  </si>
  <si>
    <t>23;41</t>
  </si>
  <si>
    <t>26;16</t>
  </si>
  <si>
    <t>26;44</t>
  </si>
  <si>
    <t>36;37</t>
  </si>
  <si>
    <t>45;46</t>
  </si>
  <si>
    <t>46;31</t>
  </si>
  <si>
    <t>46;35</t>
  </si>
  <si>
    <t>22-12</t>
  </si>
  <si>
    <t>25-26</t>
  </si>
  <si>
    <t>26-27</t>
  </si>
  <si>
    <t>34-43</t>
  </si>
  <si>
    <t>13-12</t>
  </si>
  <si>
    <t>33-41</t>
  </si>
  <si>
    <t>come el helado</t>
  </si>
  <si>
    <t>pregunta 2 :ingiere comidas o bebidas calientes</t>
  </si>
  <si>
    <t>pregunta 3 :ingiere bebidas y/o comidas frias</t>
  </si>
  <si>
    <t>Pregunta 4 :ingiere bebidas o comidas acidas</t>
  </si>
  <si>
    <t xml:space="preserve"> bebida o comidas caliente</t>
  </si>
  <si>
    <t xml:space="preserve"> bebidas y/o comidas frias</t>
  </si>
  <si>
    <t xml:space="preserve"> bebidas o comidas acidas</t>
  </si>
  <si>
    <t>Nivel de sencibilidad a comida de helado</t>
  </si>
  <si>
    <t>Nivel de sencibilidad a comida o bebida caliente</t>
  </si>
  <si>
    <t>Nivel de sencibilidad a comida o bebida fria</t>
  </si>
  <si>
    <t>Nivel de sencibilidad a comida o bebida ácida</t>
  </si>
  <si>
    <t>Grado de cumplimiento tto</t>
  </si>
  <si>
    <t>Etiquetas de fila</t>
  </si>
  <si>
    <t>Total general</t>
  </si>
  <si>
    <t>Cuenta de Sexo</t>
  </si>
  <si>
    <t>n</t>
  </si>
  <si>
    <t>%</t>
  </si>
  <si>
    <t>(Todas)</t>
  </si>
  <si>
    <t>Cuenta de Tipo de terapia</t>
  </si>
  <si>
    <t xml:space="preserve"> Tipo de terapia</t>
  </si>
  <si>
    <t xml:space="preserve"> Tipo de intervención </t>
  </si>
  <si>
    <t>Etiquetas de columna</t>
  </si>
  <si>
    <t>Inf. Por Pcte</t>
  </si>
  <si>
    <t>Estimulo químico</t>
  </si>
  <si>
    <t>Comida de helado</t>
  </si>
  <si>
    <t>Comida o bebida caliente</t>
  </si>
  <si>
    <t>Comida o bebida fría</t>
  </si>
  <si>
    <t>Comida o bebida ácida</t>
  </si>
  <si>
    <t>Nivel sensibilidad</t>
  </si>
  <si>
    <t>Inicial</t>
  </si>
  <si>
    <t>15 mins</t>
  </si>
  <si>
    <t>Diente</t>
  </si>
  <si>
    <t>Tipo estimulo</t>
  </si>
  <si>
    <t>Periodo</t>
  </si>
  <si>
    <t>8 días</t>
  </si>
  <si>
    <t>15 días</t>
  </si>
  <si>
    <t>1 mes</t>
  </si>
  <si>
    <t>Mecánico</t>
  </si>
  <si>
    <t>Térmico</t>
  </si>
  <si>
    <t>Grado Cumplimiento</t>
  </si>
  <si>
    <t>Total MECANICA</t>
  </si>
  <si>
    <t xml:space="preserve">Total QUIRURGICA </t>
  </si>
  <si>
    <t>Dhs2</t>
  </si>
  <si>
    <t>Dhs1</t>
  </si>
  <si>
    <t>Sin Molestia pero con estímulo</t>
  </si>
  <si>
    <t>Molestia leve</t>
  </si>
  <si>
    <t>Dolor con estímulo</t>
  </si>
  <si>
    <t>Dolor con estímulo y después</t>
  </si>
  <si>
    <t>Cuenta de Dhs1</t>
  </si>
  <si>
    <t>TERAPIA</t>
  </si>
  <si>
    <t>Total</t>
  </si>
  <si>
    <t>Sensibilidad</t>
  </si>
  <si>
    <t>Mecánica</t>
  </si>
  <si>
    <t>Quirúrgica</t>
  </si>
  <si>
    <t>Terapia</t>
  </si>
  <si>
    <t>Estímulo químico</t>
  </si>
  <si>
    <t>Evalución por diente</t>
  </si>
  <si>
    <t>Expected Values</t>
  </si>
  <si>
    <t>Chi-Square Test</t>
  </si>
  <si>
    <t>SUMMARY</t>
  </si>
  <si>
    <t>Alpha</t>
  </si>
  <si>
    <t>Count</t>
  </si>
  <si>
    <t>Rows</t>
  </si>
  <si>
    <t>Cols</t>
  </si>
  <si>
    <t>df</t>
  </si>
  <si>
    <t>CHI-SQUARE</t>
  </si>
  <si>
    <t>chi-sq</t>
  </si>
  <si>
    <t>p-value</t>
  </si>
  <si>
    <t>x-crit</t>
  </si>
  <si>
    <t>sig</t>
  </si>
  <si>
    <t>Cramer V</t>
  </si>
  <si>
    <t>Pearson's</t>
  </si>
  <si>
    <t>Max likelihood</t>
  </si>
  <si>
    <t>Chi-Square Test p-value 0,007</t>
  </si>
  <si>
    <t>Promedio de Edad</t>
  </si>
  <si>
    <t>Edad Promedio</t>
  </si>
  <si>
    <t>Estimulo Quimico</t>
  </si>
  <si>
    <t>Quirúgica</t>
  </si>
  <si>
    <t xml:space="preserve">Chi-Square Test p-value </t>
  </si>
  <si>
    <t>Interevención</t>
  </si>
  <si>
    <t>z</t>
  </si>
  <si>
    <t>Estimulo químico / Nivel de Sensiblidad</t>
  </si>
  <si>
    <t>Terapia Mecánica eata asociada con la comida o bebida calinte  indepdinte del tipo d eintervencion</t>
  </si>
  <si>
    <t>Indepecinetemente de la terapia Mecanica o quierurgica la intervencion con laser esta asocidad con la comida o bebida fria</t>
  </si>
  <si>
    <t>Ene general los estimulos quimicos estan asociadso con la terapia mecanica indepedientemente de la intervencion</t>
  </si>
  <si>
    <t>Rótulos de fila</t>
  </si>
  <si>
    <t>Dhs Moda</t>
  </si>
  <si>
    <t>15 dias</t>
  </si>
  <si>
    <t>Estímulo</t>
  </si>
  <si>
    <t>Dhs Mediana</t>
  </si>
  <si>
    <t>xTipo de terapia</t>
  </si>
  <si>
    <t xml:space="preserve">xTipo de intervención </t>
  </si>
  <si>
    <t>xTipo estimulo</t>
  </si>
  <si>
    <t>xPeriodo</t>
  </si>
  <si>
    <t>xDiente</t>
  </si>
  <si>
    <t>xDhs1</t>
  </si>
  <si>
    <t>1Tipo de terapia</t>
  </si>
  <si>
    <t xml:space="preserve">1Tipo de intervención </t>
  </si>
  <si>
    <t>1Tipo estimulo</t>
  </si>
  <si>
    <t>1Periodo</t>
  </si>
  <si>
    <t>1Diente</t>
  </si>
  <si>
    <t>1Dhs2</t>
  </si>
  <si>
    <t>Call:</t>
  </si>
  <si>
    <t xml:space="preserve">glm(formula = X1Dhs2 ~ X1Periodo + X1Tipo.de.intervención + X1Diente + </t>
  </si>
  <si>
    <t xml:space="preserve">    X1Tipo.de.terapia + X1Tipo.estimulo, family = poisson(identity), </t>
  </si>
  <si>
    <t xml:space="preserve">    data = Datos)</t>
  </si>
  <si>
    <t xml:space="preserve">Deviance Residuals: </t>
  </si>
  <si>
    <t xml:space="preserve">     Min        1Q    Median        3Q       Max  </t>
  </si>
  <si>
    <t xml:space="preserve">-1.40782  -0.43929  -0.00485   0.32717   1.17521  </t>
  </si>
  <si>
    <t>Coefficients:</t>
  </si>
  <si>
    <t xml:space="preserve">                        Estimate Std. Error z value Pr(&gt;|z|)    </t>
  </si>
  <si>
    <t>(Intercept)             4.939862   0.327904  15.065  &lt; 2e-16 ***</t>
  </si>
  <si>
    <t>X1Periodo              -0.270754   0.034478  -7.853 4.06e-15 ***</t>
  </si>
  <si>
    <t>X1Tipo.de.intervención -0.867193   0.120742  -7.182 6.86e-13 ***</t>
  </si>
  <si>
    <t xml:space="preserve">X1Diente               -0.004651   0.005345  -0.870    0.384    </t>
  </si>
  <si>
    <t xml:space="preserve">X1Tipo.de.terapia       0.187225   0.169785   1.103    0.270    </t>
  </si>
  <si>
    <t>X1Tipo.estimulo        -0.535558   0.114001  -4.698 2.63e-06 ***</t>
  </si>
  <si>
    <t>---</t>
  </si>
  <si>
    <t>Signif. codes:  0 '***' 0.001 '**' 0.01 '*' 0.05 '.' 0.1 ' ' 1</t>
  </si>
  <si>
    <t>(Dispersion parameter for poisson family taken to be 1)</t>
  </si>
  <si>
    <t xml:space="preserve">    Null deviance: 310.45  on 599  degrees of freedom</t>
  </si>
  <si>
    <t>Residual deviance: 166.52  on 594  degrees of freedom</t>
  </si>
  <si>
    <t>AIC: 1722.6</t>
  </si>
  <si>
    <t>Intervencion</t>
  </si>
  <si>
    <t>Laser</t>
  </si>
  <si>
    <t>Nitrato</t>
  </si>
  <si>
    <t>Prueba</t>
  </si>
  <si>
    <t>Objetivo</t>
  </si>
  <si>
    <t>Analisi exploratorio de datios</t>
  </si>
  <si>
    <t>Describir la muestra</t>
  </si>
  <si>
    <t>Chi cuadrado</t>
  </si>
  <si>
    <t xml:space="preserve">Determinara la asociación: Nivel de estimulo químico vs Terapia </t>
  </si>
  <si>
    <t>Determinara la asociación: Nivel de estimulo químico vs Intervención</t>
  </si>
  <si>
    <t>Modelo Linela general . Regresiónde Poisson</t>
  </si>
  <si>
    <t>Estimulo</t>
  </si>
  <si>
    <t>analisis</t>
  </si>
  <si>
    <t>Determinar la sensibilidad debida a estimulo, periodo, intervención, terapia, diente</t>
  </si>
  <si>
    <t>Sofware Utilizado</t>
  </si>
  <si>
    <t>Sioftware liobre R V 2017 y Rweal Statistics V 2017</t>
  </si>
  <si>
    <t>Información por paciente</t>
  </si>
  <si>
    <t>Terapia Mecánica eSta asociada con la comida de helado indepdinte del tipo d eintervencion</t>
  </si>
  <si>
    <t>Variabel</t>
  </si>
  <si>
    <t>Codigo</t>
  </si>
  <si>
    <t>Termico</t>
  </si>
  <si>
    <t>Perido</t>
  </si>
  <si>
    <t>8 dias</t>
  </si>
  <si>
    <t>!5 dias</t>
  </si>
  <si>
    <t>General</t>
  </si>
  <si>
    <t>Dhs</t>
  </si>
  <si>
    <t>INTERVENCIÓN</t>
  </si>
  <si>
    <t>ESTÍMULO</t>
  </si>
  <si>
    <t>ANALIIS: Existe asocion signifocatioav entrer el nivel de Dhs y la intervención, econtrando que con nitrato teonde a persentarese dolor cn estímulo, mientras en Lase no presenta molestaia</t>
  </si>
  <si>
    <t>ANALIIS: Existe asocion signifocatioav entrer el nivel de Dhs y Estímulo, encontrando que con Térmico tiende a persentarese dolor cn estímulo, mientras con Mercánico no presenta molestaia</t>
  </si>
  <si>
    <t>Res_tipo I</t>
  </si>
  <si>
    <t>Res_tipo II</t>
  </si>
  <si>
    <t>Res_tipo III</t>
  </si>
  <si>
    <t>Res_tipo IV</t>
  </si>
  <si>
    <t>Est_quimpregunta 1</t>
  </si>
  <si>
    <t>Est_quimpregunta 2</t>
  </si>
  <si>
    <t>Est_quimpregunta 3</t>
  </si>
  <si>
    <t>Est_quimpregunta 4</t>
  </si>
  <si>
    <t>Estm_terdiente 1</t>
  </si>
  <si>
    <t>controlmesterm_d2dhs</t>
  </si>
  <si>
    <t>control15diasterm_d2dhs</t>
  </si>
  <si>
    <t>control15diasterm_d1dhs</t>
  </si>
  <si>
    <t>control8diasterm_d2dhs</t>
  </si>
  <si>
    <t>control8diasterm_d1dhs</t>
  </si>
  <si>
    <t>control15mind2term_dhs</t>
  </si>
  <si>
    <t>control15minterm_d1dhs</t>
  </si>
  <si>
    <t>Escala_terminid2_dhs</t>
  </si>
  <si>
    <t>Escal_termini_d1dhs</t>
  </si>
  <si>
    <t>controlmesterm_d1dhs</t>
  </si>
  <si>
    <t>inicialmec_d1dhs</t>
  </si>
  <si>
    <t>inicialmec_d2dhs</t>
  </si>
  <si>
    <t>control15minmc_d1dhs</t>
  </si>
  <si>
    <t>control15minmec_d2dhs</t>
  </si>
  <si>
    <t>control8dias_mecd1dhs</t>
  </si>
  <si>
    <t>controlmec_8diasd2dhs</t>
  </si>
  <si>
    <t>control15dias_mecd1dhs</t>
  </si>
  <si>
    <t>controlmec15dias_d2dhs</t>
  </si>
  <si>
    <t>controlmec_mesd1dhs</t>
  </si>
  <si>
    <t>controlmec_mesd2dhs</t>
  </si>
  <si>
    <t>cc</t>
  </si>
  <si>
    <t>nombres</t>
  </si>
  <si>
    <t>edad</t>
  </si>
  <si>
    <t>sexo</t>
  </si>
  <si>
    <t>Dolor durante estìmulo</t>
  </si>
  <si>
    <t>Dolor durante y después de estímulo</t>
  </si>
  <si>
    <t>Sin molestia pero con estímulo</t>
  </si>
  <si>
    <t>Molestia leve no dolorosa</t>
  </si>
  <si>
    <t>Dolor durante y después estímulo</t>
  </si>
  <si>
    <t>Dolor durante el estìmulo</t>
  </si>
  <si>
    <t>Dolor durante estímulo</t>
  </si>
  <si>
    <t>Dolor durante el estímulo</t>
  </si>
  <si>
    <t>d1</t>
  </si>
  <si>
    <t>d2</t>
  </si>
  <si>
    <t>TERMICO</t>
  </si>
  <si>
    <t>Nitrato de potasio</t>
  </si>
  <si>
    <t>Tratamiento</t>
  </si>
  <si>
    <t>15 minutos</t>
  </si>
  <si>
    <t>Al mes</t>
  </si>
  <si>
    <t>Frecuencias</t>
  </si>
  <si>
    <t>Cuenta de controlmec_mesd2dhs</t>
  </si>
  <si>
    <t xml:space="preserve">Comparar  la eficacia  de la reduccion inmediata  de la sensibilidad dentinal con  tratamiento desensibilizaste con   láser de diodo 940nm vs  Nitrato de Potasio,  en pacientes con sintomatología de hipersensibilidad dentinal posterior  a la  terapia periodontal.  </t>
  </si>
  <si>
    <t>N</t>
  </si>
  <si>
    <t>Cuenta de Periodo</t>
  </si>
  <si>
    <t>u=np</t>
  </si>
  <si>
    <t>sindolor1mes-15dias</t>
  </si>
  <si>
    <t>sindolor1mes-15mins</t>
  </si>
  <si>
    <t>sindolor1mes-8dias</t>
  </si>
  <si>
    <t>1mes -inicila</t>
  </si>
  <si>
    <t>15dias-15mins</t>
  </si>
  <si>
    <t>15 dias-8dias</t>
  </si>
  <si>
    <t>15 dias-inicial</t>
  </si>
  <si>
    <t>8dias-15mins</t>
  </si>
  <si>
    <t>8dias-Inicila</t>
  </si>
  <si>
    <t>15mins-inicila</t>
  </si>
  <si>
    <t>&gt; local({</t>
  </si>
  <si>
    <t>+   print(.Table)</t>
  </si>
  <si>
    <t>+   prop.test(rbind(.Table), alternative='two.sided', p=.5, conf.level=.95, correct=FALSE)</t>
  </si>
  <si>
    <t>+ })</t>
  </si>
  <si>
    <t>Frequency counts (test is for first level):</t>
  </si>
  <si>
    <t>sindolor1mes.8dias</t>
  </si>
  <si>
    <t xml:space="preserve"> 1 mes 8 días </t>
  </si>
  <si>
    <t xml:space="preserve">    64     54 </t>
  </si>
  <si>
    <t>1-sample proportions test without continuity correction</t>
  </si>
  <si>
    <t>data:  rbind(.Table), null probability 0.5</t>
  </si>
  <si>
    <t>X-squared = 0.84746, df = 1, p-value = 0.3573</t>
  </si>
  <si>
    <t>alternative hypothesis: true p is not equal to 0.5</t>
  </si>
  <si>
    <t>95 percent confidence interval:</t>
  </si>
  <si>
    <t xml:space="preserve"> 0.4525651 0.6295087</t>
  </si>
  <si>
    <t>sample estimates:</t>
  </si>
  <si>
    <t xml:space="preserve">        p </t>
  </si>
  <si>
    <t xml:space="preserve">0.5423729 </t>
  </si>
  <si>
    <t>+   .Table &lt;- xtabs(~ sindolor1mes.15dias , data= Dataset )</t>
  </si>
  <si>
    <t>sindolor1mes.15dias</t>
  </si>
  <si>
    <t xml:space="preserve">  1 mes 15 días </t>
  </si>
  <si>
    <t xml:space="preserve">     64      56 </t>
  </si>
  <si>
    <t>X-squared = 0.53333, df = 1, p-value = 0.4652</t>
  </si>
  <si>
    <t xml:space="preserve"> 0.4444279 0.6201708</t>
  </si>
  <si>
    <t xml:space="preserve">0.5333333 </t>
  </si>
  <si>
    <t>+   .Table &lt;- xtabs(~ sindolor1mes.15mins , data= Dataset )</t>
  </si>
  <si>
    <t>sindolor1mes.15mins</t>
  </si>
  <si>
    <t xml:space="preserve">  1 mes 15 mins </t>
  </si>
  <si>
    <t xml:space="preserve">     64      45 </t>
  </si>
  <si>
    <t>X-squared = 3.3119, df = 1, p-value = 0.06878</t>
  </si>
  <si>
    <t xml:space="preserve"> 0.4932991 0.6750787</t>
  </si>
  <si>
    <t xml:space="preserve">       p </t>
  </si>
  <si>
    <t xml:space="preserve">0.587156 </t>
  </si>
  <si>
    <t>+   .Table &lt;- xtabs(~ X1mes..inicila , data= Dataset )</t>
  </si>
  <si>
    <t>X1mes..inicila</t>
  </si>
  <si>
    <t xml:space="preserve">  1 mes Inicial </t>
  </si>
  <si>
    <t xml:space="preserve">     64       5 </t>
  </si>
  <si>
    <t>X-squared = 50.449, df = 1, p-value = 1.223e-12</t>
  </si>
  <si>
    <t xml:space="preserve"> 0.8413261 0.9686522</t>
  </si>
  <si>
    <t xml:space="preserve">0.9275362 </t>
  </si>
  <si>
    <t>+   .Table &lt;- xtabs(~ X8dias.15mins , data= Dataset )</t>
  </si>
  <si>
    <t>X8dias.15mins</t>
  </si>
  <si>
    <t xml:space="preserve">15 mins  8 días </t>
  </si>
  <si>
    <t xml:space="preserve">     45      54 </t>
  </si>
  <si>
    <t>X-squared = 0.81818, df = 1, p-value = 0.3657</t>
  </si>
  <si>
    <t xml:space="preserve"> 0.3599936 0.5524931</t>
  </si>
  <si>
    <t xml:space="preserve">0.4545455 </t>
  </si>
  <si>
    <t>+   .Table &lt;- xtabs(~ X8dias.Inicila , data= Dataset )</t>
  </si>
  <si>
    <t>X8dias.Inicila</t>
  </si>
  <si>
    <t xml:space="preserve"> 8 días Inicial </t>
  </si>
  <si>
    <t xml:space="preserve">     54       5 </t>
  </si>
  <si>
    <t>X-squared = 40.695, df = 1, p-value = 1.779e-10</t>
  </si>
  <si>
    <t xml:space="preserve"> 0.816482 0.963258</t>
  </si>
  <si>
    <t xml:space="preserve">0.9152542 </t>
  </si>
  <si>
    <t>+   .Table &lt;- xtabs(~ X15.dias.8dias , data= Dataset )</t>
  </si>
  <si>
    <t>X15.dias.8dias</t>
  </si>
  <si>
    <t xml:space="preserve">15 días  8 días </t>
  </si>
  <si>
    <t xml:space="preserve">     56      54 </t>
  </si>
  <si>
    <t>X-squared = 0.036364, df = 1, p-value = 0.8488</t>
  </si>
  <si>
    <t xml:space="preserve"> 0.4169512 0.6006171</t>
  </si>
  <si>
    <t xml:space="preserve">0.5090909 </t>
  </si>
  <si>
    <t>+   .Table &lt;- xtabs(~ X15.dias.inicial , data= Dataset )</t>
  </si>
  <si>
    <t>X15.dias.inicial</t>
  </si>
  <si>
    <t xml:space="preserve">15 días Inicial </t>
  </si>
  <si>
    <t xml:space="preserve">     56       5 </t>
  </si>
  <si>
    <t>X-squared = 42.639, df = 1, p-value = 6.582e-11</t>
  </si>
  <si>
    <t xml:space="preserve"> 0.8220534 0.9644804</t>
  </si>
  <si>
    <t xml:space="preserve">0.9180328 </t>
  </si>
  <si>
    <t>+   .Table &lt;- xtabs(~ X15dias.15mins , data= Dataset )</t>
  </si>
  <si>
    <t>X15dias.15mins</t>
  </si>
  <si>
    <t xml:space="preserve">15 días 15 mins </t>
  </si>
  <si>
    <t xml:space="preserve">     56      45 </t>
  </si>
  <si>
    <t>X-squared = 1.198, df = 1, p-value = 0.2737</t>
  </si>
  <si>
    <t xml:space="preserve"> 0.4572998 0.6476205</t>
  </si>
  <si>
    <t xml:space="preserve">0.5544554 </t>
  </si>
  <si>
    <t>+   .Table &lt;- xtabs(~ X15mins.inicila , data= Dataset )</t>
  </si>
  <si>
    <t>X15mins.inicila</t>
  </si>
  <si>
    <t xml:space="preserve">15 mins Inicial </t>
  </si>
  <si>
    <t xml:space="preserve">     45       5 </t>
  </si>
  <si>
    <t>X-squared = 32, df = 1, p-value = 1.542e-08</t>
  </si>
  <si>
    <t xml:space="preserve"> 0.7863977 0.9565242</t>
  </si>
  <si>
    <t xml:space="preserve">  p </t>
  </si>
  <si>
    <t xml:space="preserve">0.9 </t>
  </si>
  <si>
    <t>-</t>
  </si>
  <si>
    <t>Abnaliis: se plaicao la distribucion Binomila para determinara el prtoemdio y desviacion sin dolor por periodo, y por la prueba chicuadrdo de prtoporciones se necontro que la cantidad de pacintes sin dolor es significataivamente difernet con lso demas operiodos mostrando q le volumentne de pacintye a partir de los 15mins, ya no presentan diferncai signifiocativa entre periodos</t>
  </si>
  <si>
    <t>TABLA</t>
  </si>
  <si>
    <t>Chi cuadrado de proporciones</t>
  </si>
  <si>
    <t>Kruskal-Wallis Test</t>
  </si>
  <si>
    <t>median</t>
  </si>
  <si>
    <t>rank sum</t>
  </si>
  <si>
    <t>count</t>
  </si>
  <si>
    <t>r^2/n</t>
  </si>
  <si>
    <t>H-stat</t>
  </si>
  <si>
    <t>H-ties</t>
  </si>
  <si>
    <t>alpha</t>
  </si>
  <si>
    <t>CONTRAST KW</t>
  </si>
  <si>
    <t>Groups</t>
  </si>
  <si>
    <t>c</t>
  </si>
  <si>
    <t>R-mean</t>
  </si>
  <si>
    <t>CHI-SQ TEST</t>
  </si>
  <si>
    <t>std err</t>
  </si>
  <si>
    <t>chi-crit</t>
  </si>
  <si>
    <t>Friedman's Test</t>
  </si>
  <si>
    <t>Mann-Whitney Test for Two Independent Samples</t>
  </si>
  <si>
    <t>U</t>
  </si>
  <si>
    <t>one tail</t>
  </si>
  <si>
    <t>two tail</t>
  </si>
  <si>
    <t>mean</t>
  </si>
  <si>
    <t>std dev</t>
  </si>
  <si>
    <t>ties</t>
  </si>
  <si>
    <t>z-score</t>
  </si>
  <si>
    <t>effect r</t>
  </si>
  <si>
    <t>U-crit</t>
  </si>
  <si>
    <t>sig (norm)</t>
  </si>
  <si>
    <t>Kruskal-Wallis Test p-value=</t>
  </si>
  <si>
    <t>comida de helado</t>
  </si>
  <si>
    <t>comida o bebida caliente</t>
  </si>
  <si>
    <t>comida o bebida fria</t>
  </si>
  <si>
    <t>comida o bebida ácida</t>
  </si>
  <si>
    <t>Comparciones Niveles de sencibilidad a estìmulo quimico</t>
  </si>
  <si>
    <t>Dinte 1 dhs</t>
  </si>
  <si>
    <t>Diente 2 dhs</t>
  </si>
  <si>
    <t>Mann-Whitney Test p-value=</t>
  </si>
  <si>
    <t>Wilcoxon Signed-Rank Test for Paired Samples</t>
  </si>
  <si>
    <t># unequal</t>
  </si>
  <si>
    <t>T+</t>
  </si>
  <si>
    <t>T-</t>
  </si>
  <si>
    <t>T</t>
  </si>
  <si>
    <t>T-crit</t>
  </si>
  <si>
    <t>sig (table)</t>
  </si>
  <si>
    <t>sig (exact)</t>
  </si>
  <si>
    <t>Ranks</t>
  </si>
  <si>
    <t>Descriptive Statistics</t>
  </si>
  <si>
    <t>COUNT</t>
  </si>
  <si>
    <t>MEAN</t>
  </si>
  <si>
    <t>VARIANCE</t>
  </si>
  <si>
    <t>Scheirer Ray Hare Test</t>
  </si>
  <si>
    <t>ANOVA</t>
  </si>
  <si>
    <t>SS</t>
  </si>
  <si>
    <t>MS</t>
  </si>
  <si>
    <t>H</t>
  </si>
  <si>
    <t>Inter</t>
  </si>
  <si>
    <t>Within</t>
  </si>
  <si>
    <t>estimulo quimico</t>
  </si>
  <si>
    <t>estimulo termico</t>
  </si>
  <si>
    <t>Inicial dhs</t>
  </si>
  <si>
    <t>15 mins dhs</t>
  </si>
  <si>
    <t>8 diasdhs</t>
  </si>
  <si>
    <t>15 dias dhs</t>
  </si>
  <si>
    <t>mes dhs</t>
  </si>
  <si>
    <t>INTERVENCION</t>
  </si>
  <si>
    <t>PERIODO</t>
  </si>
  <si>
    <t>Mean</t>
  </si>
  <si>
    <t>balanced</t>
  </si>
  <si>
    <t>no</t>
  </si>
  <si>
    <t>yes</t>
  </si>
  <si>
    <t>MEDIANAS</t>
  </si>
  <si>
    <t>Mediana</t>
  </si>
  <si>
    <t>Wilcoxon Signed-Rank Test</t>
  </si>
  <si>
    <t>Median</t>
  </si>
  <si>
    <t>Box Plot</t>
  </si>
  <si>
    <t>Grand Min</t>
  </si>
  <si>
    <t>Min</t>
  </si>
  <si>
    <t>Q1</t>
  </si>
  <si>
    <t>Q3</t>
  </si>
  <si>
    <t>Max</t>
  </si>
  <si>
    <t>Q1-Min</t>
  </si>
  <si>
    <t>Med-Q1</t>
  </si>
  <si>
    <t>Q3-Med</t>
  </si>
  <si>
    <t>Max-Q3</t>
  </si>
  <si>
    <t>Inicial dhs (a)</t>
  </si>
  <si>
    <t>15 mins dhs (b)</t>
  </si>
  <si>
    <t>8 diasdhs (c )</t>
  </si>
  <si>
    <t>15 dias dhs ( c)</t>
  </si>
  <si>
    <t>mes dhs ( c)</t>
  </si>
  <si>
    <t/>
  </si>
  <si>
    <t>Nivel de sensibilidad a comida de helado</t>
  </si>
  <si>
    <t>Nivel de sensibilidad a comida o bebida caliente</t>
  </si>
  <si>
    <t>Nivel de sensibilidad a comida o bebida fria</t>
  </si>
  <si>
    <t>Nivel de sensibilidad a comida o bebida ácida</t>
  </si>
  <si>
    <t>pvalue&lt;0,05</t>
  </si>
  <si>
    <t>CONTRAST KW p-value</t>
  </si>
  <si>
    <r>
      <t>Friedman's Test p-value=</t>
    </r>
    <r>
      <rPr>
        <sz val="11"/>
        <color rgb="FFFF0000"/>
        <rFont val="Calibri"/>
        <family val="2"/>
        <scheme val="minor"/>
      </rPr>
      <t>5,2e-16</t>
    </r>
  </si>
  <si>
    <t>Friedman's Test p-value: 6,8e-12</t>
  </si>
  <si>
    <t>Friedman's Test p-value: 5,9e-05</t>
  </si>
  <si>
    <t>Sample 1</t>
  </si>
  <si>
    <t>Sample 2</t>
  </si>
  <si>
    <t>COMPARACIONES INTRA</t>
  </si>
  <si>
    <t xml:space="preserve">Mann-Whitney Test </t>
  </si>
  <si>
    <t>COMPARACIONES INTER</t>
  </si>
  <si>
    <t>LS</t>
  </si>
  <si>
    <t>LS-Inicial dhs</t>
  </si>
  <si>
    <t>LS-15 mins dhs</t>
  </si>
  <si>
    <t>LS-8 diasdhs</t>
  </si>
  <si>
    <t>LS-15 dias dhs</t>
  </si>
  <si>
    <t>LS-mes dhs</t>
  </si>
  <si>
    <t>N-Inicial dhs</t>
  </si>
  <si>
    <t>N-15 mins dhs</t>
  </si>
  <si>
    <t>N-8 diasdhs</t>
  </si>
  <si>
    <t>N-15 dias dhs</t>
  </si>
  <si>
    <t>N-mes dhs</t>
  </si>
  <si>
    <t>LS-Inicial dhs (a)</t>
  </si>
  <si>
    <t>N-Inicial dhs(a)</t>
  </si>
  <si>
    <t>N-15 mins dhs (a)</t>
  </si>
  <si>
    <t>LS-15 mins dhs (b)</t>
  </si>
  <si>
    <t>LS-8 diasdhs (c )</t>
  </si>
  <si>
    <t>LS-15 dias dhs (d)</t>
  </si>
  <si>
    <t>LS-mes dhs (e )</t>
  </si>
  <si>
    <t>N-8 diasdhs (f)</t>
  </si>
  <si>
    <t>N-15 dias dhs (g)</t>
  </si>
  <si>
    <t>N-mes dhs(h)</t>
  </si>
  <si>
    <t>MECANICO</t>
  </si>
  <si>
    <t>resecion</t>
  </si>
  <si>
    <t>Dhs Termico</t>
  </si>
  <si>
    <t>Dhs Mecánico</t>
  </si>
  <si>
    <t>Reseción</t>
  </si>
  <si>
    <t>Nivel Dhs Térmico</t>
  </si>
  <si>
    <t>N2</t>
  </si>
  <si>
    <t>N3</t>
  </si>
  <si>
    <t>Fisher Exact Test</t>
  </si>
  <si>
    <t>Nivel Dhs Mecánico</t>
  </si>
  <si>
    <t>N0</t>
  </si>
  <si>
    <t>N1</t>
  </si>
  <si>
    <t>Two Factor Anova</t>
  </si>
  <si>
    <r>
      <t>Friedman's Test p-value=</t>
    </r>
    <r>
      <rPr>
        <sz val="11"/>
        <color rgb="FFFF0000"/>
        <rFont val="Calibri"/>
        <family val="2"/>
        <scheme val="minor"/>
      </rPr>
      <t>4,4e-13</t>
    </r>
  </si>
  <si>
    <t>mes dhs (d e)</t>
  </si>
  <si>
    <t>15 dias dhs ( c d)</t>
  </si>
  <si>
    <r>
      <t>Friedman's Test p-value:</t>
    </r>
    <r>
      <rPr>
        <sz val="12"/>
        <color rgb="FFFF0000"/>
        <rFont val="Calibri"/>
        <family val="2"/>
        <scheme val="minor"/>
      </rPr>
      <t>1,4e-11</t>
    </r>
  </si>
  <si>
    <r>
      <t xml:space="preserve">Friedman's Test p-value: </t>
    </r>
    <r>
      <rPr>
        <sz val="12"/>
        <color rgb="FFFF0000"/>
        <rFont val="Calibri"/>
        <family val="2"/>
        <scheme val="minor"/>
      </rPr>
      <t>0,001</t>
    </r>
  </si>
  <si>
    <t>15 mins dhs (a)</t>
  </si>
  <si>
    <t>Inibial dhs (a)</t>
  </si>
  <si>
    <t>8 diasdhs( b)</t>
  </si>
  <si>
    <t>15 dias dhs ( b )</t>
  </si>
  <si>
    <t>mes dhs( b )</t>
  </si>
  <si>
    <t xml:space="preserve">Periodo </t>
  </si>
  <si>
    <t>1.15mins</t>
  </si>
  <si>
    <t>0.Inicial</t>
  </si>
  <si>
    <t>2.15días</t>
  </si>
  <si>
    <t>4.mes</t>
  </si>
  <si>
    <t>3.8días</t>
  </si>
  <si>
    <t>Comida/bebida ácida</t>
  </si>
  <si>
    <t>Comida/bebida caliente</t>
  </si>
  <si>
    <t>Comida/bebida fría</t>
  </si>
  <si>
    <t>xxx</t>
  </si>
  <si>
    <t>Nivel de sensibilidad a comida de helado (a)</t>
  </si>
  <si>
    <t>Nivel de sensibilidad a comida o bebida caliente (bc)</t>
  </si>
  <si>
    <t>Nivel de sensibilidad a comida o bebida fria (ab)</t>
  </si>
  <si>
    <t>Nivel de sensibilidad a comida o bebida ácida (c )</t>
  </si>
  <si>
    <t xml:space="preserve">Nivel de sensibilidad </t>
  </si>
  <si>
    <t xml:space="preserve"> comida de helado (a)</t>
  </si>
  <si>
    <t xml:space="preserve"> comida o bebida caliente (bc)</t>
  </si>
  <si>
    <t xml:space="preserve"> comida o bebida fria (ab)</t>
  </si>
  <si>
    <t xml:space="preserve"> comida o bebida ácida (c )</t>
  </si>
  <si>
    <t xml:space="preserve">Mediana </t>
  </si>
  <si>
    <t>Kruskal-Wallis Test p-value</t>
  </si>
  <si>
    <t>2,9 e-06</t>
  </si>
  <si>
    <t>Kruskal Wallis</t>
  </si>
  <si>
    <t>Contrstas de Kw</t>
  </si>
  <si>
    <t>Ubircar las diferncias de sensiblidad x estimulo quimico</t>
  </si>
  <si>
    <t>Determinar difrencais en el nivel de sensiblidad a estimulos quimicos</t>
  </si>
  <si>
    <t>Estimulos quimicos</t>
  </si>
  <si>
    <t>CONTRAST KW          p-value</t>
  </si>
  <si>
    <t>Estimulo Térmivco</t>
  </si>
  <si>
    <t>Inicial Dhs</t>
  </si>
  <si>
    <t>15 mins Dhs</t>
  </si>
  <si>
    <t>8 diasDhs</t>
  </si>
  <si>
    <t>15 dias Dhs</t>
  </si>
  <si>
    <t>mes Dhs</t>
  </si>
  <si>
    <t>Friedman</t>
  </si>
  <si>
    <t>Mann Whitney</t>
  </si>
  <si>
    <t>Wilcocon pos hoc Friedman</t>
  </si>
  <si>
    <r>
      <t xml:space="preserve">Friedman's Test p-value: </t>
    </r>
    <r>
      <rPr>
        <sz val="12"/>
        <color rgb="FFFF0000"/>
        <rFont val="Calibri"/>
        <family val="2"/>
        <scheme val="minor"/>
      </rPr>
      <t>6,8e-12</t>
    </r>
  </si>
  <si>
    <r>
      <t xml:space="preserve">Friedman's Test p-value: </t>
    </r>
    <r>
      <rPr>
        <sz val="12"/>
        <color rgb="FFFF0000"/>
        <rFont val="Calibri"/>
        <family val="2"/>
        <scheme val="minor"/>
      </rPr>
      <t>5,9e-05</t>
    </r>
  </si>
  <si>
    <t>RESECION</t>
  </si>
  <si>
    <t>Fisher Exact Test p-value= 0,25</t>
  </si>
  <si>
    <t xml:space="preserve">Chi-Square Test  p-value= 0,53 </t>
  </si>
  <si>
    <t>Exacta de Fischer y/o Chi Cuadrdao</t>
  </si>
  <si>
    <t>Determinar asocion Reseción vs Nivel Dhs Termico y7o Mecánico</t>
  </si>
  <si>
    <t>mecanico</t>
  </si>
  <si>
    <t>Determinara diferncais en sensiblidad termica y7po mecanica a nivel periodo e intervencion</t>
  </si>
  <si>
    <t>Detderminra diferncias de sensiblidad termica y/o mecanica intra Dhs por periodo</t>
  </si>
  <si>
    <t>Ubicar las difrencias sensiblidad termicay/o mecanica x pereio e intra intervencion x periodo</t>
  </si>
  <si>
    <t>Determinara diferncais en sensiblidad termica y/o mecanica  a nivel intervencion y/o intervencion x periodo</t>
  </si>
  <si>
    <r>
      <t>Friedman's Test p-value=</t>
    </r>
    <r>
      <rPr>
        <sz val="12"/>
        <color rgb="FFFF0000"/>
        <rFont val="Calibri"/>
        <family val="2"/>
        <scheme val="minor"/>
      </rPr>
      <t>4,4e-13</t>
    </r>
  </si>
  <si>
    <t>15 mins dhs(b)</t>
  </si>
  <si>
    <t>8 diasdhs (b )</t>
  </si>
  <si>
    <t>15 dias dhs(b)</t>
  </si>
  <si>
    <t>mes dhs (b)</t>
  </si>
  <si>
    <t>N-Inicial dhs (f)</t>
  </si>
  <si>
    <t>N-15 mins dhs (g)</t>
  </si>
  <si>
    <t>N-8 diasdhs (h )</t>
  </si>
  <si>
    <t>N-15 dias dhs (i)</t>
  </si>
  <si>
    <t>N-mes dhs (j)</t>
  </si>
  <si>
    <t>HALLAZGOS</t>
  </si>
  <si>
    <t>Determinar la eficacia del  tratamiento  con   láser diodo 940nm , en la disminución de la sensibilidad dentinal en  los   pacientes post tratamiento periodontal.</t>
  </si>
  <si>
    <t>Determinar la eficacia del tratamiento con  nitrato de potasio 5% gel,  en la disminución de la sensibilidad, en los   pacientes post tratamiento periodontal.</t>
  </si>
  <si>
    <t>Comparar características de las  diferencias basales,  respuesta a estimulo mecánico y termico entre la terapia laser y la terapia con nitrato de potasio,  en paciente con hipersensibilidad dentinal post tratamiento periodontal.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</si>
</sst>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0.0000"/>
    <numFmt numFmtId="167" formatCode="0.000"/>
    <numFmt numFmtId="168" formatCode="0.00000"/>
    <numFmt numFmtId="169" formatCode="0.0E+00"/>
  </numFmts>
  <fonts count="21" x14ac:knownFonts="1">
    <font>
      <sz val="12"/>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b/>
      <sz val="14"/>
      <color theme="1"/>
      <name val="Calibri"/>
      <family val="2"/>
      <scheme val="minor"/>
    </font>
    <font>
      <sz val="11"/>
      <color theme="1"/>
      <name val="Arial"/>
      <family val="2"/>
    </font>
    <font>
      <sz val="12"/>
      <color theme="1"/>
      <name val="Calibri"/>
      <family val="2"/>
      <scheme val="minor"/>
    </font>
    <font>
      <b/>
      <sz val="11"/>
      <color theme="1"/>
      <name val="Arial"/>
      <family val="2"/>
    </font>
    <font>
      <b/>
      <sz val="7"/>
      <color theme="1"/>
      <name val="Times New Roman"/>
      <family val="1"/>
    </font>
    <font>
      <sz val="12"/>
      <color theme="0"/>
      <name val="Calibri"/>
      <family val="2"/>
      <scheme val="minor"/>
    </font>
    <font>
      <i/>
      <sz val="12"/>
      <color theme="1"/>
      <name val="Calibri"/>
      <family val="2"/>
      <scheme val="minor"/>
    </font>
    <font>
      <sz val="12"/>
      <color rgb="FFFF0000"/>
      <name val="Calibri"/>
      <family val="2"/>
      <scheme val="minor"/>
    </font>
    <font>
      <b/>
      <sz val="12"/>
      <color theme="0"/>
      <name val="Calibri"/>
      <family val="2"/>
      <scheme val="minor"/>
    </font>
    <font>
      <sz val="11"/>
      <color rgb="FFFF0000"/>
      <name val="Calibri"/>
      <family val="2"/>
      <scheme val="minor"/>
    </font>
    <font>
      <sz val="12"/>
      <name val="Calibri"/>
      <family val="2"/>
      <scheme val="minor"/>
    </font>
    <font>
      <sz val="9"/>
      <color theme="1"/>
      <name val="Calibri"/>
      <family val="2"/>
      <scheme val="minor"/>
    </font>
    <font>
      <b/>
      <sz val="9"/>
      <color theme="1"/>
      <name val="Calibri"/>
      <family val="2"/>
      <scheme val="minor"/>
    </font>
    <font>
      <sz val="12"/>
      <color rgb="FF595959"/>
      <name val="Calibri"/>
      <family val="2"/>
      <scheme val="minor"/>
    </font>
  </fonts>
  <fills count="19">
    <fill>
      <patternFill patternType="none"/>
    </fill>
    <fill>
      <patternFill patternType="gray125"/>
    </fill>
    <fill>
      <patternFill patternType="solid">
        <fgColor theme="6" tint="-0.249977111117893"/>
        <bgColor theme="6" tint="-0.249977111117893"/>
      </patternFill>
    </fill>
    <fill>
      <patternFill patternType="solid">
        <fgColor rgb="FFFFFF00"/>
        <bgColor indexed="64"/>
      </patternFill>
    </fill>
    <fill>
      <patternFill patternType="solid">
        <fgColor theme="3" tint="0.79998168889431442"/>
        <bgColor indexed="64"/>
      </patternFill>
    </fill>
    <fill>
      <patternFill patternType="solid">
        <fgColor theme="6" tint="0.39997558519241921"/>
        <bgColor theme="6" tint="0.39997558519241921"/>
      </patternFill>
    </fill>
    <fill>
      <patternFill patternType="solid">
        <fgColor theme="3" tint="0.79998168889431442"/>
        <bgColor theme="6" tint="-0.249977111117893"/>
      </patternFill>
    </fill>
    <fill>
      <patternFill patternType="solid">
        <fgColor theme="6" tint="0.59999389629810485"/>
        <bgColor indexed="64"/>
      </patternFill>
    </fill>
    <fill>
      <patternFill patternType="solid">
        <fgColor rgb="FFFFFF00"/>
        <bgColor theme="6" tint="0.39997558519241921"/>
      </patternFill>
    </fill>
    <fill>
      <patternFill patternType="solid">
        <fgColor rgb="FFFFFF00"/>
        <bgColor theme="6" tint="-0.249977111117893"/>
      </patternFill>
    </fill>
    <fill>
      <patternFill patternType="solid">
        <fgColor theme="6" tint="0.79998168889431442"/>
        <bgColor theme="6" tint="0.79998168889431442"/>
      </patternFill>
    </fill>
    <fill>
      <patternFill patternType="solid">
        <fgColor theme="4" tint="0.79998168889431442"/>
        <bgColor indexed="64"/>
      </patternFill>
    </fill>
    <fill>
      <patternFill patternType="solid">
        <fgColor theme="4"/>
        <bgColor indexed="64"/>
      </patternFill>
    </fill>
    <fill>
      <patternFill patternType="solid">
        <fgColor theme="6"/>
        <bgColor indexed="64"/>
      </patternFill>
    </fill>
    <fill>
      <patternFill patternType="solid">
        <fgColor rgb="FFE0E0E0"/>
        <bgColor indexed="64"/>
      </patternFill>
    </fill>
    <fill>
      <patternFill patternType="solid">
        <fgColor rgb="FFFF0000"/>
        <bgColor indexed="64"/>
      </patternFill>
    </fill>
    <fill>
      <patternFill patternType="solid">
        <fgColor theme="6" tint="-0.249977111117893"/>
        <bgColor indexed="64"/>
      </patternFill>
    </fill>
    <fill>
      <patternFill patternType="solid">
        <fgColor rgb="FF92D050"/>
        <bgColor indexed="64"/>
      </patternFill>
    </fill>
    <fill>
      <patternFill patternType="solid">
        <fgColor theme="1"/>
        <bgColor indexed="64"/>
      </patternFill>
    </fill>
  </fills>
  <borders count="78">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top/>
      <bottom style="thin">
        <color theme="6" tint="0.79998168889431442"/>
      </bottom>
      <diagonal/>
    </border>
    <border>
      <left/>
      <right/>
      <top style="thin">
        <color theme="6" tint="0.79998168889431442"/>
      </top>
      <bottom style="thin">
        <color theme="6" tint="0.79998168889431442"/>
      </bottom>
      <diagonal/>
    </border>
    <border>
      <left/>
      <right/>
      <top style="double">
        <color theme="6" tint="-0.249977111117893"/>
      </top>
      <bottom/>
      <diagonal/>
    </border>
    <border>
      <left/>
      <right/>
      <top/>
      <bottom style="thin">
        <color theme="6" tint="0.59999389629810485"/>
      </bottom>
      <diagonal/>
    </border>
    <border>
      <left/>
      <right/>
      <top/>
      <bottom style="thin">
        <color theme="6" tint="-0.249977111117893"/>
      </bottom>
      <diagonal/>
    </border>
    <border>
      <left/>
      <right/>
      <top style="thin">
        <color theme="6" tint="-0.249977111117893"/>
      </top>
      <bottom style="thin">
        <color theme="6" tint="0.79998168889431442"/>
      </bottom>
      <diagonal/>
    </border>
    <border>
      <left/>
      <right/>
      <top style="thin">
        <color theme="6" tint="-0.249977111117893"/>
      </top>
      <bottom style="thin">
        <color theme="6" tint="0.59999389629810485"/>
      </bottom>
      <diagonal/>
    </border>
    <border>
      <left style="medium">
        <color auto="1"/>
      </left>
      <right style="medium">
        <color auto="1"/>
      </right>
      <top/>
      <bottom/>
      <diagonal/>
    </border>
    <border>
      <left style="thin">
        <color auto="1"/>
      </left>
      <right style="thin">
        <color auto="1"/>
      </right>
      <top/>
      <bottom/>
      <diagonal/>
    </border>
    <border>
      <left/>
      <right/>
      <top style="thin">
        <color theme="6" tint="-0.249977111117893"/>
      </top>
      <bottom/>
      <diagonal/>
    </border>
    <border>
      <left/>
      <right/>
      <top style="thin">
        <color theme="6" tint="-0.249977111117893"/>
      </top>
      <bottom style="thin">
        <color theme="6" tint="-0.249977111117893"/>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right/>
      <top style="double">
        <color auto="1"/>
      </top>
      <bottom style="thin">
        <color auto="1"/>
      </bottom>
      <diagonal/>
    </border>
    <border>
      <left/>
      <right/>
      <top style="thin">
        <color auto="1"/>
      </top>
      <bottom/>
      <diagonal/>
    </border>
    <border>
      <left/>
      <right style="thin">
        <color indexed="8"/>
      </right>
      <top style="thin">
        <color indexed="8"/>
      </top>
      <bottom/>
      <diagonal/>
    </border>
    <border>
      <left/>
      <right/>
      <top style="thin">
        <color auto="1"/>
      </top>
      <bottom/>
      <diagonal/>
    </border>
    <border>
      <left style="thin">
        <color auto="1"/>
      </left>
      <right style="thin">
        <color auto="1"/>
      </right>
      <top style="thin">
        <color auto="1"/>
      </top>
      <bottom style="thin">
        <color auto="1"/>
      </bottom>
      <diagonal/>
    </border>
    <border>
      <left/>
      <right/>
      <top/>
      <bottom style="thin">
        <color theme="6"/>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theme="6" tint="0.79998168889431442"/>
      </top>
      <bottom/>
      <diagonal/>
    </border>
    <border>
      <left style="thin">
        <color auto="1"/>
      </left>
      <right style="thin">
        <color auto="1"/>
      </right>
      <top style="thin">
        <color auto="1"/>
      </top>
      <bottom style="thin">
        <color auto="1"/>
      </bottom>
      <diagonal/>
    </border>
    <border>
      <left style="medium">
        <color auto="1"/>
      </left>
      <right/>
      <top/>
      <bottom/>
      <diagonal/>
    </border>
    <border>
      <left/>
      <right/>
      <top style="thin">
        <color indexed="8"/>
      </top>
      <bottom/>
      <diagonal/>
    </border>
    <border>
      <left/>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auto="1"/>
      </top>
      <bottom/>
      <diagonal/>
    </border>
    <border>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indexed="8"/>
      </right>
      <top style="thin">
        <color indexed="8"/>
      </top>
      <bottom/>
      <diagonal/>
    </border>
    <border>
      <left style="thin">
        <color auto="1"/>
      </left>
      <right style="thin">
        <color auto="1"/>
      </right>
      <top/>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top style="thin">
        <color auto="1"/>
      </top>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top style="thin">
        <color indexed="8"/>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s>
  <cellStyleXfs count="50">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9" fontId="9" fillId="0" borderId="0" applyFont="0" applyFill="0" applyBorder="0" applyAlignment="0" applyProtection="0"/>
  </cellStyleXfs>
  <cellXfs count="488">
    <xf numFmtId="0" fontId="0" fillId="0" borderId="0" xfId="0"/>
    <xf numFmtId="0" fontId="0" fillId="0" borderId="2" xfId="0" applyBorder="1"/>
    <xf numFmtId="0" fontId="0" fillId="0" borderId="3" xfId="0" applyBorder="1"/>
    <xf numFmtId="20" fontId="0" fillId="0" borderId="0" xfId="0" applyNumberFormat="1" applyAlignment="1">
      <alignment horizontal="left"/>
    </xf>
    <xf numFmtId="1" fontId="0" fillId="0" borderId="0" xfId="0" applyNumberFormat="1" applyAlignment="1">
      <alignment horizontal="left"/>
    </xf>
    <xf numFmtId="0" fontId="7" fillId="0" borderId="0" xfId="0" applyFont="1"/>
    <xf numFmtId="0" fontId="3" fillId="0" borderId="0" xfId="0" applyFont="1"/>
    <xf numFmtId="0" fontId="7" fillId="0" borderId="0" xfId="0" applyFont="1" applyAlignment="1">
      <alignment horizontal="center"/>
    </xf>
    <xf numFmtId="0" fontId="0" fillId="0" borderId="0" xfId="0" applyAlignment="1">
      <alignment horizontal="center"/>
    </xf>
    <xf numFmtId="0" fontId="0" fillId="0" borderId="9" xfId="0" applyBorder="1"/>
    <xf numFmtId="0" fontId="0" fillId="0" borderId="2" xfId="0" applyBorder="1" applyAlignment="1">
      <alignment horizontal="center"/>
    </xf>
    <xf numFmtId="0" fontId="8" fillId="0" borderId="2" xfId="0" applyFont="1" applyBorder="1" applyAlignment="1">
      <alignment horizontal="center"/>
    </xf>
    <xf numFmtId="0" fontId="8" fillId="0" borderId="0" xfId="0" applyFont="1"/>
    <xf numFmtId="0" fontId="0" fillId="0" borderId="9" xfId="0" applyFont="1" applyBorder="1"/>
    <xf numFmtId="0" fontId="0" fillId="0" borderId="2" xfId="0" applyFont="1" applyBorder="1" applyAlignment="1">
      <alignment horizontal="center"/>
    </xf>
    <xf numFmtId="0" fontId="8" fillId="0" borderId="3" xfId="0" applyFont="1" applyBorder="1" applyAlignment="1">
      <alignment horizontal="center"/>
    </xf>
    <xf numFmtId="0" fontId="7" fillId="0" borderId="0" xfId="0" applyFont="1" applyAlignment="1"/>
    <xf numFmtId="0" fontId="0" fillId="0" borderId="0" xfId="0" applyAlignment="1">
      <alignment horizontal="left"/>
    </xf>
    <xf numFmtId="0" fontId="7" fillId="0" borderId="0" xfId="0" applyFont="1" applyAlignment="1">
      <alignment horizontal="left"/>
    </xf>
    <xf numFmtId="1" fontId="0" fillId="0" borderId="2" xfId="0" applyNumberFormat="1" applyBorder="1" applyAlignment="1">
      <alignment wrapText="1"/>
    </xf>
    <xf numFmtId="1" fontId="0" fillId="0" borderId="2" xfId="0" applyNumberFormat="1" applyBorder="1"/>
    <xf numFmtId="0" fontId="0" fillId="0" borderId="0" xfId="0" applyAlignment="1">
      <alignment wrapText="1"/>
    </xf>
    <xf numFmtId="1" fontId="0" fillId="0" borderId="2" xfId="0" applyNumberFormat="1" applyFont="1" applyBorder="1"/>
    <xf numFmtId="1" fontId="3" fillId="0" borderId="1" xfId="0" applyNumberFormat="1" applyFont="1" applyBorder="1" applyAlignment="1">
      <alignment horizontal="center"/>
    </xf>
    <xf numFmtId="1" fontId="3" fillId="0" borderId="1" xfId="0" applyNumberFormat="1" applyFont="1" applyBorder="1"/>
    <xf numFmtId="1" fontId="0" fillId="0" borderId="3" xfId="0" applyNumberFormat="1" applyBorder="1" applyAlignment="1">
      <alignment horizontal="center"/>
    </xf>
    <xf numFmtId="1" fontId="0" fillId="0" borderId="3" xfId="0" applyNumberFormat="1" applyBorder="1"/>
    <xf numFmtId="1" fontId="0" fillId="0" borderId="0" xfId="0" applyNumberFormat="1" applyAlignment="1">
      <alignment horizontal="center"/>
    </xf>
    <xf numFmtId="1" fontId="0" fillId="0" borderId="0" xfId="0" applyNumberFormat="1"/>
    <xf numFmtId="1" fontId="0" fillId="0" borderId="2" xfId="0" applyNumberFormat="1" applyBorder="1" applyAlignment="1">
      <alignment horizontal="center"/>
    </xf>
    <xf numFmtId="1" fontId="3" fillId="0" borderId="5" xfId="0" applyNumberFormat="1" applyFont="1" applyBorder="1" applyAlignment="1">
      <alignment horizontal="center" vertical="center" wrapText="1"/>
    </xf>
    <xf numFmtId="0" fontId="10" fillId="0" borderId="0" xfId="0" applyFont="1" applyAlignment="1">
      <alignment horizontal="justify" vertical="center"/>
    </xf>
    <xf numFmtId="0" fontId="8" fillId="0" borderId="0" xfId="0" applyFont="1" applyAlignment="1">
      <alignment horizontal="justify" vertical="center"/>
    </xf>
    <xf numFmtId="1" fontId="3" fillId="0" borderId="10" xfId="0" applyNumberFormat="1" applyFont="1" applyBorder="1" applyAlignment="1">
      <alignment horizontal="center" vertical="center" wrapText="1"/>
    </xf>
    <xf numFmtId="0" fontId="0" fillId="0" borderId="3" xfId="0" applyBorder="1" applyAlignment="1">
      <alignment horizontal="center"/>
    </xf>
    <xf numFmtId="0" fontId="0" fillId="0" borderId="0" xfId="0" applyBorder="1" applyAlignment="1">
      <alignment horizontal="center"/>
    </xf>
    <xf numFmtId="0" fontId="8" fillId="0" borderId="2" xfId="0" applyFont="1" applyBorder="1"/>
    <xf numFmtId="0" fontId="0" fillId="0" borderId="0" xfId="0" applyBorder="1"/>
    <xf numFmtId="0" fontId="8" fillId="0" borderId="9" xfId="0" applyFont="1" applyBorder="1"/>
    <xf numFmtId="0" fontId="0" fillId="0" borderId="9" xfId="0" applyBorder="1" applyAlignment="1">
      <alignment wrapText="1"/>
    </xf>
    <xf numFmtId="1" fontId="0" fillId="0" borderId="0" xfId="0" applyNumberFormat="1" applyBorder="1" applyAlignment="1">
      <alignment horizontal="center"/>
    </xf>
    <xf numFmtId="1" fontId="0" fillId="0" borderId="0" xfId="0" applyNumberFormat="1" applyBorder="1"/>
    <xf numFmtId="1" fontId="0" fillId="0" borderId="2" xfId="0" applyNumberFormat="1" applyFont="1" applyBorder="1" applyAlignment="1">
      <alignment horizontal="center"/>
    </xf>
    <xf numFmtId="1" fontId="3" fillId="0" borderId="6" xfId="0" applyNumberFormat="1" applyFont="1" applyBorder="1" applyAlignment="1"/>
    <xf numFmtId="1" fontId="3" fillId="0" borderId="8" xfId="0" applyNumberFormat="1" applyFont="1" applyBorder="1" applyAlignment="1"/>
    <xf numFmtId="1" fontId="3" fillId="0" borderId="7" xfId="0" applyNumberFormat="1" applyFont="1" applyBorder="1" applyAlignment="1"/>
    <xf numFmtId="0" fontId="3" fillId="0" borderId="4" xfId="0" applyFont="1" applyBorder="1" applyAlignment="1">
      <alignment vertical="center"/>
    </xf>
    <xf numFmtId="1" fontId="3" fillId="0" borderId="4" xfId="0" applyNumberFormat="1" applyFont="1" applyBorder="1" applyAlignment="1">
      <alignment vertical="center"/>
    </xf>
    <xf numFmtId="1" fontId="3" fillId="0" borderId="4" xfId="0" applyNumberFormat="1" applyFont="1" applyBorder="1" applyAlignment="1">
      <alignment vertical="center" wrapText="1"/>
    </xf>
    <xf numFmtId="0" fontId="3" fillId="0" borderId="4" xfId="0" applyFont="1" applyBorder="1" applyAlignment="1">
      <alignment vertical="center" wrapText="1"/>
    </xf>
    <xf numFmtId="0" fontId="0" fillId="0" borderId="0" xfId="0" pivotButton="1"/>
    <xf numFmtId="0" fontId="0" fillId="0" borderId="12" xfId="0" applyFont="1" applyBorder="1" applyAlignment="1">
      <alignment horizontal="left"/>
    </xf>
    <xf numFmtId="0" fontId="3" fillId="0" borderId="13" xfId="0" applyFont="1" applyBorder="1" applyAlignment="1">
      <alignment horizontal="left"/>
    </xf>
    <xf numFmtId="0" fontId="0" fillId="0" borderId="0" xfId="0" applyNumberFormat="1"/>
    <xf numFmtId="0" fontId="12" fillId="2" borderId="11" xfId="0" applyFont="1" applyFill="1" applyBorder="1"/>
    <xf numFmtId="0" fontId="0" fillId="0" borderId="12" xfId="0" applyNumberFormat="1" applyFont="1" applyBorder="1"/>
    <xf numFmtId="0" fontId="3" fillId="0" borderId="13" xfId="0" applyNumberFormat="1" applyFont="1" applyBorder="1"/>
    <xf numFmtId="0" fontId="12" fillId="2" borderId="14" xfId="0" applyFont="1" applyFill="1" applyBorder="1"/>
    <xf numFmtId="10" fontId="0" fillId="0" borderId="12" xfId="0" applyNumberFormat="1" applyFont="1" applyBorder="1"/>
    <xf numFmtId="10" fontId="3" fillId="0" borderId="13" xfId="0" applyNumberFormat="1" applyFont="1" applyBorder="1"/>
    <xf numFmtId="164" fontId="0" fillId="0" borderId="12" xfId="49" applyNumberFormat="1" applyFont="1" applyBorder="1"/>
    <xf numFmtId="164" fontId="3" fillId="0" borderId="13" xfId="49" applyNumberFormat="1" applyFont="1" applyBorder="1"/>
    <xf numFmtId="0" fontId="12" fillId="2" borderId="17" xfId="0" applyFont="1" applyFill="1" applyBorder="1"/>
    <xf numFmtId="0" fontId="12" fillId="2" borderId="16" xfId="0" applyFont="1" applyFill="1" applyBorder="1"/>
    <xf numFmtId="0" fontId="0" fillId="3" borderId="3" xfId="0" applyFill="1" applyBorder="1" applyAlignment="1">
      <alignment horizontal="center"/>
    </xf>
    <xf numFmtId="0" fontId="0" fillId="3" borderId="0" xfId="0" applyFill="1" applyBorder="1"/>
    <xf numFmtId="1" fontId="0" fillId="3" borderId="3" xfId="0" applyNumberFormat="1" applyFill="1" applyBorder="1" applyAlignment="1">
      <alignment horizontal="center"/>
    </xf>
    <xf numFmtId="1" fontId="0" fillId="3" borderId="3" xfId="0" applyNumberFormat="1" applyFill="1" applyBorder="1"/>
    <xf numFmtId="0" fontId="0" fillId="3" borderId="0" xfId="0" applyFill="1" applyBorder="1" applyAlignment="1">
      <alignment horizontal="center"/>
    </xf>
    <xf numFmtId="1" fontId="0" fillId="3" borderId="0" xfId="0" applyNumberFormat="1" applyFill="1" applyBorder="1" applyAlignment="1">
      <alignment horizontal="center"/>
    </xf>
    <xf numFmtId="1" fontId="0" fillId="3" borderId="0" xfId="0" applyNumberFormat="1" applyFill="1" applyBorder="1"/>
    <xf numFmtId="0" fontId="0" fillId="3" borderId="2" xfId="0" applyFont="1" applyFill="1" applyBorder="1" applyAlignment="1">
      <alignment horizontal="center"/>
    </xf>
    <xf numFmtId="0" fontId="0" fillId="3" borderId="9" xfId="0" applyFont="1" applyFill="1" applyBorder="1"/>
    <xf numFmtId="1" fontId="0" fillId="3" borderId="2" xfId="0" applyNumberFormat="1" applyFill="1" applyBorder="1" applyAlignment="1">
      <alignment horizontal="center"/>
    </xf>
    <xf numFmtId="1" fontId="0" fillId="3" borderId="2" xfId="0" applyNumberFormat="1" applyFill="1" applyBorder="1"/>
    <xf numFmtId="0" fontId="8" fillId="3" borderId="2" xfId="0" applyFont="1" applyFill="1" applyBorder="1"/>
    <xf numFmtId="0" fontId="0" fillId="3" borderId="9" xfId="0" applyFill="1" applyBorder="1"/>
    <xf numFmtId="0" fontId="0" fillId="3" borderId="2" xfId="0" applyFill="1" applyBorder="1" applyAlignment="1">
      <alignment horizontal="center"/>
    </xf>
    <xf numFmtId="0" fontId="8" fillId="3" borderId="2" xfId="0" applyFont="1" applyFill="1" applyBorder="1" applyAlignment="1">
      <alignment horizontal="center"/>
    </xf>
    <xf numFmtId="0" fontId="0" fillId="3" borderId="9" xfId="0" applyFill="1" applyBorder="1" applyAlignment="1">
      <alignment wrapText="1"/>
    </xf>
    <xf numFmtId="0" fontId="8" fillId="3" borderId="9" xfId="0" applyFont="1" applyFill="1" applyBorder="1"/>
    <xf numFmtId="1" fontId="3" fillId="0" borderId="18" xfId="0" applyNumberFormat="1" applyFont="1" applyBorder="1" applyAlignment="1">
      <alignment vertical="center" wrapText="1"/>
    </xf>
    <xf numFmtId="0" fontId="0" fillId="4" borderId="3" xfId="0" applyFill="1" applyBorder="1" applyAlignment="1">
      <alignment horizontal="center"/>
    </xf>
    <xf numFmtId="0" fontId="0" fillId="4" borderId="0" xfId="0" applyFill="1" applyBorder="1"/>
    <xf numFmtId="1" fontId="0" fillId="4" borderId="3" xfId="0" applyNumberFormat="1" applyFill="1" applyBorder="1" applyAlignment="1">
      <alignment horizontal="center"/>
    </xf>
    <xf numFmtId="1" fontId="0" fillId="4" borderId="3" xfId="0" applyNumberFormat="1" applyFill="1" applyBorder="1"/>
    <xf numFmtId="0" fontId="0" fillId="4" borderId="0" xfId="0" applyFill="1" applyBorder="1" applyAlignment="1">
      <alignment horizontal="center"/>
    </xf>
    <xf numFmtId="1" fontId="0" fillId="4" borderId="0" xfId="0" applyNumberFormat="1" applyFill="1" applyBorder="1" applyAlignment="1">
      <alignment horizontal="center"/>
    </xf>
    <xf numFmtId="1" fontId="0" fillId="4" borderId="0" xfId="0" applyNumberFormat="1" applyFill="1" applyBorder="1"/>
    <xf numFmtId="0" fontId="0" fillId="4" borderId="2" xfId="0" applyFont="1" applyFill="1" applyBorder="1" applyAlignment="1">
      <alignment horizontal="center"/>
    </xf>
    <xf numFmtId="0" fontId="0" fillId="4" borderId="9" xfId="0" applyFont="1" applyFill="1" applyBorder="1"/>
    <xf numFmtId="1" fontId="0" fillId="4" borderId="2" xfId="0" applyNumberFormat="1" applyFill="1" applyBorder="1" applyAlignment="1">
      <alignment horizontal="center"/>
    </xf>
    <xf numFmtId="1" fontId="0" fillId="4" borderId="2" xfId="0" applyNumberFormat="1" applyFill="1" applyBorder="1"/>
    <xf numFmtId="0" fontId="8" fillId="4" borderId="2" xfId="0" applyFont="1" applyFill="1" applyBorder="1"/>
    <xf numFmtId="0" fontId="0" fillId="4" borderId="9" xfId="0" applyFill="1" applyBorder="1"/>
    <xf numFmtId="0" fontId="0" fillId="4" borderId="2" xfId="0" applyFill="1" applyBorder="1" applyAlignment="1">
      <alignment horizontal="center"/>
    </xf>
    <xf numFmtId="0" fontId="8" fillId="4" borderId="2" xfId="0" applyFont="1" applyFill="1" applyBorder="1" applyAlignment="1">
      <alignment horizontal="center"/>
    </xf>
    <xf numFmtId="0" fontId="0" fillId="4" borderId="9" xfId="0" applyFill="1" applyBorder="1" applyAlignment="1">
      <alignment wrapText="1"/>
    </xf>
    <xf numFmtId="0" fontId="8" fillId="4" borderId="9" xfId="0" applyFont="1" applyFill="1" applyBorder="1"/>
    <xf numFmtId="1" fontId="0" fillId="0" borderId="19" xfId="0" applyNumberFormat="1" applyFill="1" applyBorder="1" applyAlignment="1">
      <alignment horizontal="center"/>
    </xf>
    <xf numFmtId="1" fontId="0" fillId="3" borderId="19" xfId="0" applyNumberFormat="1" applyFill="1" applyBorder="1" applyAlignment="1">
      <alignment horizontal="center"/>
    </xf>
    <xf numFmtId="1" fontId="3" fillId="3" borderId="1" xfId="0" applyNumberFormat="1" applyFont="1" applyFill="1" applyBorder="1" applyAlignment="1">
      <alignment horizontal="center"/>
    </xf>
    <xf numFmtId="1" fontId="0" fillId="0" borderId="0" xfId="0" applyNumberFormat="1" applyAlignment="1">
      <alignment horizontal="left" indent="1"/>
    </xf>
    <xf numFmtId="1" fontId="0" fillId="0" borderId="12" xfId="0" applyNumberFormat="1" applyFont="1" applyBorder="1" applyAlignment="1">
      <alignment horizontal="left" indent="1"/>
    </xf>
    <xf numFmtId="0" fontId="0" fillId="0" borderId="0" xfId="0" applyAlignment="1">
      <alignment horizontal="left" indent="1"/>
    </xf>
    <xf numFmtId="0" fontId="0" fillId="0" borderId="0" xfId="0" applyAlignment="1">
      <alignment horizontal="left" indent="2"/>
    </xf>
    <xf numFmtId="0" fontId="0" fillId="5" borderId="12" xfId="0" applyFont="1" applyFill="1" applyBorder="1" applyAlignment="1">
      <alignment horizontal="left"/>
    </xf>
    <xf numFmtId="0" fontId="0" fillId="5" borderId="12" xfId="0" applyNumberFormat="1" applyFont="1" applyFill="1" applyBorder="1"/>
    <xf numFmtId="1" fontId="0" fillId="0" borderId="0" xfId="0" applyNumberFormat="1" applyFont="1" applyFill="1" applyBorder="1" applyAlignment="1">
      <alignment horizontal="left" indent="1"/>
    </xf>
    <xf numFmtId="0" fontId="0" fillId="6" borderId="17" xfId="0" applyFont="1" applyFill="1" applyBorder="1"/>
    <xf numFmtId="0" fontId="0" fillId="6" borderId="16" xfId="0" applyFont="1" applyFill="1"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xf numFmtId="0" fontId="13" fillId="0" borderId="28" xfId="0" applyFont="1" applyBorder="1" applyAlignment="1">
      <alignment horizontal="center"/>
    </xf>
    <xf numFmtId="0" fontId="0" fillId="0" borderId="29" xfId="0" applyBorder="1"/>
    <xf numFmtId="0" fontId="0" fillId="7" borderId="0" xfId="0" applyFill="1"/>
    <xf numFmtId="165" fontId="0" fillId="0" borderId="12" xfId="0" applyNumberFormat="1" applyFont="1" applyBorder="1"/>
    <xf numFmtId="165" fontId="3" fillId="0" borderId="13" xfId="0" applyNumberFormat="1" applyFont="1" applyBorder="1"/>
    <xf numFmtId="0" fontId="0" fillId="0" borderId="30" xfId="0" applyBorder="1"/>
    <xf numFmtId="0" fontId="13" fillId="0" borderId="0" xfId="0" applyFont="1" applyBorder="1" applyAlignment="1">
      <alignment horizontal="center"/>
    </xf>
    <xf numFmtId="0" fontId="0" fillId="0" borderId="31" xfId="0" applyBorder="1"/>
    <xf numFmtId="0" fontId="0" fillId="3" borderId="0" xfId="0" applyFill="1"/>
    <xf numFmtId="0" fontId="0" fillId="8" borderId="12" xfId="0" applyFont="1" applyFill="1" applyBorder="1" applyAlignment="1">
      <alignment horizontal="left"/>
    </xf>
    <xf numFmtId="0" fontId="0" fillId="9" borderId="16" xfId="0" applyFont="1" applyFill="1" applyBorder="1"/>
    <xf numFmtId="0" fontId="0" fillId="5" borderId="12" xfId="0" applyFill="1" applyBorder="1" applyAlignment="1">
      <alignment horizontal="left"/>
    </xf>
    <xf numFmtId="0" fontId="14" fillId="3" borderId="0" xfId="0" applyFont="1" applyFill="1"/>
    <xf numFmtId="1" fontId="0" fillId="0" borderId="0" xfId="0" applyNumberFormat="1" applyBorder="1" applyAlignment="1">
      <alignment wrapText="1"/>
    </xf>
    <xf numFmtId="1" fontId="0" fillId="0" borderId="32" xfId="0" applyNumberFormat="1" applyBorder="1"/>
    <xf numFmtId="0" fontId="15" fillId="2" borderId="15" xfId="0" applyFont="1" applyFill="1" applyBorder="1"/>
    <xf numFmtId="0" fontId="12" fillId="2" borderId="15" xfId="0" applyFont="1" applyFill="1" applyBorder="1"/>
    <xf numFmtId="1" fontId="12" fillId="2" borderId="11" xfId="0" applyNumberFormat="1" applyFont="1" applyFill="1" applyBorder="1"/>
    <xf numFmtId="0" fontId="12" fillId="5" borderId="11" xfId="0" applyFont="1" applyFill="1" applyBorder="1" applyAlignment="1">
      <alignment horizontal="left"/>
    </xf>
    <xf numFmtId="0" fontId="12" fillId="5" borderId="11" xfId="0" applyNumberFormat="1" applyFont="1" applyFill="1" applyBorder="1"/>
    <xf numFmtId="0" fontId="0" fillId="10" borderId="33" xfId="0" applyFont="1" applyFill="1" applyBorder="1" applyAlignment="1">
      <alignment horizontal="left" indent="1"/>
    </xf>
    <xf numFmtId="0" fontId="0" fillId="10" borderId="33" xfId="0" applyNumberFormat="1" applyFont="1" applyFill="1" applyBorder="1"/>
    <xf numFmtId="0" fontId="0" fillId="0" borderId="11" xfId="0" applyFont="1" applyBorder="1" applyAlignment="1">
      <alignment horizontal="left" indent="2"/>
    </xf>
    <xf numFmtId="0" fontId="0" fillId="0" borderId="11" xfId="0" applyNumberFormat="1" applyFont="1" applyBorder="1"/>
    <xf numFmtId="0" fontId="0" fillId="0" borderId="0" xfId="0" applyFont="1" applyBorder="1" applyAlignment="1">
      <alignment horizontal="left" indent="2"/>
    </xf>
    <xf numFmtId="0" fontId="0" fillId="0" borderId="0" xfId="0" applyNumberFormat="1" applyFont="1" applyBorder="1"/>
    <xf numFmtId="1" fontId="3" fillId="0" borderId="0" xfId="0" applyNumberFormat="1" applyFont="1" applyBorder="1" applyAlignment="1">
      <alignment vertical="center" wrapText="1"/>
    </xf>
    <xf numFmtId="0" fontId="0" fillId="0" borderId="34" xfId="0" applyFont="1" applyFill="1" applyBorder="1"/>
    <xf numFmtId="0" fontId="3" fillId="11" borderId="34" xfId="0" applyFont="1" applyFill="1" applyBorder="1" applyAlignment="1">
      <alignment horizontal="center" vertical="center" wrapText="1"/>
    </xf>
    <xf numFmtId="0" fontId="3" fillId="3" borderId="38" xfId="0" applyFont="1" applyFill="1" applyBorder="1" applyAlignment="1">
      <alignment horizontal="center" vertical="center" wrapText="1"/>
    </xf>
    <xf numFmtId="1" fontId="3" fillId="0" borderId="34" xfId="0" applyNumberFormat="1" applyFont="1" applyBorder="1" applyAlignment="1">
      <alignment vertical="center" wrapText="1"/>
    </xf>
    <xf numFmtId="1" fontId="0" fillId="0" borderId="34" xfId="0" applyNumberFormat="1" applyBorder="1"/>
    <xf numFmtId="1" fontId="3" fillId="0" borderId="34" xfId="0" applyNumberFormat="1" applyFont="1" applyBorder="1" applyAlignment="1">
      <alignment vertical="center"/>
    </xf>
    <xf numFmtId="0" fontId="3" fillId="0" borderId="34" xfId="0" applyFont="1" applyBorder="1" applyAlignment="1">
      <alignment horizontal="center" vertical="center"/>
    </xf>
    <xf numFmtId="1" fontId="3" fillId="0" borderId="34" xfId="0" applyNumberFormat="1" applyFont="1" applyBorder="1" applyAlignment="1">
      <alignment horizontal="center" vertical="center" wrapText="1"/>
    </xf>
    <xf numFmtId="1" fontId="3" fillId="3" borderId="4" xfId="0" applyNumberFormat="1" applyFont="1" applyFill="1" applyBorder="1" applyAlignment="1">
      <alignment vertical="center" wrapText="1"/>
    </xf>
    <xf numFmtId="1" fontId="3" fillId="3" borderId="18" xfId="0" applyNumberFormat="1" applyFont="1" applyFill="1" applyBorder="1" applyAlignment="1">
      <alignment vertical="center" wrapText="1"/>
    </xf>
    <xf numFmtId="0" fontId="3" fillId="6" borderId="15" xfId="0" applyFont="1" applyFill="1" applyBorder="1" applyAlignment="1"/>
    <xf numFmtId="0" fontId="3" fillId="0" borderId="15" xfId="0" applyFont="1" applyFill="1" applyBorder="1" applyAlignment="1"/>
    <xf numFmtId="0" fontId="0" fillId="0" borderId="21" xfId="0" applyFont="1" applyFill="1" applyBorder="1" applyAlignment="1"/>
    <xf numFmtId="0" fontId="0" fillId="0" borderId="20" xfId="0" applyFont="1" applyFill="1" applyBorder="1" applyAlignment="1">
      <alignment vertical="center" wrapText="1"/>
    </xf>
    <xf numFmtId="0" fontId="0" fillId="0" borderId="17" xfId="0" applyFont="1" applyFill="1" applyBorder="1"/>
    <xf numFmtId="0" fontId="0" fillId="0" borderId="16" xfId="0" applyFont="1" applyFill="1" applyBorder="1"/>
    <xf numFmtId="0" fontId="0" fillId="0" borderId="14" xfId="0" applyFont="1" applyFill="1" applyBorder="1" applyAlignment="1">
      <alignment vertical="center" wrapText="1"/>
    </xf>
    <xf numFmtId="0" fontId="0" fillId="0" borderId="12" xfId="0" applyNumberFormat="1" applyFont="1" applyFill="1" applyBorder="1"/>
    <xf numFmtId="0" fontId="3" fillId="0" borderId="13" xfId="0" applyNumberFormat="1" applyFont="1" applyFill="1" applyBorder="1"/>
    <xf numFmtId="0" fontId="0" fillId="0" borderId="0" xfId="0" applyFill="1"/>
    <xf numFmtId="0" fontId="3" fillId="6" borderId="0" xfId="0" applyFont="1" applyFill="1" applyBorder="1" applyAlignment="1">
      <alignment vertical="center" wrapText="1"/>
    </xf>
    <xf numFmtId="0" fontId="0" fillId="6" borderId="20" xfId="0" applyFont="1" applyFill="1" applyBorder="1" applyAlignment="1">
      <alignment wrapText="1"/>
    </xf>
    <xf numFmtId="9" fontId="0" fillId="0" borderId="12" xfId="49" applyFont="1" applyFill="1" applyBorder="1"/>
    <xf numFmtId="9" fontId="0" fillId="0" borderId="39" xfId="49" applyFont="1" applyFill="1" applyBorder="1"/>
    <xf numFmtId="9" fontId="3" fillId="0" borderId="0" xfId="49" applyFont="1" applyFill="1" applyBorder="1"/>
    <xf numFmtId="9" fontId="3" fillId="0" borderId="13" xfId="49" applyFont="1" applyBorder="1"/>
    <xf numFmtId="9" fontId="0" fillId="5" borderId="12" xfId="49" applyFont="1" applyFill="1" applyBorder="1"/>
    <xf numFmtId="0" fontId="0" fillId="0" borderId="39" xfId="0" applyNumberFormat="1" applyFont="1" applyFill="1" applyBorder="1"/>
    <xf numFmtId="0" fontId="0" fillId="0" borderId="0" xfId="0" applyNumberFormat="1" applyFont="1" applyFill="1" applyBorder="1"/>
    <xf numFmtId="9" fontId="0" fillId="0" borderId="0" xfId="49" applyFont="1" applyFill="1" applyBorder="1"/>
    <xf numFmtId="0" fontId="3" fillId="0" borderId="0" xfId="0" applyNumberFormat="1" applyFont="1" applyFill="1" applyBorder="1"/>
    <xf numFmtId="0" fontId="0" fillId="0" borderId="0" xfId="0" applyFill="1" applyBorder="1"/>
    <xf numFmtId="0" fontId="3" fillId="0" borderId="0" xfId="0" applyFont="1" applyFill="1" applyBorder="1" applyAlignment="1">
      <alignment horizontal="left"/>
    </xf>
    <xf numFmtId="1" fontId="3" fillId="0" borderId="40" xfId="0" applyNumberFormat="1" applyFont="1" applyBorder="1" applyAlignment="1">
      <alignment horizontal="center" vertical="center"/>
    </xf>
    <xf numFmtId="1" fontId="3" fillId="0" borderId="40" xfId="0" applyNumberFormat="1" applyFont="1" applyBorder="1" applyAlignment="1">
      <alignment horizontal="center" vertical="center" wrapText="1"/>
    </xf>
    <xf numFmtId="1" fontId="3" fillId="0" borderId="40" xfId="0" applyNumberFormat="1" applyFont="1" applyBorder="1" applyAlignment="1">
      <alignment horizontal="center"/>
    </xf>
    <xf numFmtId="0" fontId="3" fillId="0" borderId="40" xfId="0" applyFont="1" applyBorder="1" applyAlignment="1">
      <alignment horizontal="center" vertical="center"/>
    </xf>
    <xf numFmtId="1" fontId="0" fillId="0" borderId="40" xfId="0" applyNumberFormat="1" applyBorder="1" applyAlignment="1">
      <alignment horizontal="center"/>
    </xf>
    <xf numFmtId="0" fontId="0" fillId="0" borderId="40" xfId="0" applyBorder="1" applyAlignment="1">
      <alignment horizontal="center"/>
    </xf>
    <xf numFmtId="1" fontId="0" fillId="0" borderId="40" xfId="0" applyNumberFormat="1" applyFont="1" applyBorder="1" applyAlignment="1">
      <alignment horizontal="center"/>
    </xf>
    <xf numFmtId="1" fontId="0" fillId="0" borderId="40" xfId="0" applyNumberFormat="1" applyBorder="1" applyAlignment="1">
      <alignment horizontal="center" wrapText="1"/>
    </xf>
    <xf numFmtId="0" fontId="8" fillId="0" borderId="40" xfId="0" applyFont="1" applyBorder="1" applyAlignment="1">
      <alignment horizontal="center"/>
    </xf>
    <xf numFmtId="0" fontId="8" fillId="0" borderId="40" xfId="0" applyFont="1" applyBorder="1"/>
    <xf numFmtId="1" fontId="0" fillId="0" borderId="40" xfId="0" applyNumberFormat="1" applyBorder="1"/>
    <xf numFmtId="0" fontId="0" fillId="0" borderId="40" xfId="0" applyBorder="1" applyAlignment="1">
      <alignment wrapText="1"/>
    </xf>
    <xf numFmtId="0" fontId="0" fillId="0" borderId="40" xfId="0" applyFont="1" applyBorder="1"/>
    <xf numFmtId="0" fontId="0" fillId="0" borderId="40" xfId="0" applyFont="1" applyBorder="1" applyAlignment="1">
      <alignment horizontal="center"/>
    </xf>
    <xf numFmtId="0" fontId="0" fillId="0" borderId="40" xfId="0" applyBorder="1"/>
    <xf numFmtId="0" fontId="0" fillId="0" borderId="40" xfId="0" applyFill="1" applyBorder="1" applyAlignment="1">
      <alignment horizontal="center"/>
    </xf>
    <xf numFmtId="0" fontId="0" fillId="0" borderId="40" xfId="0" applyFill="1" applyBorder="1"/>
    <xf numFmtId="1" fontId="0" fillId="0" borderId="40" xfId="0" applyNumberFormat="1" applyFill="1" applyBorder="1" applyAlignment="1">
      <alignment horizontal="center"/>
    </xf>
    <xf numFmtId="1" fontId="0" fillId="0" borderId="40" xfId="0" applyNumberFormat="1" applyFill="1" applyBorder="1"/>
    <xf numFmtId="0" fontId="0" fillId="0" borderId="11" xfId="0" applyFont="1" applyBorder="1" applyAlignment="1">
      <alignment horizontal="left"/>
    </xf>
    <xf numFmtId="0" fontId="0" fillId="0" borderId="40" xfId="0" applyFont="1" applyBorder="1" applyAlignment="1">
      <alignment horizontal="left"/>
    </xf>
    <xf numFmtId="0" fontId="0" fillId="0" borderId="40" xfId="0" applyNumberFormat="1" applyFont="1" applyBorder="1"/>
    <xf numFmtId="0" fontId="3" fillId="0" borderId="40" xfId="0" applyFont="1" applyBorder="1" applyAlignment="1">
      <alignment horizontal="center"/>
    </xf>
    <xf numFmtId="0" fontId="3" fillId="0" borderId="0" xfId="0" applyFont="1" applyBorder="1" applyAlignment="1">
      <alignment horizontal="center" vertical="center" wrapText="1"/>
    </xf>
    <xf numFmtId="0" fontId="0" fillId="0" borderId="40" xfId="0" applyBorder="1" applyAlignment="1">
      <alignment horizontal="center" vertical="center" wrapText="1"/>
    </xf>
    <xf numFmtId="0" fontId="0" fillId="0" borderId="19" xfId="0" applyFill="1" applyBorder="1"/>
    <xf numFmtId="49" fontId="3" fillId="0" borderId="40" xfId="0" applyNumberFormat="1" applyFont="1" applyBorder="1" applyAlignment="1">
      <alignment horizontal="center"/>
    </xf>
    <xf numFmtId="0" fontId="0" fillId="0" borderId="0" xfId="0" applyAlignment="1">
      <alignment horizontal="center" vertical="center"/>
    </xf>
    <xf numFmtId="0" fontId="0" fillId="0" borderId="0" xfId="0" applyAlignment="1">
      <alignment horizontal="center"/>
    </xf>
    <xf numFmtId="1" fontId="3" fillId="0" borderId="41" xfId="0" applyNumberFormat="1" applyFont="1" applyFill="1" applyBorder="1" applyAlignment="1">
      <alignment vertical="center" wrapText="1"/>
    </xf>
    <xf numFmtId="1" fontId="3" fillId="0" borderId="0" xfId="0" applyNumberFormat="1" applyFont="1" applyFill="1" applyBorder="1" applyAlignment="1">
      <alignment vertical="center" wrapText="1"/>
    </xf>
    <xf numFmtId="0" fontId="3" fillId="6" borderId="0"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15" xfId="0" applyFont="1" applyFill="1" applyBorder="1" applyAlignment="1">
      <alignment horizontal="center"/>
    </xf>
    <xf numFmtId="0" fontId="0" fillId="6" borderId="21" xfId="0" applyFont="1" applyFill="1" applyBorder="1" applyAlignment="1">
      <alignment horizontal="center"/>
    </xf>
    <xf numFmtId="0" fontId="0" fillId="6" borderId="20" xfId="0" applyFont="1" applyFill="1" applyBorder="1" applyAlignment="1">
      <alignment horizontal="center" vertical="center" wrapText="1"/>
    </xf>
    <xf numFmtId="0" fontId="0" fillId="6" borderId="14" xfId="0" applyFont="1" applyFill="1" applyBorder="1" applyAlignment="1">
      <alignment horizontal="center" vertical="center" wrapText="1"/>
    </xf>
    <xf numFmtId="0" fontId="0" fillId="6" borderId="20" xfId="0" applyFont="1" applyFill="1" applyBorder="1" applyAlignment="1">
      <alignment horizontal="center" wrapText="1"/>
    </xf>
    <xf numFmtId="0" fontId="0" fillId="6" borderId="11" xfId="0" applyFont="1" applyFill="1" applyBorder="1" applyAlignment="1">
      <alignment horizontal="center" wrapText="1"/>
    </xf>
    <xf numFmtId="1" fontId="3" fillId="0" borderId="6" xfId="0" applyNumberFormat="1" applyFont="1" applyBorder="1" applyAlignment="1">
      <alignment horizontal="center"/>
    </xf>
    <xf numFmtId="1" fontId="3" fillId="0" borderId="5" xfId="0" applyNumberFormat="1" applyFont="1" applyBorder="1" applyAlignment="1">
      <alignment horizontal="center" vertical="center" wrapText="1"/>
    </xf>
    <xf numFmtId="0" fontId="0" fillId="0" borderId="0" xfId="0" applyAlignment="1">
      <alignment horizontal="center"/>
    </xf>
    <xf numFmtId="0" fontId="0" fillId="12" borderId="0" xfId="0" applyFill="1"/>
    <xf numFmtId="0" fontId="0" fillId="13" borderId="0" xfId="0" applyFill="1"/>
    <xf numFmtId="11" fontId="14" fillId="0" borderId="40" xfId="0" applyNumberFormat="1" applyFont="1" applyBorder="1"/>
    <xf numFmtId="0" fontId="0" fillId="4" borderId="40" xfId="0" applyFont="1" applyFill="1" applyBorder="1" applyAlignment="1">
      <alignment vertical="center" wrapText="1"/>
    </xf>
    <xf numFmtId="1" fontId="3" fillId="0" borderId="6" xfId="0" applyNumberFormat="1" applyFont="1" applyBorder="1" applyAlignment="1">
      <alignment horizontal="center"/>
    </xf>
    <xf numFmtId="0" fontId="0" fillId="0" borderId="0" xfId="0" applyAlignment="1">
      <alignment horizontal="center"/>
    </xf>
    <xf numFmtId="0" fontId="0" fillId="3" borderId="0" xfId="0" applyFill="1" applyAlignment="1">
      <alignment horizontal="center"/>
    </xf>
    <xf numFmtId="0" fontId="0" fillId="0" borderId="43" xfId="0" applyBorder="1"/>
    <xf numFmtId="0" fontId="0" fillId="0" borderId="0" xfId="0" applyAlignment="1">
      <alignment horizontal="right"/>
    </xf>
    <xf numFmtId="0" fontId="0" fillId="0" borderId="44" xfId="0" applyBorder="1"/>
    <xf numFmtId="0" fontId="0" fillId="0" borderId="45" xfId="0" applyBorder="1" applyAlignment="1">
      <alignment horizontal="right"/>
    </xf>
    <xf numFmtId="0" fontId="0" fillId="0" borderId="45" xfId="0" applyBorder="1"/>
    <xf numFmtId="0" fontId="0" fillId="0" borderId="46" xfId="0" applyBorder="1"/>
    <xf numFmtId="0" fontId="0" fillId="0" borderId="47" xfId="0" applyBorder="1"/>
    <xf numFmtId="1" fontId="0" fillId="0" borderId="24" xfId="0" applyNumberFormat="1" applyBorder="1"/>
    <xf numFmtId="1" fontId="0" fillId="0" borderId="25" xfId="0" applyNumberFormat="1" applyBorder="1"/>
    <xf numFmtId="0" fontId="0" fillId="0" borderId="27" xfId="0" applyBorder="1" applyAlignment="1">
      <alignment horizontal="right"/>
    </xf>
    <xf numFmtId="0" fontId="0" fillId="0" borderId="48" xfId="0" applyBorder="1"/>
    <xf numFmtId="0" fontId="0" fillId="0" borderId="48" xfId="0" applyBorder="1" applyAlignment="1">
      <alignment horizontal="center" vertical="center" wrapText="1"/>
    </xf>
    <xf numFmtId="0" fontId="0" fillId="0" borderId="48" xfId="0" applyBorder="1" applyAlignment="1">
      <alignment horizontal="left" wrapText="1"/>
    </xf>
    <xf numFmtId="0" fontId="0" fillId="0" borderId="0" xfId="0" applyBorder="1" applyAlignment="1">
      <alignment horizontal="left"/>
    </xf>
    <xf numFmtId="11" fontId="14" fillId="0" borderId="0" xfId="0" applyNumberFormat="1" applyFont="1" applyBorder="1"/>
    <xf numFmtId="168" fontId="14" fillId="0" borderId="48" xfId="0" applyNumberFormat="1" applyFont="1" applyBorder="1"/>
    <xf numFmtId="168" fontId="0" fillId="0" borderId="48" xfId="0" applyNumberFormat="1" applyBorder="1"/>
    <xf numFmtId="1" fontId="0" fillId="0" borderId="49" xfId="0" applyNumberFormat="1" applyBorder="1"/>
    <xf numFmtId="1" fontId="0" fillId="0" borderId="50" xfId="0" applyNumberFormat="1" applyBorder="1"/>
    <xf numFmtId="0" fontId="0" fillId="0" borderId="42" xfId="0" applyBorder="1"/>
    <xf numFmtId="1" fontId="0" fillId="0" borderId="26" xfId="0" applyNumberFormat="1" applyBorder="1"/>
    <xf numFmtId="1" fontId="0" fillId="0" borderId="43" xfId="0" applyNumberFormat="1" applyBorder="1"/>
    <xf numFmtId="1" fontId="0" fillId="0" borderId="27" xfId="0" applyNumberFormat="1" applyBorder="1"/>
    <xf numFmtId="0" fontId="0" fillId="0" borderId="52" xfId="0" applyBorder="1" applyAlignment="1">
      <alignment horizontal="center"/>
    </xf>
    <xf numFmtId="0" fontId="0" fillId="0" borderId="0" xfId="0" applyBorder="1" applyAlignment="1">
      <alignment horizontal="right"/>
    </xf>
    <xf numFmtId="0" fontId="0" fillId="0" borderId="0" xfId="0" applyBorder="1" applyAlignment="1"/>
    <xf numFmtId="1" fontId="0" fillId="0" borderId="0" xfId="0" applyNumberFormat="1" applyBorder="1" applyAlignment="1"/>
    <xf numFmtId="1" fontId="0" fillId="0" borderId="22" xfId="0" applyNumberFormat="1" applyBorder="1" applyAlignment="1"/>
    <xf numFmtId="1" fontId="0" fillId="0" borderId="42" xfId="0" applyNumberFormat="1" applyBorder="1" applyAlignment="1"/>
    <xf numFmtId="1" fontId="0" fillId="0" borderId="30" xfId="0" applyNumberFormat="1" applyBorder="1" applyAlignment="1"/>
    <xf numFmtId="0" fontId="0" fillId="0" borderId="24" xfId="0" applyBorder="1" applyAlignment="1"/>
    <xf numFmtId="0" fontId="0" fillId="0" borderId="25" xfId="0" applyBorder="1" applyAlignment="1"/>
    <xf numFmtId="0" fontId="0" fillId="0" borderId="26" xfId="0" applyBorder="1" applyAlignment="1"/>
    <xf numFmtId="0" fontId="0" fillId="0" borderId="43" xfId="0" applyBorder="1" applyAlignment="1"/>
    <xf numFmtId="0" fontId="0" fillId="0" borderId="27" xfId="0" applyBorder="1" applyAlignment="1"/>
    <xf numFmtId="0" fontId="0" fillId="0" borderId="47" xfId="0" applyBorder="1" applyAlignment="1"/>
    <xf numFmtId="0" fontId="0" fillId="0" borderId="44" xfId="0" applyBorder="1" applyAlignment="1"/>
    <xf numFmtId="0" fontId="0" fillId="0" borderId="51" xfId="0" applyBorder="1" applyAlignment="1"/>
    <xf numFmtId="0" fontId="0" fillId="14" borderId="0" xfId="0" applyFill="1" applyBorder="1" applyAlignment="1"/>
    <xf numFmtId="0" fontId="0" fillId="0" borderId="52" xfId="0" applyBorder="1" applyAlignment="1"/>
    <xf numFmtId="1" fontId="0" fillId="0" borderId="37" xfId="0" applyNumberFormat="1" applyFill="1" applyBorder="1"/>
    <xf numFmtId="1" fontId="3" fillId="0" borderId="0" xfId="0" applyNumberFormat="1" applyFont="1" applyBorder="1" applyAlignment="1">
      <alignment horizontal="center"/>
    </xf>
    <xf numFmtId="1" fontId="13" fillId="0" borderId="49" xfId="0" applyNumberFormat="1" applyFont="1" applyBorder="1" applyAlignment="1">
      <alignment horizontal="center"/>
    </xf>
    <xf numFmtId="1" fontId="13" fillId="0" borderId="50" xfId="0" applyNumberFormat="1" applyFont="1" applyBorder="1" applyAlignment="1">
      <alignment horizontal="center"/>
    </xf>
    <xf numFmtId="0" fontId="13" fillId="0" borderId="45" xfId="0" applyFont="1" applyBorder="1" applyAlignment="1">
      <alignment horizontal="center"/>
    </xf>
    <xf numFmtId="0" fontId="13" fillId="0" borderId="44" xfId="0" applyFont="1" applyBorder="1" applyAlignment="1">
      <alignment horizontal="center"/>
    </xf>
    <xf numFmtId="0" fontId="13" fillId="0" borderId="0" xfId="0" applyFont="1" applyAlignment="1">
      <alignment horizontal="center"/>
    </xf>
    <xf numFmtId="1" fontId="13" fillId="0" borderId="0" xfId="0" applyNumberFormat="1" applyFont="1" applyAlignment="1">
      <alignment horizontal="center"/>
    </xf>
    <xf numFmtId="1" fontId="3" fillId="0" borderId="6" xfId="0" applyNumberFormat="1" applyFont="1" applyBorder="1" applyAlignment="1">
      <alignment horizontal="center"/>
    </xf>
    <xf numFmtId="0" fontId="0" fillId="0" borderId="0" xfId="0" applyAlignment="1">
      <alignment horizontal="center"/>
    </xf>
    <xf numFmtId="1" fontId="0" fillId="0" borderId="53" xfId="0" applyNumberFormat="1" applyBorder="1"/>
    <xf numFmtId="1" fontId="0" fillId="0" borderId="54" xfId="0" applyNumberFormat="1" applyBorder="1"/>
    <xf numFmtId="0" fontId="0" fillId="14" borderId="0" xfId="0" applyFill="1" applyBorder="1"/>
    <xf numFmtId="0" fontId="0" fillId="0" borderId="55" xfId="0" applyBorder="1"/>
    <xf numFmtId="1" fontId="0" fillId="0" borderId="36" xfId="0" applyNumberFormat="1" applyBorder="1"/>
    <xf numFmtId="0" fontId="13" fillId="0" borderId="28" xfId="0" applyFont="1" applyFill="1" applyBorder="1" applyAlignment="1">
      <alignment horizontal="center"/>
    </xf>
    <xf numFmtId="1" fontId="0" fillId="0" borderId="0" xfId="0" applyNumberFormat="1" applyFill="1" applyBorder="1"/>
    <xf numFmtId="0" fontId="0" fillId="0" borderId="44" xfId="0" applyFill="1" applyBorder="1"/>
    <xf numFmtId="0" fontId="0" fillId="0" borderId="0" xfId="0" applyFill="1" applyBorder="1" applyAlignment="1">
      <alignment horizontal="center"/>
    </xf>
    <xf numFmtId="0" fontId="0" fillId="0" borderId="45" xfId="0" applyFill="1" applyBorder="1" applyAlignment="1">
      <alignment horizontal="right"/>
    </xf>
    <xf numFmtId="1" fontId="0" fillId="0" borderId="0" xfId="0" applyNumberFormat="1" applyFill="1" applyBorder="1" applyAlignment="1">
      <alignment horizontal="center"/>
    </xf>
    <xf numFmtId="0" fontId="14" fillId="0" borderId="0" xfId="0" applyFont="1" applyFill="1" applyBorder="1"/>
    <xf numFmtId="0" fontId="0" fillId="0" borderId="57" xfId="0" applyBorder="1"/>
    <xf numFmtId="0" fontId="14" fillId="0" borderId="25" xfId="0" applyFont="1" applyBorder="1"/>
    <xf numFmtId="0" fontId="13" fillId="0" borderId="0" xfId="0" applyFont="1" applyFill="1" applyBorder="1" applyAlignment="1">
      <alignment horizontal="center"/>
    </xf>
    <xf numFmtId="1" fontId="3" fillId="0" borderId="0" xfId="0" applyNumberFormat="1" applyFont="1" applyFill="1" applyBorder="1" applyAlignment="1">
      <alignment horizontal="center" vertical="center" wrapText="1"/>
    </xf>
    <xf numFmtId="0" fontId="0" fillId="0" borderId="0" xfId="0" applyFill="1" applyBorder="1" applyAlignment="1">
      <alignment horizontal="right"/>
    </xf>
    <xf numFmtId="1" fontId="3" fillId="0" borderId="0" xfId="0" applyNumberFormat="1" applyFont="1" applyFill="1" applyBorder="1" applyAlignment="1">
      <alignment horizontal="center"/>
    </xf>
    <xf numFmtId="0" fontId="13" fillId="3" borderId="0" xfId="0" applyFont="1" applyFill="1" applyBorder="1" applyAlignment="1">
      <alignment horizontal="center"/>
    </xf>
    <xf numFmtId="1" fontId="0" fillId="0" borderId="58" xfId="0" applyNumberFormat="1" applyFill="1" applyBorder="1" applyAlignment="1">
      <alignment horizontal="center"/>
    </xf>
    <xf numFmtId="1" fontId="0" fillId="0" borderId="59" xfId="0" applyNumberFormat="1" applyFill="1" applyBorder="1" applyAlignment="1">
      <alignment horizontal="center"/>
    </xf>
    <xf numFmtId="1" fontId="0" fillId="0" borderId="60" xfId="0" applyNumberFormat="1" applyFill="1" applyBorder="1" applyAlignment="1">
      <alignment horizontal="center"/>
    </xf>
    <xf numFmtId="1" fontId="0" fillId="0" borderId="24" xfId="0" applyNumberFormat="1" applyFill="1" applyBorder="1" applyAlignment="1">
      <alignment horizontal="center"/>
    </xf>
    <xf numFmtId="1" fontId="0" fillId="0" borderId="25" xfId="0" applyNumberFormat="1" applyFill="1" applyBorder="1" applyAlignment="1">
      <alignment horizontal="center"/>
    </xf>
    <xf numFmtId="1" fontId="0" fillId="0" borderId="26" xfId="0" applyNumberFormat="1" applyFill="1" applyBorder="1" applyAlignment="1">
      <alignment horizontal="center"/>
    </xf>
    <xf numFmtId="1" fontId="0" fillId="0" borderId="43" xfId="0" applyNumberFormat="1" applyFill="1" applyBorder="1" applyAlignment="1">
      <alignment horizontal="center"/>
    </xf>
    <xf numFmtId="1" fontId="0" fillId="0" borderId="27" xfId="0" applyNumberFormat="1" applyFill="1" applyBorder="1" applyAlignment="1">
      <alignment horizontal="center"/>
    </xf>
    <xf numFmtId="1" fontId="0" fillId="0" borderId="61" xfId="0" applyNumberFormat="1" applyFill="1" applyBorder="1"/>
    <xf numFmtId="1" fontId="0" fillId="0" borderId="44" xfId="0" applyNumberFormat="1" applyFill="1" applyBorder="1"/>
    <xf numFmtId="0" fontId="0" fillId="0" borderId="62" xfId="0" applyFill="1" applyBorder="1"/>
    <xf numFmtId="1" fontId="0" fillId="14" borderId="0" xfId="0" applyNumberFormat="1" applyFill="1" applyBorder="1" applyAlignment="1">
      <alignment horizontal="center"/>
    </xf>
    <xf numFmtId="1" fontId="0" fillId="0" borderId="62" xfId="0" applyNumberFormat="1" applyFill="1" applyBorder="1"/>
    <xf numFmtId="1" fontId="13" fillId="0" borderId="28" xfId="0" applyNumberFormat="1" applyFont="1" applyFill="1" applyBorder="1" applyAlignment="1">
      <alignment horizontal="center"/>
    </xf>
    <xf numFmtId="1" fontId="0" fillId="0" borderId="63" xfId="0" applyNumberFormat="1" applyFill="1" applyBorder="1"/>
    <xf numFmtId="0" fontId="0" fillId="0" borderId="63" xfId="0" applyFill="1" applyBorder="1" applyAlignment="1">
      <alignment horizontal="center"/>
    </xf>
    <xf numFmtId="0" fontId="14" fillId="3" borderId="44" xfId="0" applyFont="1" applyFill="1" applyBorder="1"/>
    <xf numFmtId="0" fontId="0" fillId="0" borderId="0" xfId="0" applyFill="1" applyBorder="1" applyAlignment="1">
      <alignment horizontal="center" wrapText="1"/>
    </xf>
    <xf numFmtId="166" fontId="17" fillId="0" borderId="63" xfId="0" applyNumberFormat="1" applyFont="1" applyFill="1" applyBorder="1"/>
    <xf numFmtId="0" fontId="0" fillId="0" borderId="48" xfId="0" applyFill="1" applyBorder="1"/>
    <xf numFmtId="166" fontId="14" fillId="0" borderId="48" xfId="0" applyNumberFormat="1" applyFont="1" applyFill="1" applyBorder="1"/>
    <xf numFmtId="166" fontId="0" fillId="0" borderId="48" xfId="0" applyNumberFormat="1" applyFill="1" applyBorder="1"/>
    <xf numFmtId="0" fontId="18" fillId="0" borderId="48" xfId="0" applyFont="1" applyFill="1" applyBorder="1" applyAlignment="1">
      <alignment horizontal="center" wrapText="1"/>
    </xf>
    <xf numFmtId="0" fontId="18" fillId="0" borderId="48" xfId="0" applyFont="1" applyFill="1" applyBorder="1" applyAlignment="1">
      <alignment horizontal="center" vertical="center" wrapText="1"/>
    </xf>
    <xf numFmtId="0" fontId="14" fillId="0" borderId="47" xfId="0" applyFont="1" applyBorder="1"/>
    <xf numFmtId="0" fontId="0" fillId="0" borderId="48" xfId="0" applyFill="1" applyBorder="1" applyAlignment="1"/>
    <xf numFmtId="1" fontId="3" fillId="0" borderId="48" xfId="0" applyNumberFormat="1" applyFont="1" applyFill="1" applyBorder="1" applyAlignment="1">
      <alignment horizontal="center"/>
    </xf>
    <xf numFmtId="1" fontId="0" fillId="0" borderId="48" xfId="0" applyNumberFormat="1" applyFill="1" applyBorder="1"/>
    <xf numFmtId="169" fontId="14" fillId="0" borderId="48" xfId="0" applyNumberFormat="1" applyFont="1" applyFill="1" applyBorder="1"/>
    <xf numFmtId="167" fontId="0" fillId="0" borderId="48" xfId="0" applyNumberFormat="1" applyFill="1" applyBorder="1"/>
    <xf numFmtId="0" fontId="0" fillId="0" borderId="0" xfId="0" applyFill="1" applyAlignment="1">
      <alignment horizontal="center"/>
    </xf>
    <xf numFmtId="0" fontId="2" fillId="0" borderId="0" xfId="0" applyFont="1" applyAlignment="1">
      <alignment vertical="center" readingOrder="1"/>
    </xf>
    <xf numFmtId="0" fontId="0" fillId="0" borderId="48" xfId="0" applyFill="1" applyBorder="1" applyAlignment="1">
      <alignment horizontal="center"/>
    </xf>
    <xf numFmtId="0" fontId="0" fillId="0" borderId="64" xfId="0" applyBorder="1"/>
    <xf numFmtId="0" fontId="0" fillId="0" borderId="65" xfId="0" applyBorder="1"/>
    <xf numFmtId="1" fontId="0" fillId="0" borderId="66" xfId="0" applyNumberFormat="1" applyBorder="1"/>
    <xf numFmtId="1" fontId="0" fillId="0" borderId="67" xfId="0" applyNumberFormat="1" applyBorder="1"/>
    <xf numFmtId="0" fontId="0" fillId="0" borderId="68" xfId="0" applyBorder="1"/>
    <xf numFmtId="1" fontId="3" fillId="0" borderId="0" xfId="0" applyNumberFormat="1" applyFont="1" applyBorder="1" applyAlignment="1">
      <alignment horizontal="left"/>
    </xf>
    <xf numFmtId="169" fontId="14" fillId="0" borderId="0" xfId="0" applyNumberFormat="1" applyFont="1" applyBorder="1"/>
    <xf numFmtId="1" fontId="0" fillId="15" borderId="3" xfId="0" applyNumberFormat="1" applyFill="1" applyBorder="1" applyAlignment="1">
      <alignment horizontal="center"/>
    </xf>
    <xf numFmtId="1" fontId="0" fillId="15" borderId="2" xfId="0" applyNumberFormat="1" applyFill="1" applyBorder="1"/>
    <xf numFmtId="169" fontId="14" fillId="0" borderId="48" xfId="0" applyNumberFormat="1" applyFont="1" applyBorder="1"/>
    <xf numFmtId="166" fontId="14" fillId="0" borderId="48" xfId="0" applyNumberFormat="1" applyFont="1" applyBorder="1"/>
    <xf numFmtId="0" fontId="14" fillId="0" borderId="48" xfId="0" applyFont="1" applyBorder="1"/>
    <xf numFmtId="0" fontId="0" fillId="0" borderId="48" xfId="0" applyFont="1" applyBorder="1"/>
    <xf numFmtId="1" fontId="0" fillId="0" borderId="48" xfId="0" applyNumberFormat="1" applyFont="1" applyBorder="1" applyAlignment="1">
      <alignment horizontal="left"/>
    </xf>
    <xf numFmtId="1" fontId="0" fillId="0" borderId="48" xfId="0" applyNumberFormat="1" applyFont="1" applyBorder="1" applyAlignment="1">
      <alignment horizontal="center"/>
    </xf>
    <xf numFmtId="167" fontId="14" fillId="0" borderId="48" xfId="0" applyNumberFormat="1" applyFont="1" applyBorder="1"/>
    <xf numFmtId="167" fontId="0" fillId="0" borderId="48" xfId="0" applyNumberFormat="1" applyFont="1" applyBorder="1"/>
    <xf numFmtId="2" fontId="0" fillId="0" borderId="48" xfId="0" applyNumberFormat="1" applyFont="1" applyBorder="1"/>
    <xf numFmtId="0" fontId="0" fillId="0" borderId="0" xfId="0" applyFont="1" applyBorder="1"/>
    <xf numFmtId="1" fontId="0" fillId="0" borderId="0" xfId="0" applyNumberFormat="1" applyFont="1" applyBorder="1" applyAlignment="1">
      <alignment horizontal="left"/>
    </xf>
    <xf numFmtId="1" fontId="0" fillId="0" borderId="0" xfId="0" applyNumberFormat="1" applyFont="1" applyBorder="1" applyAlignment="1">
      <alignment horizontal="center"/>
    </xf>
    <xf numFmtId="167" fontId="14" fillId="0" borderId="0" xfId="0" applyNumberFormat="1" applyFont="1" applyBorder="1"/>
    <xf numFmtId="0" fontId="0" fillId="0" borderId="0" xfId="0" applyBorder="1" applyAlignment="1">
      <alignment vertical="center" wrapText="1"/>
    </xf>
    <xf numFmtId="2" fontId="0" fillId="0" borderId="0" xfId="0" applyNumberFormat="1" applyFont="1" applyBorder="1"/>
    <xf numFmtId="0" fontId="0" fillId="0" borderId="71" xfId="0" applyBorder="1"/>
    <xf numFmtId="166" fontId="0" fillId="0" borderId="48" xfId="0" applyNumberFormat="1" applyFont="1" applyBorder="1" applyAlignment="1">
      <alignment horizontal="center"/>
    </xf>
    <xf numFmtId="0" fontId="0" fillId="0" borderId="72" xfId="0" applyBorder="1"/>
    <xf numFmtId="166" fontId="17" fillId="0" borderId="48" xfId="0" applyNumberFormat="1" applyFont="1" applyBorder="1"/>
    <xf numFmtId="0" fontId="0" fillId="0" borderId="59" xfId="0" applyBorder="1"/>
    <xf numFmtId="0" fontId="0" fillId="15" borderId="0" xfId="0" applyFill="1" applyAlignment="1">
      <alignment horizontal="center"/>
    </xf>
    <xf numFmtId="0" fontId="0" fillId="15" borderId="0" xfId="0" applyFill="1"/>
    <xf numFmtId="1" fontId="0" fillId="0" borderId="3" xfId="0" applyNumberFormat="1" applyFill="1" applyBorder="1" applyAlignment="1">
      <alignment horizontal="center"/>
    </xf>
    <xf numFmtId="1" fontId="0" fillId="0" borderId="2" xfId="0" applyNumberFormat="1" applyFill="1" applyBorder="1"/>
    <xf numFmtId="0" fontId="0" fillId="16" borderId="0" xfId="0" applyFill="1" applyAlignment="1">
      <alignment horizontal="center"/>
    </xf>
    <xf numFmtId="0" fontId="0" fillId="16" borderId="0" xfId="0" applyFill="1"/>
    <xf numFmtId="0" fontId="0" fillId="17" borderId="0" xfId="0" applyFill="1" applyAlignment="1">
      <alignment horizontal="center"/>
    </xf>
    <xf numFmtId="1" fontId="12" fillId="2" borderId="17" xfId="0" applyNumberFormat="1" applyFont="1" applyFill="1" applyBorder="1"/>
    <xf numFmtId="1" fontId="12" fillId="2" borderId="16" xfId="0" applyNumberFormat="1" applyFont="1" applyFill="1" applyBorder="1"/>
    <xf numFmtId="0" fontId="0" fillId="0" borderId="0" xfId="0" applyFont="1" applyFill="1" applyBorder="1" applyAlignment="1">
      <alignment vertical="center" wrapText="1"/>
    </xf>
    <xf numFmtId="1" fontId="0" fillId="0" borderId="0" xfId="0" applyNumberFormat="1" applyFont="1" applyFill="1" applyBorder="1" applyAlignment="1">
      <alignment horizontal="left"/>
    </xf>
    <xf numFmtId="1" fontId="0" fillId="0" borderId="0" xfId="0" applyNumberFormat="1" applyFont="1" applyFill="1" applyBorder="1" applyAlignment="1">
      <alignment horizontal="center"/>
    </xf>
    <xf numFmtId="167" fontId="14" fillId="0" borderId="0" xfId="0" applyNumberFormat="1" applyFont="1" applyFill="1" applyBorder="1"/>
    <xf numFmtId="0" fontId="0" fillId="0" borderId="48" xfId="0" applyBorder="1" applyAlignment="1">
      <alignment horizontal="center"/>
    </xf>
    <xf numFmtId="1" fontId="0" fillId="0" borderId="22" xfId="0" applyNumberFormat="1" applyBorder="1"/>
    <xf numFmtId="1" fontId="0" fillId="0" borderId="42" xfId="0" applyNumberFormat="1" applyBorder="1"/>
    <xf numFmtId="1" fontId="0" fillId="0" borderId="30" xfId="0" applyNumberFormat="1" applyBorder="1"/>
    <xf numFmtId="0" fontId="0" fillId="0" borderId="73" xfId="0" applyBorder="1"/>
    <xf numFmtId="1" fontId="0" fillId="3" borderId="0" xfId="0" applyNumberFormat="1" applyFill="1"/>
    <xf numFmtId="1" fontId="0" fillId="0" borderId="0" xfId="0" applyNumberFormat="1" applyFill="1"/>
    <xf numFmtId="0" fontId="1" fillId="0" borderId="0" xfId="0" applyFont="1" applyAlignment="1">
      <alignment vertical="center" readingOrder="1"/>
    </xf>
    <xf numFmtId="1" fontId="0" fillId="0" borderId="57" xfId="0" applyNumberFormat="1" applyBorder="1"/>
    <xf numFmtId="167" fontId="14" fillId="0" borderId="48" xfId="0" applyNumberFormat="1" applyFont="1" applyFill="1" applyBorder="1"/>
    <xf numFmtId="1" fontId="0" fillId="15" borderId="3" xfId="0" applyNumberFormat="1" applyFill="1" applyBorder="1"/>
    <xf numFmtId="167" fontId="17" fillId="0" borderId="48" xfId="0" applyNumberFormat="1" applyFont="1" applyBorder="1"/>
    <xf numFmtId="1" fontId="0" fillId="0" borderId="48" xfId="0" applyNumberFormat="1" applyBorder="1"/>
    <xf numFmtId="0" fontId="0" fillId="0" borderId="48" xfId="0" applyBorder="1" applyAlignment="1">
      <alignment horizontal="center" vertical="center" wrapText="1"/>
    </xf>
    <xf numFmtId="166" fontId="14" fillId="0" borderId="48" xfId="0" applyNumberFormat="1" applyFont="1" applyBorder="1" applyAlignment="1">
      <alignment horizontal="center"/>
    </xf>
    <xf numFmtId="1" fontId="0" fillId="0" borderId="36" xfId="0" applyNumberFormat="1" applyBorder="1" applyAlignment="1">
      <alignment horizontal="center"/>
    </xf>
    <xf numFmtId="1" fontId="0" fillId="0" borderId="48" xfId="0" applyNumberFormat="1" applyFont="1" applyBorder="1" applyAlignment="1">
      <alignment horizontal="left" indent="1"/>
    </xf>
    <xf numFmtId="9" fontId="0" fillId="0" borderId="48" xfId="49" applyFont="1" applyFill="1" applyBorder="1" applyAlignment="1">
      <alignment horizontal="right" vertical="center"/>
    </xf>
    <xf numFmtId="9" fontId="0" fillId="0" borderId="48" xfId="49" applyFont="1" applyBorder="1" applyAlignment="1">
      <alignment horizontal="right" vertical="center"/>
    </xf>
    <xf numFmtId="9" fontId="3" fillId="0" borderId="48" xfId="49" applyFont="1" applyFill="1" applyBorder="1" applyAlignment="1">
      <alignment horizontal="right" vertical="center"/>
    </xf>
    <xf numFmtId="9" fontId="0" fillId="0" borderId="48" xfId="0" applyNumberFormat="1" applyFont="1" applyFill="1" applyBorder="1" applyAlignment="1">
      <alignment horizontal="right" vertical="center"/>
    </xf>
    <xf numFmtId="1" fontId="0" fillId="0" borderId="48" xfId="0" applyNumberFormat="1" applyFont="1" applyFill="1" applyBorder="1" applyAlignment="1">
      <alignment horizontal="left" indent="1"/>
    </xf>
    <xf numFmtId="9" fontId="0" fillId="0" borderId="48" xfId="0" applyNumberFormat="1" applyBorder="1" applyAlignment="1">
      <alignment horizontal="right" vertical="center"/>
    </xf>
    <xf numFmtId="9" fontId="0" fillId="0" borderId="48" xfId="49" applyFont="1" applyFill="1" applyBorder="1" applyAlignment="1">
      <alignment vertical="center"/>
    </xf>
    <xf numFmtId="9" fontId="0" fillId="0" borderId="48" xfId="0" applyNumberFormat="1" applyFont="1" applyFill="1" applyBorder="1" applyAlignment="1">
      <alignment vertical="center"/>
    </xf>
    <xf numFmtId="9" fontId="0" fillId="0" borderId="48" xfId="0" applyNumberFormat="1" applyBorder="1" applyAlignment="1">
      <alignment vertical="center"/>
    </xf>
    <xf numFmtId="0" fontId="0" fillId="18" borderId="0" xfId="0" applyFill="1"/>
    <xf numFmtId="1" fontId="0" fillId="0" borderId="48" xfId="0" applyNumberFormat="1" applyFill="1" applyBorder="1" applyAlignment="1">
      <alignment horizontal="left"/>
    </xf>
    <xf numFmtId="1" fontId="0" fillId="0" borderId="48" xfId="0" applyNumberFormat="1" applyFill="1" applyBorder="1" applyAlignment="1">
      <alignment horizontal="center"/>
    </xf>
    <xf numFmtId="0" fontId="0" fillId="0" borderId="48" xfId="0" applyFill="1" applyBorder="1" applyAlignment="1">
      <alignment horizontal="center" vertical="center"/>
    </xf>
    <xf numFmtId="0" fontId="18" fillId="0" borderId="48" xfId="0" applyFont="1" applyFill="1" applyBorder="1" applyAlignment="1">
      <alignment horizontal="left" vertical="center" wrapText="1"/>
    </xf>
    <xf numFmtId="1" fontId="0" fillId="0" borderId="48" xfId="0" applyNumberFormat="1" applyFill="1" applyBorder="1" applyAlignment="1">
      <alignment horizontal="left" wrapText="1"/>
    </xf>
    <xf numFmtId="0" fontId="3" fillId="4" borderId="48" xfId="0" applyFont="1" applyFill="1" applyBorder="1" applyAlignment="1">
      <alignment horizontal="left" vertical="center" wrapText="1"/>
    </xf>
    <xf numFmtId="0" fontId="3" fillId="4" borderId="48" xfId="0" applyFont="1" applyFill="1" applyBorder="1" applyAlignment="1">
      <alignment horizontal="center" vertical="center" wrapText="1"/>
    </xf>
    <xf numFmtId="0" fontId="19" fillId="4" borderId="48" xfId="0" applyFont="1" applyFill="1" applyBorder="1" applyAlignment="1">
      <alignment horizontal="center" vertical="center" wrapText="1"/>
    </xf>
    <xf numFmtId="1" fontId="3" fillId="0" borderId="48" xfId="0" applyNumberFormat="1" applyFont="1" applyFill="1" applyBorder="1" applyAlignment="1"/>
    <xf numFmtId="1" fontId="3" fillId="4" borderId="48" xfId="0" applyNumberFormat="1" applyFont="1" applyFill="1" applyBorder="1" applyAlignment="1">
      <alignment horizontal="center"/>
    </xf>
    <xf numFmtId="0" fontId="3" fillId="4" borderId="48" xfId="0" applyFont="1" applyFill="1" applyBorder="1" applyAlignment="1">
      <alignment horizontal="center"/>
    </xf>
    <xf numFmtId="0" fontId="0" fillId="4" borderId="48" xfId="0" applyFont="1" applyFill="1" applyBorder="1" applyAlignment="1">
      <alignment horizontal="center"/>
    </xf>
    <xf numFmtId="1" fontId="0" fillId="4" borderId="48" xfId="0" applyNumberFormat="1" applyFont="1" applyFill="1" applyBorder="1" applyAlignment="1">
      <alignment horizontal="center"/>
    </xf>
    <xf numFmtId="1" fontId="0" fillId="0" borderId="76" xfId="0" applyNumberFormat="1" applyFont="1" applyBorder="1" applyAlignment="1">
      <alignment horizontal="left"/>
    </xf>
    <xf numFmtId="0" fontId="0" fillId="0" borderId="69" xfId="0" applyFont="1" applyBorder="1" applyAlignment="1">
      <alignment horizontal="center"/>
    </xf>
    <xf numFmtId="0" fontId="0" fillId="0" borderId="0" xfId="0" applyAlignment="1"/>
    <xf numFmtId="0" fontId="20" fillId="0" borderId="0" xfId="0" applyFont="1" applyAlignment="1">
      <alignment horizontal="center" readingOrder="1"/>
    </xf>
    <xf numFmtId="0" fontId="0" fillId="0" borderId="0" xfId="0" applyFont="1" applyFill="1" applyBorder="1"/>
    <xf numFmtId="0" fontId="3" fillId="0" borderId="0" xfId="0" applyFont="1" applyFill="1" applyBorder="1" applyAlignment="1">
      <alignment horizontal="center" vertical="center" wrapText="1"/>
    </xf>
    <xf numFmtId="0" fontId="3" fillId="11" borderId="48" xfId="0" applyFont="1" applyFill="1" applyBorder="1" applyAlignment="1">
      <alignment horizontal="center" vertical="center" wrapText="1"/>
    </xf>
    <xf numFmtId="0" fontId="0" fillId="5" borderId="48" xfId="0" applyFill="1" applyBorder="1" applyAlignment="1">
      <alignment horizontal="center" vertical="center" wrapText="1"/>
    </xf>
    <xf numFmtId="0" fontId="0" fillId="0" borderId="48" xfId="0" applyBorder="1" applyAlignment="1">
      <alignment horizontal="center" vertical="center" wrapText="1"/>
    </xf>
    <xf numFmtId="0" fontId="0" fillId="5" borderId="48" xfId="0" applyFont="1" applyFill="1" applyBorder="1" applyAlignment="1">
      <alignment horizontal="center" vertical="center" wrapText="1"/>
    </xf>
    <xf numFmtId="0" fontId="0" fillId="0" borderId="48" xfId="0" applyFont="1" applyFill="1" applyBorder="1" applyAlignment="1">
      <alignment horizontal="center" vertical="center" wrapText="1"/>
    </xf>
    <xf numFmtId="166" fontId="14" fillId="0" borderId="48" xfId="0" applyNumberFormat="1" applyFont="1" applyFill="1" applyBorder="1" applyAlignment="1">
      <alignment horizontal="center" vertical="center" wrapText="1"/>
    </xf>
    <xf numFmtId="166" fontId="0" fillId="0" borderId="48" xfId="0" applyNumberFormat="1" applyBorder="1" applyAlignment="1">
      <alignment horizontal="center" vertical="center" wrapText="1"/>
    </xf>
    <xf numFmtId="167" fontId="0" fillId="0" borderId="0" xfId="0" applyNumberFormat="1" applyFill="1" applyBorder="1" applyAlignment="1">
      <alignment horizontal="center" vertical="center" wrapText="1"/>
    </xf>
    <xf numFmtId="0" fontId="0" fillId="3" borderId="0" xfId="0" applyFill="1" applyAlignment="1">
      <alignment horizontal="left" wrapText="1"/>
    </xf>
    <xf numFmtId="0" fontId="0" fillId="0" borderId="48" xfId="0" applyFont="1" applyBorder="1" applyAlignment="1">
      <alignment horizontal="center" vertical="center" wrapText="1"/>
    </xf>
    <xf numFmtId="166" fontId="0" fillId="0" borderId="48" xfId="0" applyNumberFormat="1" applyFill="1" applyBorder="1" applyAlignment="1">
      <alignment horizontal="center" vertical="center" wrapText="1"/>
    </xf>
    <xf numFmtId="0" fontId="0" fillId="3" borderId="0" xfId="0" applyFill="1" applyAlignment="1">
      <alignment horizontal="left" vertical="center" wrapText="1"/>
    </xf>
    <xf numFmtId="167" fontId="14" fillId="0" borderId="0" xfId="0" applyNumberFormat="1" applyFont="1" applyFill="1" applyBorder="1" applyAlignment="1">
      <alignment horizontal="center" vertical="center" wrapText="1"/>
    </xf>
    <xf numFmtId="0" fontId="0" fillId="0" borderId="34" xfId="0" applyBorder="1" applyAlignment="1">
      <alignment horizontal="center" vertical="center" wrapText="1"/>
    </xf>
    <xf numFmtId="1" fontId="0" fillId="0" borderId="34" xfId="0" applyNumberFormat="1" applyBorder="1" applyAlignment="1">
      <alignment horizontal="center" vertical="center" wrapText="1"/>
    </xf>
    <xf numFmtId="0" fontId="14" fillId="0" borderId="48" xfId="0" applyFont="1" applyFill="1" applyBorder="1" applyAlignment="1">
      <alignment horizontal="center" vertical="center" wrapText="1"/>
    </xf>
    <xf numFmtId="0" fontId="0" fillId="0" borderId="48" xfId="0" applyFill="1" applyBorder="1" applyAlignment="1">
      <alignment horizontal="center" vertical="center" wrapText="1"/>
    </xf>
    <xf numFmtId="0" fontId="0" fillId="0" borderId="69"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70" xfId="0" applyFill="1" applyBorder="1" applyAlignment="1">
      <alignment horizontal="center" vertical="center" wrapText="1"/>
    </xf>
    <xf numFmtId="0" fontId="0" fillId="0" borderId="74" xfId="0" applyFill="1" applyBorder="1" applyAlignment="1">
      <alignment horizontal="center"/>
    </xf>
    <xf numFmtId="0" fontId="0" fillId="0" borderId="76" xfId="0" applyFill="1" applyBorder="1" applyAlignment="1">
      <alignment horizontal="center"/>
    </xf>
    <xf numFmtId="0" fontId="2" fillId="0" borderId="73" xfId="0" applyFont="1" applyBorder="1" applyAlignment="1">
      <alignment horizontal="left" vertical="center" readingOrder="1"/>
    </xf>
    <xf numFmtId="0" fontId="2" fillId="0" borderId="77" xfId="0" applyFont="1" applyBorder="1" applyAlignment="1">
      <alignment horizontal="left" vertical="center" readingOrder="1"/>
    </xf>
    <xf numFmtId="169" fontId="14" fillId="0" borderId="48" xfId="0" applyNumberFormat="1" applyFont="1" applyBorder="1" applyAlignment="1">
      <alignment horizontal="center"/>
    </xf>
    <xf numFmtId="0" fontId="0" fillId="0" borderId="56" xfId="0" applyBorder="1" applyAlignment="1">
      <alignment horizontal="center" vertical="center" wrapText="1"/>
    </xf>
    <xf numFmtId="0" fontId="0" fillId="0" borderId="56" xfId="0" applyFont="1" applyBorder="1" applyAlignment="1">
      <alignment horizontal="center" vertical="center" wrapText="1"/>
    </xf>
    <xf numFmtId="0" fontId="0" fillId="0" borderId="70" xfId="0" applyFont="1" applyBorder="1" applyAlignment="1">
      <alignment horizontal="center" vertical="center" wrapText="1"/>
    </xf>
    <xf numFmtId="0" fontId="0" fillId="0" borderId="70" xfId="0" applyBorder="1" applyAlignment="1">
      <alignment horizontal="center" vertical="center" wrapText="1"/>
    </xf>
    <xf numFmtId="0" fontId="0" fillId="0" borderId="74" xfId="0" applyFont="1" applyBorder="1" applyAlignment="1">
      <alignment horizontal="center"/>
    </xf>
    <xf numFmtId="0" fontId="0" fillId="0" borderId="76" xfId="0" applyFont="1" applyBorder="1" applyAlignment="1">
      <alignment horizontal="center"/>
    </xf>
    <xf numFmtId="0" fontId="0" fillId="0" borderId="48" xfId="0" applyBorder="1" applyAlignment="1">
      <alignment horizontal="center"/>
    </xf>
    <xf numFmtId="0" fontId="0" fillId="0" borderId="75" xfId="0" applyBorder="1" applyAlignment="1">
      <alignment horizontal="center"/>
    </xf>
    <xf numFmtId="0" fontId="0" fillId="0" borderId="76" xfId="0" applyBorder="1" applyAlignment="1">
      <alignment horizontal="center"/>
    </xf>
    <xf numFmtId="0" fontId="0" fillId="0" borderId="74" xfId="0" applyFill="1" applyBorder="1" applyAlignment="1">
      <alignment horizontal="left"/>
    </xf>
    <xf numFmtId="0" fontId="0" fillId="0" borderId="75" xfId="0" applyFill="1" applyBorder="1" applyAlignment="1">
      <alignment horizontal="left"/>
    </xf>
    <xf numFmtId="0" fontId="0" fillId="0" borderId="76" xfId="0" applyFill="1" applyBorder="1" applyAlignment="1">
      <alignment horizontal="left"/>
    </xf>
    <xf numFmtId="1" fontId="3" fillId="0" borderId="6" xfId="0" applyNumberFormat="1" applyFont="1" applyBorder="1" applyAlignment="1">
      <alignment horizontal="center"/>
    </xf>
    <xf numFmtId="1" fontId="3" fillId="0" borderId="8" xfId="0" applyNumberFormat="1" applyFont="1" applyBorder="1" applyAlignment="1">
      <alignment horizontal="center"/>
    </xf>
    <xf numFmtId="1" fontId="3" fillId="0" borderId="7" xfId="0" applyNumberFormat="1" applyFont="1" applyBorder="1" applyAlignment="1">
      <alignment horizontal="center"/>
    </xf>
    <xf numFmtId="0" fontId="0" fillId="0" borderId="69" xfId="0" applyFont="1" applyBorder="1" applyAlignment="1">
      <alignment horizontal="center" vertical="center" wrapText="1"/>
    </xf>
    <xf numFmtId="0" fontId="0" fillId="0" borderId="48" xfId="0" applyFill="1" applyBorder="1" applyAlignment="1">
      <alignment horizontal="center" vertical="top" wrapText="1"/>
    </xf>
    <xf numFmtId="0" fontId="0" fillId="0" borderId="34" xfId="0" applyFont="1" applyFill="1" applyBorder="1" applyAlignment="1">
      <alignment horizontal="center" vertical="center" wrapText="1"/>
    </xf>
    <xf numFmtId="0" fontId="0" fillId="0" borderId="35" xfId="0" applyFont="1" applyFill="1" applyBorder="1" applyAlignment="1">
      <alignment horizontal="center" vertical="center" wrapText="1"/>
    </xf>
    <xf numFmtId="0" fontId="0" fillId="0" borderId="36" xfId="0" applyFont="1" applyFill="1" applyBorder="1" applyAlignment="1">
      <alignment horizontal="center" vertical="center" wrapText="1"/>
    </xf>
    <xf numFmtId="0" fontId="0" fillId="0" borderId="36" xfId="0" applyFont="1" applyBorder="1" applyAlignment="1">
      <alignment horizontal="center" vertical="center" wrapText="1"/>
    </xf>
    <xf numFmtId="166" fontId="14" fillId="0" borderId="35" xfId="0" applyNumberFormat="1" applyFont="1" applyFill="1" applyBorder="1" applyAlignment="1">
      <alignment horizontal="center" vertical="center" wrapText="1"/>
    </xf>
    <xf numFmtId="166" fontId="0" fillId="0" borderId="37" xfId="0" applyNumberFormat="1" applyBorder="1" applyAlignment="1">
      <alignment horizontal="center" vertical="center" wrapText="1"/>
    </xf>
    <xf numFmtId="166" fontId="0" fillId="0" borderId="36" xfId="0" applyNumberFormat="1" applyBorder="1" applyAlignment="1">
      <alignment horizontal="center" vertical="center" wrapText="1"/>
    </xf>
    <xf numFmtId="166" fontId="0" fillId="0" borderId="35" xfId="0" applyNumberFormat="1" applyFill="1" applyBorder="1" applyAlignment="1">
      <alignment horizontal="center" vertical="center" wrapText="1"/>
    </xf>
    <xf numFmtId="167" fontId="0" fillId="0" borderId="35" xfId="0" applyNumberFormat="1" applyFill="1" applyBorder="1" applyAlignment="1">
      <alignment horizontal="center" vertical="center" wrapText="1"/>
    </xf>
    <xf numFmtId="167" fontId="0" fillId="0" borderId="36" xfId="0" applyNumberFormat="1" applyBorder="1" applyAlignment="1">
      <alignment horizontal="center" vertical="center" wrapText="1"/>
    </xf>
    <xf numFmtId="167" fontId="14" fillId="0" borderId="35" xfId="0" applyNumberFormat="1" applyFont="1" applyFill="1" applyBorder="1" applyAlignment="1">
      <alignment horizontal="center" vertical="center" wrapText="1"/>
    </xf>
    <xf numFmtId="167" fontId="0" fillId="0" borderId="36" xfId="0" applyNumberFormat="1" applyFill="1" applyBorder="1" applyAlignment="1">
      <alignment horizontal="center" vertical="center" wrapText="1"/>
    </xf>
    <xf numFmtId="0" fontId="0" fillId="3" borderId="0" xfId="0" applyFont="1" applyFill="1" applyBorder="1" applyAlignment="1">
      <alignment horizontal="center" wrapText="1"/>
    </xf>
    <xf numFmtId="0" fontId="0" fillId="4" borderId="40" xfId="0" applyFill="1" applyBorder="1" applyAlignment="1">
      <alignment horizontal="center"/>
    </xf>
    <xf numFmtId="0" fontId="0" fillId="4" borderId="40" xfId="0" applyFill="1" applyBorder="1" applyAlignment="1">
      <alignment horizontal="center" vertical="center" wrapText="1"/>
    </xf>
    <xf numFmtId="0" fontId="0" fillId="0" borderId="0" xfId="0" applyAlignment="1">
      <alignment horizontal="center" vertical="center" wrapText="1"/>
    </xf>
    <xf numFmtId="1" fontId="0" fillId="0" borderId="0" xfId="0" applyNumberFormat="1" applyBorder="1" applyAlignment="1">
      <alignment horizontal="center" vertical="center" wrapText="1"/>
    </xf>
    <xf numFmtId="1" fontId="3" fillId="3" borderId="6" xfId="0" applyNumberFormat="1" applyFont="1" applyFill="1" applyBorder="1" applyAlignment="1">
      <alignment horizontal="center"/>
    </xf>
    <xf numFmtId="1" fontId="3" fillId="3" borderId="8" xfId="0" applyNumberFormat="1" applyFont="1" applyFill="1" applyBorder="1" applyAlignment="1">
      <alignment horizont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1" fontId="3" fillId="0" borderId="4" xfId="0" applyNumberFormat="1" applyFont="1" applyBorder="1" applyAlignment="1">
      <alignment horizontal="center" vertical="center"/>
    </xf>
    <xf numFmtId="1" fontId="3" fillId="0" borderId="5" xfId="0" applyNumberFormat="1" applyFont="1" applyBorder="1" applyAlignment="1">
      <alignment horizontal="center" vertical="center"/>
    </xf>
    <xf numFmtId="1" fontId="3" fillId="0" borderId="4" xfId="0" applyNumberFormat="1" applyFont="1" applyBorder="1" applyAlignment="1">
      <alignment horizontal="center" vertical="center" wrapText="1"/>
    </xf>
    <xf numFmtId="1" fontId="3" fillId="0" borderId="5" xfId="0" applyNumberFormat="1" applyFont="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3" fillId="0" borderId="40" xfId="0" applyFont="1" applyBorder="1" applyAlignment="1">
      <alignment horizontal="center"/>
    </xf>
    <xf numFmtId="0" fontId="0" fillId="0" borderId="40" xfId="0" applyBorder="1" applyAlignment="1">
      <alignment horizontal="center" vertical="center"/>
    </xf>
    <xf numFmtId="0" fontId="0" fillId="0" borderId="40" xfId="0" applyBorder="1" applyAlignment="1">
      <alignment horizontal="center"/>
    </xf>
  </cellXfs>
  <cellStyles count="50">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Normal" xfId="0" builtinId="0"/>
    <cellStyle name="Porcentaje" xfId="49"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theme" Target="theme/theme1.xml"/><Relationship Id="rId21" Type="http://schemas.openxmlformats.org/officeDocument/2006/relationships/styles" Target="styles.xml"/><Relationship Id="rId22" Type="http://schemas.openxmlformats.org/officeDocument/2006/relationships/sharedStrings" Target="sharedStrings.xml"/><Relationship Id="rId23"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externalLink" Target="externalLinks/externalLink1.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7.xml.rels><?xml version="1.0" encoding="UTF-8" standalone="yes"?>
<Relationships xmlns="http://schemas.openxmlformats.org/package/2006/relationships"><Relationship Id="rId1" Type="http://schemas.microsoft.com/office/2011/relationships/chartStyle" Target="style1.xml"/><Relationship Id="rId2" Type="http://schemas.microsoft.com/office/2011/relationships/chartColorStyle" Target="colors1.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31.xml.rels><?xml version="1.0" encoding="UTF-8" standalone="yes"?>
<Relationships xmlns="http://schemas.openxmlformats.org/package/2006/relationships"><Relationship Id="rId1" Type="http://schemas.microsoft.com/office/2011/relationships/chartStyle" Target="style2.xml"/><Relationship Id="rId2" Type="http://schemas.microsoft.com/office/2011/relationships/chartColorStyle" Target="colors2.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33.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35.xml.rels><?xml version="1.0" encoding="UTF-8" standalone="yes"?>
<Relationships xmlns="http://schemas.openxmlformats.org/package/2006/relationships"><Relationship Id="rId1" Type="http://schemas.microsoft.com/office/2011/relationships/chartStyle" Target="style3.xml"/><Relationship Id="rId2" Type="http://schemas.microsoft.com/office/2011/relationships/chartColorStyle" Target="colors3.xml"/></Relationships>
</file>

<file path=xl/charts/_rels/chart36.xml.rels><?xml version="1.0" encoding="UTF-8" standalone="yes"?>
<Relationships xmlns="http://schemas.openxmlformats.org/package/2006/relationships"><Relationship Id="rId1" Type="http://schemas.microsoft.com/office/2011/relationships/chartStyle" Target="style4.xml"/><Relationship Id="rId2" Type="http://schemas.microsoft.com/office/2011/relationships/chartColorStyle" Target="colors4.xml"/></Relationships>
</file>

<file path=xl/charts/_rels/chart37.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38.xml.rels><?xml version="1.0" encoding="UTF-8" standalone="yes"?>
<Relationships xmlns="http://schemas.openxmlformats.org/package/2006/relationships"><Relationship Id="rId1" Type="http://schemas.microsoft.com/office/2011/relationships/chartStyle" Target="style5.xml"/><Relationship Id="rId2" Type="http://schemas.microsoft.com/office/2011/relationships/chartColorStyle" Target="colors5.xml"/></Relationships>
</file>

<file path=xl/charts/_rels/chart39.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41.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45.xml.rels><?xml version="1.0" encoding="UTF-8" standalone="yes"?>
<Relationships xmlns="http://schemas.openxmlformats.org/package/2006/relationships"><Relationship Id="rId1" Type="http://schemas.microsoft.com/office/2011/relationships/chartStyle" Target="style6.xml"/><Relationship Id="rId2" Type="http://schemas.microsoft.com/office/2011/relationships/chartColorStyle" Target="colors6.xml"/></Relationships>
</file>

<file path=xl/charts/_rels/chart46.xml.rels><?xml version="1.0" encoding="UTF-8" standalone="yes"?>
<Relationships xmlns="http://schemas.openxmlformats.org/package/2006/relationships"><Relationship Id="rId1" Type="http://schemas.microsoft.com/office/2011/relationships/chartStyle" Target="style7.xml"/><Relationship Id="rId2" Type="http://schemas.microsoft.com/office/2011/relationships/chartColorStyle" Target="colors7.xml"/></Relationships>
</file>

<file path=xl/charts/_rels/chart47.xml.rels><?xml version="1.0" encoding="UTF-8" standalone="yes"?>
<Relationships xmlns="http://schemas.openxmlformats.org/package/2006/relationships"><Relationship Id="rId1" Type="http://schemas.microsoft.com/office/2011/relationships/chartStyle" Target="style8.xml"/><Relationship Id="rId2" Type="http://schemas.microsoft.com/office/2011/relationships/chartColorStyle" Target="colors8.xml"/></Relationships>
</file>

<file path=xl/charts/_rels/chart48.xml.rels><?xml version="1.0" encoding="UTF-8" standalone="yes"?>
<Relationships xmlns="http://schemas.openxmlformats.org/package/2006/relationships"><Relationship Id="rId1" Type="http://schemas.microsoft.com/office/2011/relationships/chartStyle" Target="style9.xml"/><Relationship Id="rId2" Type="http://schemas.microsoft.com/office/2011/relationships/chartColorStyle" Target="colors9.xml"/></Relationships>
</file>

<file path=xl/charts/_rels/chart49.xml.rels><?xml version="1.0" encoding="UTF-8" standalone="yes"?>
<Relationships xmlns="http://schemas.openxmlformats.org/package/2006/relationships"><Relationship Id="rId1" Type="http://schemas.microsoft.com/office/2011/relationships/chartStyle" Target="style10.xml"/><Relationship Id="rId2" Type="http://schemas.microsoft.com/office/2011/relationships/chartColorStyle" Target="colors10.xml"/></Relationships>
</file>

<file path=xl/charts/_rels/chart50.xml.rels><?xml version="1.0" encoding="UTF-8" standalone="yes"?>
<Relationships xmlns="http://schemas.openxmlformats.org/package/2006/relationships"><Relationship Id="rId1" Type="http://schemas.microsoft.com/office/2011/relationships/chartStyle" Target="style11.xml"/><Relationship Id="rId2" Type="http://schemas.microsoft.com/office/2011/relationships/chartColorStyle" Target="colors11.xml"/></Relationships>
</file>

<file path=xl/charts/_rels/chart51.xml.rels><?xml version="1.0" encoding="UTF-8" standalone="yes"?>
<Relationships xmlns="http://schemas.openxmlformats.org/package/2006/relationships"><Relationship Id="rId1" Type="http://schemas.microsoft.com/office/2011/relationships/chartStyle" Target="style12.xml"/><Relationship Id="rId2" Type="http://schemas.microsoft.com/office/2011/relationships/chartColorStyle" Target="colors12.xml"/><Relationship Id="rId3" Type="http://schemas.openxmlformats.org/officeDocument/2006/relationships/chartUserShapes" Target="../drawings/drawing25.xml"/></Relationships>
</file>

<file path=xl/charts/_rels/chart52.xml.rels><?xml version="1.0" encoding="UTF-8" standalone="yes"?>
<Relationships xmlns="http://schemas.openxmlformats.org/package/2006/relationships"><Relationship Id="rId1" Type="http://schemas.microsoft.com/office/2011/relationships/chartStyle" Target="style13.xml"/><Relationship Id="rId2" Type="http://schemas.microsoft.com/office/2011/relationships/chartColorStyle" Target="colors13.xml"/></Relationships>
</file>

<file path=xl/charts/_rels/chart55.xml.rels><?xml version="1.0" encoding="UTF-8" standalone="yes"?>
<Relationships xmlns="http://schemas.openxmlformats.org/package/2006/relationships"><Relationship Id="rId1" Type="http://schemas.microsoft.com/office/2011/relationships/chartStyle" Target="style14.xml"/><Relationship Id="rId2" Type="http://schemas.microsoft.com/office/2011/relationships/chartColorStyle" Target="colors14.xml"/></Relationships>
</file>

<file path=xl/charts/_rels/chart59.xml.rels><?xml version="1.0" encoding="UTF-8" standalone="yes"?>
<Relationships xmlns="http://schemas.openxmlformats.org/package/2006/relationships"><Relationship Id="rId1" Type="http://schemas.microsoft.com/office/2011/relationships/chartStyle" Target="style15.xml"/><Relationship Id="rId2" Type="http://schemas.microsoft.com/office/2011/relationships/chartColorStyle" Target="colors15.xml"/></Relationships>
</file>

<file path=xl/charts/_rels/chart60.xml.rels><?xml version="1.0" encoding="UTF-8" standalone="yes"?>
<Relationships xmlns="http://schemas.openxmlformats.org/package/2006/relationships"><Relationship Id="rId1" Type="http://schemas.microsoft.com/office/2011/relationships/chartStyle" Target="style16.xml"/><Relationship Id="rId2" Type="http://schemas.microsoft.com/office/2011/relationships/chartColorStyle" Target="colors16.xml"/></Relationships>
</file>

<file path=xl/charts/_rels/chart61.xml.rels><?xml version="1.0" encoding="UTF-8" standalone="yes"?>
<Relationships xmlns="http://schemas.openxmlformats.org/package/2006/relationships"><Relationship Id="rId1" Type="http://schemas.microsoft.com/office/2011/relationships/chartStyle" Target="style17.xml"/><Relationship Id="rId2" Type="http://schemas.microsoft.com/office/2011/relationships/chartColorStyle" Target="colors17.xml"/></Relationships>
</file>

<file path=xl/charts/_rels/chart62.xml.rels><?xml version="1.0" encoding="UTF-8" standalone="yes"?>
<Relationships xmlns="http://schemas.openxmlformats.org/package/2006/relationships"><Relationship Id="rId1" Type="http://schemas.microsoft.com/office/2011/relationships/chartStyle" Target="style18.xml"/><Relationship Id="rId2" Type="http://schemas.microsoft.com/office/2011/relationships/chartColorStyle" Target="colors18.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dtes!$AA$36</c:f>
              <c:strCache>
                <c:ptCount val="1"/>
                <c:pt idx="0">
                  <c:v>Dhs Mediana</c:v>
                </c:pt>
              </c:strCache>
            </c:strRef>
          </c:tx>
          <c:invertIfNegative val="0"/>
          <c:dPt>
            <c:idx val="0"/>
            <c:invertIfNegative val="0"/>
            <c:bubble3D val="0"/>
            <c:spPr>
              <a:solidFill>
                <a:schemeClr val="accent6"/>
              </a:solidFill>
            </c:spPr>
            <c:extLst xmlns:c16r2="http://schemas.microsoft.com/office/drawing/2015/06/chart">
              <c:ext xmlns:c16="http://schemas.microsoft.com/office/drawing/2014/chart" uri="{C3380CC4-5D6E-409C-BE32-E72D297353CC}">
                <c16:uniqueId val="{00000001-0185-44CB-A24E-B3EDE64BF027}"/>
              </c:ext>
            </c:extLst>
          </c:dPt>
          <c:dPt>
            <c:idx val="1"/>
            <c:invertIfNegative val="0"/>
            <c:bubble3D val="0"/>
            <c:spPr>
              <a:solidFill>
                <a:schemeClr val="accent6"/>
              </a:solidFill>
            </c:spPr>
            <c:extLst xmlns:c16r2="http://schemas.microsoft.com/office/drawing/2015/06/chart">
              <c:ext xmlns:c16="http://schemas.microsoft.com/office/drawing/2014/chart" uri="{C3380CC4-5D6E-409C-BE32-E72D297353CC}">
                <c16:uniqueId val="{00000003-0185-44CB-A24E-B3EDE64BF027}"/>
              </c:ext>
            </c:extLst>
          </c:dPt>
          <c:dPt>
            <c:idx val="2"/>
            <c:invertIfNegative val="0"/>
            <c:bubble3D val="0"/>
            <c:spPr>
              <a:solidFill>
                <a:schemeClr val="accent6"/>
              </a:solidFill>
            </c:spPr>
            <c:extLst xmlns:c16r2="http://schemas.microsoft.com/office/drawing/2015/06/chart">
              <c:ext xmlns:c16="http://schemas.microsoft.com/office/drawing/2014/chart" uri="{C3380CC4-5D6E-409C-BE32-E72D297353CC}">
                <c16:uniqueId val="{00000005-0185-44CB-A24E-B3EDE64BF027}"/>
              </c:ext>
            </c:extLst>
          </c:dPt>
          <c:dPt>
            <c:idx val="3"/>
            <c:invertIfNegative val="0"/>
            <c:bubble3D val="0"/>
            <c:spPr>
              <a:solidFill>
                <a:schemeClr val="accent6"/>
              </a:solidFill>
            </c:spPr>
            <c:extLst xmlns:c16r2="http://schemas.microsoft.com/office/drawing/2015/06/chart">
              <c:ext xmlns:c16="http://schemas.microsoft.com/office/drawing/2014/chart" uri="{C3380CC4-5D6E-409C-BE32-E72D297353CC}">
                <c16:uniqueId val="{00000007-0185-44CB-A24E-B3EDE64BF027}"/>
              </c:ext>
            </c:extLst>
          </c:dPt>
          <c:dPt>
            <c:idx val="4"/>
            <c:invertIfNegative val="0"/>
            <c:bubble3D val="0"/>
            <c:spPr>
              <a:solidFill>
                <a:schemeClr val="accent6"/>
              </a:solidFill>
            </c:spPr>
            <c:extLst xmlns:c16r2="http://schemas.microsoft.com/office/drawing/2015/06/chart">
              <c:ext xmlns:c16="http://schemas.microsoft.com/office/drawing/2014/chart" uri="{C3380CC4-5D6E-409C-BE32-E72D297353CC}">
                <c16:uniqueId val="{00000009-0185-44CB-A24E-B3EDE64BF027}"/>
              </c:ext>
            </c:extLst>
          </c:dPt>
          <c:dPt>
            <c:idx val="5"/>
            <c:invertIfNegative val="0"/>
            <c:bubble3D val="0"/>
            <c:spPr>
              <a:solidFill>
                <a:schemeClr val="tx1">
                  <a:lumMod val="50000"/>
                  <a:lumOff val="50000"/>
                </a:schemeClr>
              </a:solidFill>
            </c:spPr>
            <c:extLst xmlns:c16r2="http://schemas.microsoft.com/office/drawing/2015/06/chart">
              <c:ext xmlns:c16="http://schemas.microsoft.com/office/drawing/2014/chart" uri="{C3380CC4-5D6E-409C-BE32-E72D297353CC}">
                <c16:uniqueId val="{0000000B-0185-44CB-A24E-B3EDE64BF027}"/>
              </c:ext>
            </c:extLst>
          </c:dPt>
          <c:dPt>
            <c:idx val="6"/>
            <c:invertIfNegative val="0"/>
            <c:bubble3D val="0"/>
            <c:spPr>
              <a:solidFill>
                <a:schemeClr val="tx1">
                  <a:lumMod val="50000"/>
                  <a:lumOff val="50000"/>
                </a:schemeClr>
              </a:solidFill>
            </c:spPr>
            <c:extLst xmlns:c16r2="http://schemas.microsoft.com/office/drawing/2015/06/chart">
              <c:ext xmlns:c16="http://schemas.microsoft.com/office/drawing/2014/chart" uri="{C3380CC4-5D6E-409C-BE32-E72D297353CC}">
                <c16:uniqueId val="{0000000D-0185-44CB-A24E-B3EDE64BF027}"/>
              </c:ext>
            </c:extLst>
          </c:dPt>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multiLvlStrRef>
              <c:f>dtes!$Y$37:$Z$46</c:f>
              <c:multiLvlStrCache>
                <c:ptCount val="10"/>
                <c:lvl>
                  <c:pt idx="0">
                    <c:v>Inicial</c:v>
                  </c:pt>
                  <c:pt idx="1">
                    <c:v>15 mins</c:v>
                  </c:pt>
                  <c:pt idx="2">
                    <c:v>8 días</c:v>
                  </c:pt>
                  <c:pt idx="3">
                    <c:v>15 dias</c:v>
                  </c:pt>
                  <c:pt idx="4">
                    <c:v>1 mes</c:v>
                  </c:pt>
                  <c:pt idx="5">
                    <c:v>Inicial</c:v>
                  </c:pt>
                  <c:pt idx="6">
                    <c:v>15 mins</c:v>
                  </c:pt>
                  <c:pt idx="7">
                    <c:v>8 días</c:v>
                  </c:pt>
                  <c:pt idx="8">
                    <c:v>15 dias</c:v>
                  </c:pt>
                  <c:pt idx="9">
                    <c:v>1 mes</c:v>
                  </c:pt>
                </c:lvl>
                <c:lvl>
                  <c:pt idx="0">
                    <c:v>Térmico</c:v>
                  </c:pt>
                  <c:pt idx="5">
                    <c:v>Mecánico</c:v>
                  </c:pt>
                </c:lvl>
              </c:multiLvlStrCache>
            </c:multiLvlStrRef>
          </c:cat>
          <c:val>
            <c:numRef>
              <c:f>dtes!$AA$37:$AA$46</c:f>
              <c:numCache>
                <c:formatCode>0</c:formatCode>
                <c:ptCount val="10"/>
                <c:pt idx="0">
                  <c:v>2.0</c:v>
                </c:pt>
                <c:pt idx="1">
                  <c:v>2.0</c:v>
                </c:pt>
                <c:pt idx="2">
                  <c:v>1.0</c:v>
                </c:pt>
                <c:pt idx="3">
                  <c:v>1.0</c:v>
                </c:pt>
                <c:pt idx="4">
                  <c:v>1.0</c:v>
                </c:pt>
                <c:pt idx="5">
                  <c:v>2.0</c:v>
                </c:pt>
                <c:pt idx="6">
                  <c:v>0.5</c:v>
                </c:pt>
                <c:pt idx="7">
                  <c:v>0.0</c:v>
                </c:pt>
                <c:pt idx="8">
                  <c:v>0.0</c:v>
                </c:pt>
                <c:pt idx="9">
                  <c:v>0.0</c:v>
                </c:pt>
              </c:numCache>
            </c:numRef>
          </c:val>
          <c:extLst xmlns:c16r2="http://schemas.microsoft.com/office/drawing/2015/06/chart">
            <c:ext xmlns:c16="http://schemas.microsoft.com/office/drawing/2014/chart" uri="{C3380CC4-5D6E-409C-BE32-E72D297353CC}">
              <c16:uniqueId val="{0000000E-0185-44CB-A24E-B3EDE64BF027}"/>
            </c:ext>
          </c:extLst>
        </c:ser>
        <c:dLbls>
          <c:showLegendKey val="0"/>
          <c:showVal val="0"/>
          <c:showCatName val="0"/>
          <c:showSerName val="0"/>
          <c:showPercent val="0"/>
          <c:showBubbleSize val="0"/>
        </c:dLbls>
        <c:gapWidth val="150"/>
        <c:axId val="946268144"/>
        <c:axId val="946271536"/>
      </c:barChart>
      <c:catAx>
        <c:axId val="946268144"/>
        <c:scaling>
          <c:orientation val="minMax"/>
        </c:scaling>
        <c:delete val="0"/>
        <c:axPos val="b"/>
        <c:title>
          <c:tx>
            <c:rich>
              <a:bodyPr/>
              <a:lstStyle/>
              <a:p>
                <a:pPr>
                  <a:defRPr/>
                </a:pPr>
                <a:r>
                  <a:rPr lang="es-CO"/>
                  <a:t>Estímulo</a:t>
                </a:r>
              </a:p>
            </c:rich>
          </c:tx>
          <c:overlay val="0"/>
        </c:title>
        <c:numFmt formatCode="General" sourceLinked="0"/>
        <c:majorTickMark val="none"/>
        <c:minorTickMark val="none"/>
        <c:tickLblPos val="nextTo"/>
        <c:crossAx val="946271536"/>
        <c:crosses val="autoZero"/>
        <c:auto val="1"/>
        <c:lblAlgn val="ctr"/>
        <c:lblOffset val="100"/>
        <c:noMultiLvlLbl val="0"/>
      </c:catAx>
      <c:valAx>
        <c:axId val="946271536"/>
        <c:scaling>
          <c:orientation val="minMax"/>
        </c:scaling>
        <c:delete val="0"/>
        <c:axPos val="l"/>
        <c:majorGridlines/>
        <c:title>
          <c:tx>
            <c:rich>
              <a:bodyPr/>
              <a:lstStyle/>
              <a:p>
                <a:pPr>
                  <a:defRPr/>
                </a:pPr>
                <a:r>
                  <a:rPr lang="en-US"/>
                  <a:t>Sensiblidad</a:t>
                </a:r>
              </a:p>
            </c:rich>
          </c:tx>
          <c:overlay val="0"/>
        </c:title>
        <c:numFmt formatCode="0" sourceLinked="1"/>
        <c:majorTickMark val="out"/>
        <c:minorTickMark val="none"/>
        <c:tickLblPos val="nextTo"/>
        <c:crossAx val="946268144"/>
        <c:crosses val="autoZero"/>
        <c:crossBetween val="between"/>
        <c:majorUnit val="1.0"/>
      </c:valAx>
    </c:plotArea>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Compraciòn por Diente</a:t>
            </a:r>
            <a:r>
              <a:rPr lang="es-CO" baseline="0"/>
              <a:t> </a:t>
            </a:r>
            <a:r>
              <a:rPr lang="es-CO"/>
              <a:t>Estimulo Tèrmico</a:t>
            </a:r>
          </a:p>
        </c:rich>
      </c:tx>
      <c:overlay val="0"/>
      <c:spPr>
        <a:noFill/>
        <a:ln>
          <a:noFill/>
        </a:ln>
        <a:effectLst/>
      </c:sp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1-842D-4A63-9A15-BEBB2947CEC6}"/>
              </c:ext>
            </c:extLst>
          </c:dPt>
          <c:dPt>
            <c:idx val="1"/>
            <c:invertIfNegative val="0"/>
            <c:bubble3D val="0"/>
            <c:spPr>
              <a:solidFill>
                <a:srgbClr val="92D050"/>
              </a:solidFill>
              <a:ln>
                <a:noFill/>
              </a:ln>
              <a:effectLst/>
            </c:spPr>
            <c:extLst xmlns:c16r2="http://schemas.microsoft.com/office/drawing/2015/06/chart">
              <c:ext xmlns:c16="http://schemas.microsoft.com/office/drawing/2014/chart" uri="{C3380CC4-5D6E-409C-BE32-E72D297353CC}">
                <c16:uniqueId val="{00000003-842D-4A63-9A15-BEBB2947CEC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base!#REF!</c:f>
              <c:numCache>
                <c:formatCode>General</c:formatCode>
                <c:ptCount val="1"/>
                <c:pt idx="0">
                  <c:v>1.0</c:v>
                </c:pt>
              </c:numCache>
            </c:numRef>
          </c:val>
          <c:extLst xmlns:c16r2="http://schemas.microsoft.com/office/drawing/2015/06/chart">
            <c:ext xmlns:c16="http://schemas.microsoft.com/office/drawing/2014/chart" uri="{C3380CC4-5D6E-409C-BE32-E72D297353CC}">
              <c16:uniqueId val="{00000004-842D-4A63-9A15-BEBB2947CEC6}"/>
            </c:ext>
            <c:ext xmlns:c15="http://schemas.microsoft.com/office/drawing/2012/chart" uri="{02D57815-91ED-43cb-92C2-25804820EDAC}">
              <c15:filteredCategoryTitle>
                <c15:cat>
                  <c:multiLvlStrRef>
                    <c:extLst xmlns:c16="http://schemas.microsoft.com/office/drawing/2014/chart" xmlns:c16r2="http://schemas.microsoft.com/office/drawing/2015/06/chart">
                      <c:ext uri="{02D57815-91ED-43cb-92C2-25804820EDAC}">
                        <c15:formulaRef>
                          <c15:sqref>base!#REF!</c15:sqref>
                        </c15:formulaRef>
                      </c:ext>
                    </c:extLst>
                  </c:multiLvlStrRef>
                </c15:cat>
              </c15:filteredCategoryTitle>
            </c:ext>
          </c:extLst>
        </c:ser>
        <c:dLbls>
          <c:showLegendKey val="0"/>
          <c:showVal val="0"/>
          <c:showCatName val="0"/>
          <c:showSerName val="0"/>
          <c:showPercent val="0"/>
          <c:showBubbleSize val="0"/>
        </c:dLbls>
        <c:gapWidth val="150"/>
        <c:axId val="946504848"/>
        <c:axId val="946508240"/>
      </c:barChart>
      <c:catAx>
        <c:axId val="94650484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Mann-Whitney Test p-value= 0,2</a:t>
                </a:r>
              </a:p>
            </c:rich>
          </c:tx>
          <c:layout>
            <c:manualLayout>
              <c:xMode val="edge"/>
              <c:yMode val="edge"/>
              <c:x val="0.0451445756780402"/>
              <c:y val="0.929606299212599"/>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6508240"/>
        <c:crosses val="autoZero"/>
        <c:auto val="1"/>
        <c:lblAlgn val="ctr"/>
        <c:lblOffset val="100"/>
        <c:noMultiLvlLbl val="0"/>
      </c:catAx>
      <c:valAx>
        <c:axId val="9465082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Dhs Mediana</a:t>
                </a:r>
              </a:p>
            </c:rich>
          </c:tx>
          <c:overlay val="0"/>
          <c:spPr>
            <a:noFill/>
            <a:ln>
              <a:noFill/>
            </a:ln>
            <a:effectLst/>
          </c:sp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6504848"/>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Estimulo químico / Nivel de Sensiblidad</a:t>
            </a:r>
          </a:p>
        </c:rich>
      </c:tx>
      <c:overlay val="0"/>
      <c:spPr>
        <a:noFill/>
        <a:ln>
          <a:noFill/>
        </a:ln>
        <a:effectLst/>
      </c:spPr>
    </c:title>
    <c:autoTitleDeleted val="0"/>
    <c:plotArea>
      <c:layout>
        <c:manualLayout>
          <c:layoutTarget val="inner"/>
          <c:xMode val="edge"/>
          <c:yMode val="edge"/>
          <c:x val="0.113739311511681"/>
          <c:y val="0.151930339041436"/>
          <c:w val="0.869323094943712"/>
          <c:h val="0.666182103659285"/>
        </c:manualLayout>
      </c:layout>
      <c:lineChart>
        <c:grouping val="standard"/>
        <c:varyColors val="0"/>
        <c:ser>
          <c:idx val="0"/>
          <c:order val="0"/>
          <c:tx>
            <c:strRef>
              <c:f>resultados!$AK$4</c:f>
              <c:strCache>
                <c:ptCount val="1"/>
                <c:pt idx="0">
                  <c:v>Comida de helado</c:v>
                </c:pt>
              </c:strCache>
            </c:strRef>
          </c:tx>
          <c:spPr>
            <a:ln w="28575" cap="rnd">
              <a:solidFill>
                <a:schemeClr val="accent1"/>
              </a:solidFill>
              <a:round/>
            </a:ln>
            <a:effectLst/>
          </c:spPr>
          <c:marker>
            <c:symbol val="none"/>
          </c:marker>
          <c:cat>
            <c:numRef>
              <c:f>resultados!$AJ$6:$AJ$15</c:f>
              <c:numCache>
                <c:formatCode>0</c:formatCode>
                <c:ptCount val="10"/>
                <c:pt idx="0">
                  <c:v>1.0</c:v>
                </c:pt>
                <c:pt idx="1">
                  <c:v>2.0</c:v>
                </c:pt>
                <c:pt idx="2">
                  <c:v>3.0</c:v>
                </c:pt>
                <c:pt idx="3">
                  <c:v>4.0</c:v>
                </c:pt>
                <c:pt idx="4">
                  <c:v>5.0</c:v>
                </c:pt>
                <c:pt idx="5">
                  <c:v>6.0</c:v>
                </c:pt>
                <c:pt idx="6">
                  <c:v>7.0</c:v>
                </c:pt>
                <c:pt idx="7">
                  <c:v>8.0</c:v>
                </c:pt>
                <c:pt idx="8">
                  <c:v>9.0</c:v>
                </c:pt>
                <c:pt idx="9">
                  <c:v>10.0</c:v>
                </c:pt>
              </c:numCache>
            </c:numRef>
          </c:cat>
          <c:val>
            <c:numRef>
              <c:f>resultados!$AK$6:$AK$15</c:f>
              <c:numCache>
                <c:formatCode>0%</c:formatCode>
                <c:ptCount val="10"/>
                <c:pt idx="0">
                  <c:v>0.0333333333333333</c:v>
                </c:pt>
                <c:pt idx="1">
                  <c:v>0.166666666666667</c:v>
                </c:pt>
                <c:pt idx="2">
                  <c:v>0.1</c:v>
                </c:pt>
                <c:pt idx="3">
                  <c:v>0.1</c:v>
                </c:pt>
                <c:pt idx="4">
                  <c:v>0.166666666666667</c:v>
                </c:pt>
                <c:pt idx="5">
                  <c:v>0.133333333333333</c:v>
                </c:pt>
                <c:pt idx="6">
                  <c:v>0.1</c:v>
                </c:pt>
                <c:pt idx="7">
                  <c:v>0.166666666666667</c:v>
                </c:pt>
                <c:pt idx="8">
                  <c:v>0.0</c:v>
                </c:pt>
                <c:pt idx="9">
                  <c:v>0.0333333333333333</c:v>
                </c:pt>
              </c:numCache>
            </c:numRef>
          </c:val>
          <c:smooth val="0"/>
          <c:extLst xmlns:c16r2="http://schemas.microsoft.com/office/drawing/2015/06/chart">
            <c:ext xmlns:c16="http://schemas.microsoft.com/office/drawing/2014/chart" uri="{C3380CC4-5D6E-409C-BE32-E72D297353CC}">
              <c16:uniqueId val="{00000000-4C3C-412C-8481-018F8E8E40B2}"/>
            </c:ext>
          </c:extLst>
        </c:ser>
        <c:ser>
          <c:idx val="1"/>
          <c:order val="1"/>
          <c:tx>
            <c:strRef>
              <c:f>resultados!$AL$4</c:f>
              <c:strCache>
                <c:ptCount val="1"/>
                <c:pt idx="0">
                  <c:v>Comida/bebida ácida</c:v>
                </c:pt>
              </c:strCache>
            </c:strRef>
          </c:tx>
          <c:spPr>
            <a:ln w="28575" cap="rnd">
              <a:solidFill>
                <a:schemeClr val="accent2"/>
              </a:solidFill>
              <a:round/>
            </a:ln>
            <a:effectLst/>
          </c:spPr>
          <c:marker>
            <c:symbol val="none"/>
          </c:marker>
          <c:cat>
            <c:numRef>
              <c:f>resultados!$AJ$6:$AJ$15</c:f>
              <c:numCache>
                <c:formatCode>0</c:formatCode>
                <c:ptCount val="10"/>
                <c:pt idx="0">
                  <c:v>1.0</c:v>
                </c:pt>
                <c:pt idx="1">
                  <c:v>2.0</c:v>
                </c:pt>
                <c:pt idx="2">
                  <c:v>3.0</c:v>
                </c:pt>
                <c:pt idx="3">
                  <c:v>4.0</c:v>
                </c:pt>
                <c:pt idx="4">
                  <c:v>5.0</c:v>
                </c:pt>
                <c:pt idx="5">
                  <c:v>6.0</c:v>
                </c:pt>
                <c:pt idx="6">
                  <c:v>7.0</c:v>
                </c:pt>
                <c:pt idx="7">
                  <c:v>8.0</c:v>
                </c:pt>
                <c:pt idx="8">
                  <c:v>9.0</c:v>
                </c:pt>
                <c:pt idx="9">
                  <c:v>10.0</c:v>
                </c:pt>
              </c:numCache>
            </c:numRef>
          </c:cat>
          <c:val>
            <c:numRef>
              <c:f>resultados!$AL$6:$AL$15</c:f>
              <c:numCache>
                <c:formatCode>0%</c:formatCode>
                <c:ptCount val="10"/>
                <c:pt idx="0">
                  <c:v>0.533333333333333</c:v>
                </c:pt>
                <c:pt idx="1">
                  <c:v>0.233333333333333</c:v>
                </c:pt>
                <c:pt idx="2">
                  <c:v>0.1</c:v>
                </c:pt>
                <c:pt idx="3">
                  <c:v>0.0</c:v>
                </c:pt>
                <c:pt idx="4">
                  <c:v>0.0</c:v>
                </c:pt>
                <c:pt idx="5">
                  <c:v>0.0333333333333333</c:v>
                </c:pt>
                <c:pt idx="6">
                  <c:v>0.0</c:v>
                </c:pt>
                <c:pt idx="7">
                  <c:v>0.0666666666666667</c:v>
                </c:pt>
                <c:pt idx="8">
                  <c:v>0.0</c:v>
                </c:pt>
                <c:pt idx="9">
                  <c:v>0.0</c:v>
                </c:pt>
              </c:numCache>
            </c:numRef>
          </c:val>
          <c:smooth val="0"/>
          <c:extLst xmlns:c16r2="http://schemas.microsoft.com/office/drawing/2015/06/chart">
            <c:ext xmlns:c16="http://schemas.microsoft.com/office/drawing/2014/chart" uri="{C3380CC4-5D6E-409C-BE32-E72D297353CC}">
              <c16:uniqueId val="{00000001-4C3C-412C-8481-018F8E8E40B2}"/>
            </c:ext>
          </c:extLst>
        </c:ser>
        <c:ser>
          <c:idx val="2"/>
          <c:order val="2"/>
          <c:tx>
            <c:strRef>
              <c:f>resultados!$AM$4</c:f>
              <c:strCache>
                <c:ptCount val="1"/>
                <c:pt idx="0">
                  <c:v>Comida/bebida caliente</c:v>
                </c:pt>
              </c:strCache>
            </c:strRef>
          </c:tx>
          <c:spPr>
            <a:ln w="28575" cap="rnd">
              <a:solidFill>
                <a:schemeClr val="accent3"/>
              </a:solidFill>
              <a:round/>
            </a:ln>
            <a:effectLst/>
          </c:spPr>
          <c:marker>
            <c:symbol val="none"/>
          </c:marker>
          <c:cat>
            <c:numRef>
              <c:f>resultados!$AJ$6:$AJ$15</c:f>
              <c:numCache>
                <c:formatCode>0</c:formatCode>
                <c:ptCount val="10"/>
                <c:pt idx="0">
                  <c:v>1.0</c:v>
                </c:pt>
                <c:pt idx="1">
                  <c:v>2.0</c:v>
                </c:pt>
                <c:pt idx="2">
                  <c:v>3.0</c:v>
                </c:pt>
                <c:pt idx="3">
                  <c:v>4.0</c:v>
                </c:pt>
                <c:pt idx="4">
                  <c:v>5.0</c:v>
                </c:pt>
                <c:pt idx="5">
                  <c:v>6.0</c:v>
                </c:pt>
                <c:pt idx="6">
                  <c:v>7.0</c:v>
                </c:pt>
                <c:pt idx="7">
                  <c:v>8.0</c:v>
                </c:pt>
                <c:pt idx="8">
                  <c:v>9.0</c:v>
                </c:pt>
                <c:pt idx="9">
                  <c:v>10.0</c:v>
                </c:pt>
              </c:numCache>
            </c:numRef>
          </c:cat>
          <c:val>
            <c:numRef>
              <c:f>resultados!$AM$6:$AM$15</c:f>
              <c:numCache>
                <c:formatCode>0%</c:formatCode>
                <c:ptCount val="10"/>
                <c:pt idx="0">
                  <c:v>0.333333333333333</c:v>
                </c:pt>
                <c:pt idx="1">
                  <c:v>0.133333333333333</c:v>
                </c:pt>
                <c:pt idx="2">
                  <c:v>0.166666666666667</c:v>
                </c:pt>
                <c:pt idx="3">
                  <c:v>0.0666666666666667</c:v>
                </c:pt>
                <c:pt idx="4">
                  <c:v>0.0666666666666667</c:v>
                </c:pt>
                <c:pt idx="5">
                  <c:v>0.133333333333333</c:v>
                </c:pt>
                <c:pt idx="6">
                  <c:v>0.0666666666666667</c:v>
                </c:pt>
                <c:pt idx="7">
                  <c:v>0.0</c:v>
                </c:pt>
                <c:pt idx="8">
                  <c:v>0.0333333333333333</c:v>
                </c:pt>
                <c:pt idx="9">
                  <c:v>0.0</c:v>
                </c:pt>
              </c:numCache>
            </c:numRef>
          </c:val>
          <c:smooth val="0"/>
          <c:extLst xmlns:c16r2="http://schemas.microsoft.com/office/drawing/2015/06/chart">
            <c:ext xmlns:c16="http://schemas.microsoft.com/office/drawing/2014/chart" uri="{C3380CC4-5D6E-409C-BE32-E72D297353CC}">
              <c16:uniqueId val="{00000002-4C3C-412C-8481-018F8E8E40B2}"/>
            </c:ext>
          </c:extLst>
        </c:ser>
        <c:ser>
          <c:idx val="3"/>
          <c:order val="3"/>
          <c:tx>
            <c:strRef>
              <c:f>resultados!$AN$4</c:f>
              <c:strCache>
                <c:ptCount val="1"/>
                <c:pt idx="0">
                  <c:v>Comida/bebida fría</c:v>
                </c:pt>
              </c:strCache>
            </c:strRef>
          </c:tx>
          <c:spPr>
            <a:ln w="28575" cap="rnd">
              <a:solidFill>
                <a:schemeClr val="accent4"/>
              </a:solidFill>
              <a:round/>
            </a:ln>
            <a:effectLst/>
          </c:spPr>
          <c:marker>
            <c:symbol val="none"/>
          </c:marker>
          <c:cat>
            <c:numRef>
              <c:f>resultados!$AJ$6:$AJ$15</c:f>
              <c:numCache>
                <c:formatCode>0</c:formatCode>
                <c:ptCount val="10"/>
                <c:pt idx="0">
                  <c:v>1.0</c:v>
                </c:pt>
                <c:pt idx="1">
                  <c:v>2.0</c:v>
                </c:pt>
                <c:pt idx="2">
                  <c:v>3.0</c:v>
                </c:pt>
                <c:pt idx="3">
                  <c:v>4.0</c:v>
                </c:pt>
                <c:pt idx="4">
                  <c:v>5.0</c:v>
                </c:pt>
                <c:pt idx="5">
                  <c:v>6.0</c:v>
                </c:pt>
                <c:pt idx="6">
                  <c:v>7.0</c:v>
                </c:pt>
                <c:pt idx="7">
                  <c:v>8.0</c:v>
                </c:pt>
                <c:pt idx="8">
                  <c:v>9.0</c:v>
                </c:pt>
                <c:pt idx="9">
                  <c:v>10.0</c:v>
                </c:pt>
              </c:numCache>
            </c:numRef>
          </c:cat>
          <c:val>
            <c:numRef>
              <c:f>resultados!$AN$6:$AN$15</c:f>
              <c:numCache>
                <c:formatCode>0%</c:formatCode>
                <c:ptCount val="10"/>
                <c:pt idx="0">
                  <c:v>0.0</c:v>
                </c:pt>
                <c:pt idx="1">
                  <c:v>0.233333333333333</c:v>
                </c:pt>
                <c:pt idx="2">
                  <c:v>0.2</c:v>
                </c:pt>
                <c:pt idx="3">
                  <c:v>0.1</c:v>
                </c:pt>
                <c:pt idx="4">
                  <c:v>0.1</c:v>
                </c:pt>
                <c:pt idx="5">
                  <c:v>0.0333333333333333</c:v>
                </c:pt>
                <c:pt idx="6">
                  <c:v>0.133333333333333</c:v>
                </c:pt>
                <c:pt idx="7">
                  <c:v>0.133333333333333</c:v>
                </c:pt>
                <c:pt idx="8">
                  <c:v>0.0</c:v>
                </c:pt>
                <c:pt idx="9">
                  <c:v>0.0666666666666667</c:v>
                </c:pt>
              </c:numCache>
            </c:numRef>
          </c:val>
          <c:smooth val="0"/>
          <c:extLst xmlns:c16r2="http://schemas.microsoft.com/office/drawing/2015/06/chart">
            <c:ext xmlns:c16="http://schemas.microsoft.com/office/drawing/2014/chart" uri="{C3380CC4-5D6E-409C-BE32-E72D297353CC}">
              <c16:uniqueId val="{00000003-4C3C-412C-8481-018F8E8E40B2}"/>
            </c:ext>
          </c:extLst>
        </c:ser>
        <c:ser>
          <c:idx val="4"/>
          <c:order val="4"/>
          <c:tx>
            <c:strRef>
              <c:f>resultados!$AO$4</c:f>
              <c:strCache>
                <c:ptCount val="1"/>
                <c:pt idx="0">
                  <c:v>General</c:v>
                </c:pt>
              </c:strCache>
            </c:strRef>
          </c:tx>
          <c:spPr>
            <a:ln w="28575" cap="rnd">
              <a:solidFill>
                <a:schemeClr val="accent5"/>
              </a:solidFill>
              <a:round/>
            </a:ln>
            <a:effectLst/>
          </c:spPr>
          <c:marker>
            <c:symbol val="none"/>
          </c:marker>
          <c:cat>
            <c:numRef>
              <c:f>resultados!$AJ$6:$AJ$15</c:f>
              <c:numCache>
                <c:formatCode>0</c:formatCode>
                <c:ptCount val="10"/>
                <c:pt idx="0">
                  <c:v>1.0</c:v>
                </c:pt>
                <c:pt idx="1">
                  <c:v>2.0</c:v>
                </c:pt>
                <c:pt idx="2">
                  <c:v>3.0</c:v>
                </c:pt>
                <c:pt idx="3">
                  <c:v>4.0</c:v>
                </c:pt>
                <c:pt idx="4">
                  <c:v>5.0</c:v>
                </c:pt>
                <c:pt idx="5">
                  <c:v>6.0</c:v>
                </c:pt>
                <c:pt idx="6">
                  <c:v>7.0</c:v>
                </c:pt>
                <c:pt idx="7">
                  <c:v>8.0</c:v>
                </c:pt>
                <c:pt idx="8">
                  <c:v>9.0</c:v>
                </c:pt>
                <c:pt idx="9">
                  <c:v>10.0</c:v>
                </c:pt>
              </c:numCache>
            </c:numRef>
          </c:cat>
          <c:val>
            <c:numRef>
              <c:f>resultados!$AO$6:$AO$15</c:f>
              <c:numCache>
                <c:formatCode>0%</c:formatCode>
                <c:ptCount val="10"/>
                <c:pt idx="0">
                  <c:v>0.225</c:v>
                </c:pt>
                <c:pt idx="1">
                  <c:v>0.191666666666667</c:v>
                </c:pt>
                <c:pt idx="2">
                  <c:v>0.141666666666667</c:v>
                </c:pt>
                <c:pt idx="3">
                  <c:v>0.0666666666666667</c:v>
                </c:pt>
                <c:pt idx="4">
                  <c:v>0.0833333333333333</c:v>
                </c:pt>
                <c:pt idx="5">
                  <c:v>0.05</c:v>
                </c:pt>
                <c:pt idx="6">
                  <c:v>0.075</c:v>
                </c:pt>
                <c:pt idx="7">
                  <c:v>0.0833333333333333</c:v>
                </c:pt>
                <c:pt idx="8">
                  <c:v>0.00833333333333333</c:v>
                </c:pt>
                <c:pt idx="9">
                  <c:v>0.0</c:v>
                </c:pt>
              </c:numCache>
            </c:numRef>
          </c:val>
          <c:smooth val="0"/>
          <c:extLst xmlns:c16r2="http://schemas.microsoft.com/office/drawing/2015/06/chart">
            <c:ext xmlns:c16="http://schemas.microsoft.com/office/drawing/2014/chart" uri="{C3380CC4-5D6E-409C-BE32-E72D297353CC}">
              <c16:uniqueId val="{00000004-4C3C-412C-8481-018F8E8E40B2}"/>
            </c:ext>
          </c:extLst>
        </c:ser>
        <c:dLbls>
          <c:showLegendKey val="0"/>
          <c:showVal val="0"/>
          <c:showCatName val="0"/>
          <c:showSerName val="0"/>
          <c:showPercent val="0"/>
          <c:showBubbleSize val="0"/>
        </c:dLbls>
        <c:smooth val="0"/>
        <c:axId val="946546720"/>
        <c:axId val="946550112"/>
      </c:lineChart>
      <c:catAx>
        <c:axId val="94654672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Nivel de Sensibilidad</a:t>
                </a:r>
              </a:p>
            </c:rich>
          </c:tx>
          <c:overlay val="0"/>
          <c:spPr>
            <a:noFill/>
            <a:ln>
              <a:noFill/>
            </a:ln>
            <a:effectLst/>
          </c:sp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6550112"/>
        <c:crosses val="autoZero"/>
        <c:auto val="1"/>
        <c:lblAlgn val="ctr"/>
        <c:lblOffset val="100"/>
        <c:noMultiLvlLbl val="0"/>
      </c:catAx>
      <c:valAx>
        <c:axId val="9465501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pacientes</a:t>
                </a:r>
              </a:p>
            </c:rich>
          </c:tx>
          <c:overlay val="0"/>
          <c:spPr>
            <a:noFill/>
            <a:ln>
              <a:noFill/>
            </a:ln>
            <a:effectLst/>
          </c:sp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6546720"/>
        <c:crosses val="autoZero"/>
        <c:crossBetween val="between"/>
      </c:valAx>
      <c:spPr>
        <a:noFill/>
        <a:ln>
          <a:noFill/>
        </a:ln>
        <a:effectLst/>
      </c:spPr>
    </c:plotArea>
    <c:legend>
      <c:legendPos val="r"/>
      <c:layout>
        <c:manualLayout>
          <c:xMode val="edge"/>
          <c:yMode val="edge"/>
          <c:x val="0.202317786551434"/>
          <c:y val="0.168402636327235"/>
          <c:w val="0.680877851128157"/>
          <c:h val="0.23515398726952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0000000000001" l="0.700000000000001" r="0.700000000000001" t="0.750000000000001"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Comparación sensiblidad x estimulo quimico</a:t>
            </a:r>
          </a:p>
        </c:rich>
      </c:tx>
      <c:overlay val="0"/>
      <c:spPr>
        <a:noFill/>
        <a:ln>
          <a:noFill/>
        </a:ln>
        <a:effectLst/>
      </c:spPr>
    </c:title>
    <c:autoTitleDeleted val="0"/>
    <c:plotArea>
      <c:layout>
        <c:manualLayout>
          <c:layoutTarget val="inner"/>
          <c:xMode val="edge"/>
          <c:yMode val="edge"/>
          <c:x val="0.100981694388753"/>
          <c:y val="0.12882643307032"/>
          <c:w val="0.880257416413558"/>
          <c:h val="0.562888520113109"/>
        </c:manualLayout>
      </c:layout>
      <c:barChart>
        <c:barDir val="col"/>
        <c:grouping val="clustered"/>
        <c:varyColors val="0"/>
        <c:ser>
          <c:idx val="0"/>
          <c:order val="0"/>
          <c:tx>
            <c:strRef>
              <c:f>base!$M$76</c:f>
              <c:strCache>
                <c:ptCount val="1"/>
                <c:pt idx="0">
                  <c:v>median</c:v>
                </c:pt>
              </c:strCache>
            </c:strRef>
          </c:tx>
          <c:spPr>
            <a:solidFill>
              <a:schemeClr val="accent1"/>
            </a:solidFill>
            <a:ln>
              <a:noFill/>
            </a:ln>
            <a:effectLst/>
          </c:spPr>
          <c:invertIfNegative val="0"/>
          <c:dPt>
            <c:idx val="0"/>
            <c:invertIfNegative val="0"/>
            <c:bubble3D val="0"/>
            <c:spPr>
              <a:solidFill>
                <a:srgbClr val="FF0000"/>
              </a:solidFill>
              <a:ln>
                <a:noFill/>
              </a:ln>
              <a:effectLst/>
            </c:spPr>
            <c:extLst xmlns:c16r2="http://schemas.microsoft.com/office/drawing/2015/06/chart">
              <c:ext xmlns:c16="http://schemas.microsoft.com/office/drawing/2014/chart" uri="{C3380CC4-5D6E-409C-BE32-E72D297353CC}">
                <c16:uniqueId val="{00000007-C7C7-488B-9FBE-2601D2F64972}"/>
              </c:ext>
            </c:extLst>
          </c:dPt>
          <c:dPt>
            <c:idx val="1"/>
            <c:invertIfNegative val="0"/>
            <c:bubble3D val="0"/>
            <c:spPr>
              <a:solidFill>
                <a:schemeClr val="accent6">
                  <a:lumMod val="40000"/>
                  <a:lumOff val="60000"/>
                </a:schemeClr>
              </a:solidFill>
              <a:ln>
                <a:noFill/>
              </a:ln>
              <a:effectLst/>
            </c:spPr>
            <c:extLst xmlns:c16r2="http://schemas.microsoft.com/office/drawing/2015/06/chart">
              <c:ext xmlns:c16="http://schemas.microsoft.com/office/drawing/2014/chart" uri="{C3380CC4-5D6E-409C-BE32-E72D297353CC}">
                <c16:uniqueId val="{0000001E-C7C7-488B-9FBE-2601D2F64972}"/>
              </c:ext>
            </c:extLst>
          </c:dPt>
          <c:dPt>
            <c:idx val="2"/>
            <c:invertIfNegative val="0"/>
            <c:bubble3D val="0"/>
            <c:spPr>
              <a:solidFill>
                <a:schemeClr val="accent6"/>
              </a:solidFill>
              <a:ln>
                <a:noFill/>
              </a:ln>
              <a:effectLst/>
            </c:spPr>
            <c:extLst xmlns:c16r2="http://schemas.microsoft.com/office/drawing/2015/06/chart">
              <c:ext xmlns:c16="http://schemas.microsoft.com/office/drawing/2014/chart" uri="{C3380CC4-5D6E-409C-BE32-E72D297353CC}">
                <c16:uniqueId val="{00000017-C7C7-488B-9FBE-2601D2F64972}"/>
              </c:ext>
            </c:extLst>
          </c:dPt>
          <c:dPt>
            <c:idx val="3"/>
            <c:invertIfNegative val="0"/>
            <c:bubble3D val="0"/>
            <c:spPr>
              <a:solidFill>
                <a:srgbClr val="92D050"/>
              </a:solidFill>
              <a:ln>
                <a:noFill/>
              </a:ln>
              <a:effectLst/>
            </c:spPr>
            <c:extLst xmlns:c16r2="http://schemas.microsoft.com/office/drawing/2015/06/chart">
              <c:ext xmlns:c16="http://schemas.microsoft.com/office/drawing/2014/chart" uri="{C3380CC4-5D6E-409C-BE32-E72D297353CC}">
                <c16:uniqueId val="{00000021-C7C7-488B-9FBE-2601D2F64972}"/>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base!$N$75:$Q$75</c:f>
              <c:strCache>
                <c:ptCount val="4"/>
                <c:pt idx="0">
                  <c:v>Nivel de sensibilidad a comida de helado (a)</c:v>
                </c:pt>
                <c:pt idx="1">
                  <c:v>Nivel de sensibilidad a comida o bebida caliente (bc)</c:v>
                </c:pt>
                <c:pt idx="2">
                  <c:v>Nivel de sensibilidad a comida o bebida fria (ab)</c:v>
                </c:pt>
                <c:pt idx="3">
                  <c:v>Nivel de sensibilidad a comida o bebida ácida (c )</c:v>
                </c:pt>
              </c:strCache>
            </c:strRef>
          </c:cat>
          <c:val>
            <c:numRef>
              <c:f>base!$N$76:$Q$76</c:f>
              <c:numCache>
                <c:formatCode>0</c:formatCode>
                <c:ptCount val="4"/>
                <c:pt idx="0">
                  <c:v>5.0</c:v>
                </c:pt>
                <c:pt idx="1">
                  <c:v>3.0</c:v>
                </c:pt>
                <c:pt idx="2">
                  <c:v>4.0</c:v>
                </c:pt>
                <c:pt idx="3">
                  <c:v>1.0</c:v>
                </c:pt>
              </c:numCache>
            </c:numRef>
          </c:val>
          <c:extLst xmlns:c16r2="http://schemas.microsoft.com/office/drawing/2015/06/chart">
            <c:ext xmlns:c16="http://schemas.microsoft.com/office/drawing/2014/chart" uri="{C3380CC4-5D6E-409C-BE32-E72D297353CC}">
              <c16:uniqueId val="{00000000-C7C7-488B-9FBE-2601D2F64972}"/>
            </c:ext>
          </c:extLst>
        </c:ser>
        <c:dLbls>
          <c:showLegendKey val="0"/>
          <c:showVal val="0"/>
          <c:showCatName val="0"/>
          <c:showSerName val="0"/>
          <c:showPercent val="0"/>
          <c:showBubbleSize val="0"/>
        </c:dLbls>
        <c:gapWidth val="150"/>
        <c:axId val="946578816"/>
        <c:axId val="946581936"/>
      </c:barChart>
      <c:catAx>
        <c:axId val="946578816"/>
        <c:scaling>
          <c:orientation val="minMax"/>
        </c:scaling>
        <c:delete val="0"/>
        <c:axPos val="b"/>
        <c:title>
          <c:tx>
            <c:rich>
              <a:bodyPr rot="0" spcFirstLastPara="1" vertOverflow="ellipsis" vert="horz" wrap="square" anchor="ctr" anchorCtr="1"/>
              <a:lstStyle/>
              <a:p>
                <a:pPr algn="l">
                  <a:defRPr sz="1000" b="0" i="0" u="none" strike="noStrike" kern="1200" baseline="0">
                    <a:solidFill>
                      <a:schemeClr val="tx1">
                        <a:lumMod val="65000"/>
                        <a:lumOff val="35000"/>
                      </a:schemeClr>
                    </a:solidFill>
                    <a:latin typeface="+mn-lt"/>
                    <a:ea typeface="+mn-ea"/>
                    <a:cs typeface="+mn-cs"/>
                  </a:defRPr>
                </a:pPr>
                <a:r>
                  <a:rPr lang="es-CO"/>
                  <a:t>Kruskal-Wallis Test p-value=</a:t>
                </a:r>
                <a:r>
                  <a:rPr lang="es-CO">
                    <a:solidFill>
                      <a:srgbClr val="FF0000"/>
                    </a:solidFill>
                  </a:rPr>
                  <a:t>2,9e-06</a:t>
                </a:r>
              </a:p>
              <a:p>
                <a:pPr algn="l">
                  <a:defRPr sz="1000" b="0" i="0" u="none" strike="noStrike" kern="1200" baseline="0">
                    <a:solidFill>
                      <a:schemeClr val="tx1">
                        <a:lumMod val="65000"/>
                        <a:lumOff val="35000"/>
                      </a:schemeClr>
                    </a:solidFill>
                    <a:latin typeface="+mn-lt"/>
                    <a:ea typeface="+mn-ea"/>
                    <a:cs typeface="+mn-cs"/>
                  </a:defRPr>
                </a:pPr>
                <a:r>
                  <a:rPr lang="es-CO">
                    <a:solidFill>
                      <a:sysClr val="windowText" lastClr="000000"/>
                    </a:solidFill>
                  </a:rPr>
                  <a:t>CONTRAST KW p-value&lt;0,05 </a:t>
                </a:r>
                <a:r>
                  <a:rPr lang="es-CO" sz="1000" b="0" i="0" u="none" strike="noStrike" baseline="0">
                    <a:effectLst/>
                  </a:rPr>
                  <a:t>Different letters mean significant difference</a:t>
                </a:r>
                <a:endParaRPr lang="es-CO">
                  <a:solidFill>
                    <a:sysClr val="windowText" lastClr="000000"/>
                  </a:solidFill>
                </a:endParaRPr>
              </a:p>
            </c:rich>
          </c:tx>
          <c:layout>
            <c:manualLayout>
              <c:xMode val="edge"/>
              <c:yMode val="edge"/>
              <c:x val="0.0378182414698164"/>
              <c:y val="0.892569262175561"/>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6581936"/>
        <c:crosses val="autoZero"/>
        <c:auto val="1"/>
        <c:lblAlgn val="ctr"/>
        <c:lblOffset val="100"/>
        <c:noMultiLvlLbl val="0"/>
      </c:catAx>
      <c:valAx>
        <c:axId val="946581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Nivelñ de sensiblidad</a:t>
                </a:r>
              </a:p>
            </c:rich>
          </c:tx>
          <c:overlay val="0"/>
          <c:spPr>
            <a:noFill/>
            <a:ln>
              <a:noFill/>
            </a:ln>
            <a:effectLst/>
          </c:sp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65788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Box Plot</a:t>
            </a:r>
          </a:p>
          <a:p>
            <a:pPr>
              <a:defRPr/>
            </a:pPr>
            <a:r>
              <a:rPr lang="en-US"/>
              <a:t>Estìmulo tèrmico </a:t>
            </a:r>
          </a:p>
          <a:p>
            <a:pPr>
              <a:defRPr/>
            </a:pPr>
            <a:r>
              <a:rPr lang="en-US"/>
              <a:t>Sensiblidad por Periodo</a:t>
            </a:r>
          </a:p>
        </c:rich>
      </c:tx>
      <c:overlay val="0"/>
    </c:title>
    <c:autoTitleDeleted val="0"/>
    <c:plotArea>
      <c:layout>
        <c:manualLayout>
          <c:layoutTarget val="inner"/>
          <c:xMode val="edge"/>
          <c:yMode val="edge"/>
          <c:x val="0.0564894409311651"/>
          <c:y val="0.32499297244156"/>
          <c:w val="0.921639214241017"/>
          <c:h val="0.451923022578913"/>
        </c:manualLayout>
      </c:layout>
      <c:barChart>
        <c:barDir val="col"/>
        <c:grouping val="stacked"/>
        <c:varyColors val="0"/>
        <c:ser>
          <c:idx val="0"/>
          <c:order val="0"/>
          <c:tx>
            <c:strRef>
              <c:f>base!$D$184</c:f>
              <c:strCache>
                <c:ptCount val="1"/>
                <c:pt idx="0">
                  <c:v>Min</c:v>
                </c:pt>
              </c:strCache>
            </c:strRef>
          </c:tx>
          <c:spPr>
            <a:noFill/>
            <a:extLst>
              <a:ext uri="{909E8E84-426E-40DD-AFC4-6F175D3DCCD1}">
                <a14:hiddenFill xmlns:a14="http://schemas.microsoft.com/office/drawing/2010/main">
                  <a:solidFill>
                    <a:srgbClr val="4F81BD"/>
                  </a:solidFill>
                </a14:hiddenFill>
              </a:ext>
            </a:extLst>
          </c:spPr>
          <c:invertIfNegative val="0"/>
          <c:cat>
            <c:strRef>
              <c:f>base!$E$183:$I$183</c:f>
              <c:strCache>
                <c:ptCount val="5"/>
                <c:pt idx="0">
                  <c:v>Inicial dhs (a)</c:v>
                </c:pt>
                <c:pt idx="1">
                  <c:v>15 mins dhs (b)</c:v>
                </c:pt>
                <c:pt idx="2">
                  <c:v>8 diasdhs (c )</c:v>
                </c:pt>
                <c:pt idx="3">
                  <c:v>15 dias dhs ( c)</c:v>
                </c:pt>
                <c:pt idx="4">
                  <c:v>mes dhs ( c)</c:v>
                </c:pt>
              </c:strCache>
            </c:strRef>
          </c:cat>
          <c:val>
            <c:numRef>
              <c:f>base!$E$184:$I$184</c:f>
              <c:numCache>
                <c:formatCode>General</c:formatCode>
                <c:ptCount val="5"/>
                <c:pt idx="0">
                  <c:v>2.0</c:v>
                </c:pt>
                <c:pt idx="1">
                  <c:v>0.0</c:v>
                </c:pt>
                <c:pt idx="2">
                  <c:v>0.0</c:v>
                </c:pt>
                <c:pt idx="3">
                  <c:v>0.0</c:v>
                </c:pt>
                <c:pt idx="4">
                  <c:v>0.0</c:v>
                </c:pt>
              </c:numCache>
            </c:numRef>
          </c:val>
          <c:extLst xmlns:c16r2="http://schemas.microsoft.com/office/drawing/2015/06/chart">
            <c:ext xmlns:c16="http://schemas.microsoft.com/office/drawing/2014/chart" uri="{C3380CC4-5D6E-409C-BE32-E72D297353CC}">
              <c16:uniqueId val="{00000000-5B0A-4982-B70F-7B2A7D0DAF89}"/>
            </c:ext>
          </c:extLst>
        </c:ser>
        <c:ser>
          <c:idx val="1"/>
          <c:order val="1"/>
          <c:tx>
            <c:strRef>
              <c:f>base!$D$185</c:f>
              <c:strCache>
                <c:ptCount val="1"/>
                <c:pt idx="0">
                  <c:v>Q1-Min</c:v>
                </c:pt>
              </c:strCache>
            </c:strRef>
          </c:tx>
          <c:spPr>
            <a:noFill/>
            <a:extLst>
              <a:ext uri="{909E8E84-426E-40DD-AFC4-6F175D3DCCD1}">
                <a14:hiddenFill xmlns:a14="http://schemas.microsoft.com/office/drawing/2010/main">
                  <a:solidFill>
                    <a:srgbClr val="C0504D"/>
                  </a:solidFill>
                </a14:hiddenFill>
              </a:ext>
            </a:extLst>
          </c:spPr>
          <c:invertIfNegative val="0"/>
          <c:errBars>
            <c:errBarType val="minus"/>
            <c:errValType val="percentage"/>
            <c:noEndCap val="0"/>
            <c:val val="100.0"/>
          </c:errBars>
          <c:cat>
            <c:strRef>
              <c:f>base!$E$183:$I$183</c:f>
              <c:strCache>
                <c:ptCount val="5"/>
                <c:pt idx="0">
                  <c:v>Inicial dhs (a)</c:v>
                </c:pt>
                <c:pt idx="1">
                  <c:v>15 mins dhs (b)</c:v>
                </c:pt>
                <c:pt idx="2">
                  <c:v>8 diasdhs (c )</c:v>
                </c:pt>
                <c:pt idx="3">
                  <c:v>15 dias dhs ( c)</c:v>
                </c:pt>
                <c:pt idx="4">
                  <c:v>mes dhs ( c)</c:v>
                </c:pt>
              </c:strCache>
            </c:strRef>
          </c:cat>
          <c:val>
            <c:numRef>
              <c:f>base!$E$185:$I$185</c:f>
              <c:numCache>
                <c:formatCode>General</c:formatCode>
                <c:ptCount val="5"/>
                <c:pt idx="0">
                  <c:v>0.0</c:v>
                </c:pt>
                <c:pt idx="1">
                  <c:v>0.75</c:v>
                </c:pt>
                <c:pt idx="2">
                  <c:v>0.0</c:v>
                </c:pt>
                <c:pt idx="3">
                  <c:v>0.0</c:v>
                </c:pt>
                <c:pt idx="4">
                  <c:v>0.0</c:v>
                </c:pt>
              </c:numCache>
            </c:numRef>
          </c:val>
          <c:extLst xmlns:c16r2="http://schemas.microsoft.com/office/drawing/2015/06/chart">
            <c:ext xmlns:c16="http://schemas.microsoft.com/office/drawing/2014/chart" uri="{C3380CC4-5D6E-409C-BE32-E72D297353CC}">
              <c16:uniqueId val="{00000001-5B0A-4982-B70F-7B2A7D0DAF89}"/>
            </c:ext>
          </c:extLst>
        </c:ser>
        <c:ser>
          <c:idx val="2"/>
          <c:order val="2"/>
          <c:tx>
            <c:strRef>
              <c:f>base!$D$186</c:f>
              <c:strCache>
                <c:ptCount val="1"/>
                <c:pt idx="0">
                  <c:v>Med-Q1</c:v>
                </c:pt>
              </c:strCache>
            </c:strRef>
          </c:tx>
          <c:spPr>
            <a:solidFill>
              <a:schemeClr val="accent6">
                <a:lumMod val="75000"/>
              </a:schemeClr>
            </a:solidFill>
          </c:spPr>
          <c:invertIfNegative val="0"/>
          <c:cat>
            <c:strRef>
              <c:f>base!$E$183:$I$183</c:f>
              <c:strCache>
                <c:ptCount val="5"/>
                <c:pt idx="0">
                  <c:v>Inicial dhs (a)</c:v>
                </c:pt>
                <c:pt idx="1">
                  <c:v>15 mins dhs (b)</c:v>
                </c:pt>
                <c:pt idx="2">
                  <c:v>8 diasdhs (c )</c:v>
                </c:pt>
                <c:pt idx="3">
                  <c:v>15 dias dhs ( c)</c:v>
                </c:pt>
                <c:pt idx="4">
                  <c:v>mes dhs ( c)</c:v>
                </c:pt>
              </c:strCache>
            </c:strRef>
          </c:cat>
          <c:val>
            <c:numRef>
              <c:f>base!$E$186:$I$186</c:f>
              <c:numCache>
                <c:formatCode>General</c:formatCode>
                <c:ptCount val="5"/>
                <c:pt idx="0">
                  <c:v>0.0</c:v>
                </c:pt>
                <c:pt idx="1">
                  <c:v>1.25</c:v>
                </c:pt>
                <c:pt idx="2">
                  <c:v>1.0</c:v>
                </c:pt>
                <c:pt idx="3">
                  <c:v>1.0</c:v>
                </c:pt>
                <c:pt idx="4">
                  <c:v>1.0</c:v>
                </c:pt>
              </c:numCache>
            </c:numRef>
          </c:val>
          <c:extLst xmlns:c16r2="http://schemas.microsoft.com/office/drawing/2015/06/chart">
            <c:ext xmlns:c16="http://schemas.microsoft.com/office/drawing/2014/chart" uri="{C3380CC4-5D6E-409C-BE32-E72D297353CC}">
              <c16:uniqueId val="{00000002-5B0A-4982-B70F-7B2A7D0DAF89}"/>
            </c:ext>
          </c:extLst>
        </c:ser>
        <c:ser>
          <c:idx val="3"/>
          <c:order val="3"/>
          <c:tx>
            <c:strRef>
              <c:f>base!$D$187</c:f>
              <c:strCache>
                <c:ptCount val="1"/>
                <c:pt idx="0">
                  <c:v>Q3-Med</c:v>
                </c:pt>
              </c:strCache>
            </c:strRef>
          </c:tx>
          <c:spPr>
            <a:solidFill>
              <a:schemeClr val="accent6">
                <a:lumMod val="60000"/>
                <a:lumOff val="40000"/>
              </a:schemeClr>
            </a:solidFill>
          </c:spPr>
          <c:invertIfNegative val="0"/>
          <c:errBars>
            <c:errBarType val="plus"/>
            <c:errValType val="cust"/>
            <c:noEndCap val="0"/>
            <c:plus>
              <c:numRef>
                <c:f>base!$E$188:$I$188</c:f>
                <c:numCache>
                  <c:formatCode>General</c:formatCode>
                  <c:ptCount val="5"/>
                  <c:pt idx="0">
                    <c:v>0.0</c:v>
                  </c:pt>
                  <c:pt idx="1">
                    <c:v>1.0</c:v>
                  </c:pt>
                  <c:pt idx="2">
                    <c:v>1.0</c:v>
                  </c:pt>
                  <c:pt idx="3">
                    <c:v>1.0</c:v>
                  </c:pt>
                  <c:pt idx="4">
                    <c:v>1.0</c:v>
                  </c:pt>
                </c:numCache>
              </c:numRef>
            </c:plus>
          </c:errBars>
          <c:cat>
            <c:strRef>
              <c:f>base!$E$183:$I$183</c:f>
              <c:strCache>
                <c:ptCount val="5"/>
                <c:pt idx="0">
                  <c:v>Inicial dhs (a)</c:v>
                </c:pt>
                <c:pt idx="1">
                  <c:v>15 mins dhs (b)</c:v>
                </c:pt>
                <c:pt idx="2">
                  <c:v>8 diasdhs (c )</c:v>
                </c:pt>
                <c:pt idx="3">
                  <c:v>15 dias dhs ( c)</c:v>
                </c:pt>
                <c:pt idx="4">
                  <c:v>mes dhs ( c)</c:v>
                </c:pt>
              </c:strCache>
            </c:strRef>
          </c:cat>
          <c:val>
            <c:numRef>
              <c:f>base!$E$187:$I$187</c:f>
              <c:numCache>
                <c:formatCode>General</c:formatCode>
                <c:ptCount val="5"/>
                <c:pt idx="0">
                  <c:v>1.0</c:v>
                </c:pt>
                <c:pt idx="1">
                  <c:v>0.0</c:v>
                </c:pt>
                <c:pt idx="2">
                  <c:v>1.0</c:v>
                </c:pt>
                <c:pt idx="3">
                  <c:v>1.0</c:v>
                </c:pt>
                <c:pt idx="4">
                  <c:v>1.0</c:v>
                </c:pt>
              </c:numCache>
            </c:numRef>
          </c:val>
          <c:extLst xmlns:c16r2="http://schemas.microsoft.com/office/drawing/2015/06/chart">
            <c:ext xmlns:c16="http://schemas.microsoft.com/office/drawing/2014/chart" uri="{C3380CC4-5D6E-409C-BE32-E72D297353CC}">
              <c16:uniqueId val="{00000003-5B0A-4982-B70F-7B2A7D0DAF89}"/>
            </c:ext>
          </c:extLst>
        </c:ser>
        <c:dLbls>
          <c:showLegendKey val="0"/>
          <c:showVal val="0"/>
          <c:showCatName val="0"/>
          <c:showSerName val="0"/>
          <c:showPercent val="0"/>
          <c:showBubbleSize val="0"/>
        </c:dLbls>
        <c:gapWidth val="150"/>
        <c:overlap val="100"/>
        <c:axId val="946639792"/>
        <c:axId val="946641840"/>
      </c:barChart>
      <c:scatterChart>
        <c:scatterStyle val="lineMarker"/>
        <c:varyColors val="0"/>
        <c:ser>
          <c:idx val="4"/>
          <c:order val="4"/>
          <c:tx>
            <c:v>m</c:v>
          </c:tx>
          <c:spPr>
            <a:ln w="28575">
              <a:noFill/>
            </a:ln>
          </c:spPr>
          <c:marker>
            <c:symbol val="x"/>
            <c:size val="5"/>
            <c:spPr>
              <a:ln>
                <a:solidFill>
                  <a:srgbClr val="000000"/>
                </a:solidFill>
                <a:prstDash val="solid"/>
              </a:ln>
            </c:spPr>
          </c:marker>
          <c:xVal>
            <c:numLit>
              <c:formatCode>General</c:formatCode>
              <c:ptCount val="1"/>
              <c:pt idx="0">
                <c:v>1.0</c:v>
              </c:pt>
            </c:numLit>
          </c:xVal>
          <c:yVal>
            <c:numRef>
              <c:f>base!$E$195</c:f>
              <c:numCache>
                <c:formatCode>0</c:formatCode>
                <c:ptCount val="1"/>
                <c:pt idx="0">
                  <c:v>2.483333333333333</c:v>
                </c:pt>
              </c:numCache>
            </c:numRef>
          </c:yVal>
          <c:smooth val="0"/>
          <c:extLst xmlns:c16r2="http://schemas.microsoft.com/office/drawing/2015/06/chart">
            <c:ext xmlns:c16="http://schemas.microsoft.com/office/drawing/2014/chart" uri="{C3380CC4-5D6E-409C-BE32-E72D297353CC}">
              <c16:uniqueId val="{00000004-5B0A-4982-B70F-7B2A7D0DAF89}"/>
            </c:ext>
          </c:extLst>
        </c:ser>
        <c:ser>
          <c:idx val="5"/>
          <c:order val="5"/>
          <c:tx>
            <c:v>m</c:v>
          </c:tx>
          <c:spPr>
            <a:ln w="28575">
              <a:noFill/>
            </a:ln>
          </c:spPr>
          <c:marker>
            <c:symbol val="x"/>
            <c:size val="5"/>
            <c:spPr>
              <a:ln>
                <a:solidFill>
                  <a:srgbClr val="000000"/>
                </a:solidFill>
                <a:prstDash val="solid"/>
              </a:ln>
            </c:spPr>
          </c:marker>
          <c:xVal>
            <c:numLit>
              <c:formatCode>General</c:formatCode>
              <c:ptCount val="1"/>
              <c:pt idx="0">
                <c:v>2.0</c:v>
              </c:pt>
            </c:numLit>
          </c:xVal>
          <c:yVal>
            <c:numRef>
              <c:f>base!$F$195</c:f>
              <c:numCache>
                <c:formatCode>0</c:formatCode>
                <c:ptCount val="1"/>
                <c:pt idx="0">
                  <c:v>1.45</c:v>
                </c:pt>
              </c:numCache>
            </c:numRef>
          </c:yVal>
          <c:smooth val="0"/>
          <c:extLst xmlns:c16r2="http://schemas.microsoft.com/office/drawing/2015/06/chart">
            <c:ext xmlns:c16="http://schemas.microsoft.com/office/drawing/2014/chart" uri="{C3380CC4-5D6E-409C-BE32-E72D297353CC}">
              <c16:uniqueId val="{00000005-5B0A-4982-B70F-7B2A7D0DAF89}"/>
            </c:ext>
          </c:extLst>
        </c:ser>
        <c:ser>
          <c:idx val="6"/>
          <c:order val="6"/>
          <c:tx>
            <c:v>m</c:v>
          </c:tx>
          <c:spPr>
            <a:ln w="28575">
              <a:noFill/>
            </a:ln>
          </c:spPr>
          <c:marker>
            <c:symbol val="x"/>
            <c:size val="5"/>
            <c:spPr>
              <a:ln>
                <a:solidFill>
                  <a:srgbClr val="000000"/>
                </a:solidFill>
                <a:prstDash val="solid"/>
              </a:ln>
            </c:spPr>
          </c:marker>
          <c:xVal>
            <c:numLit>
              <c:formatCode>General</c:formatCode>
              <c:ptCount val="1"/>
              <c:pt idx="0">
                <c:v>3.0</c:v>
              </c:pt>
            </c:numLit>
          </c:xVal>
          <c:yVal>
            <c:numRef>
              <c:f>base!$G$195</c:f>
              <c:numCache>
                <c:formatCode>0</c:formatCode>
                <c:ptCount val="1"/>
                <c:pt idx="0">
                  <c:v>1.116666666666667</c:v>
                </c:pt>
              </c:numCache>
            </c:numRef>
          </c:yVal>
          <c:smooth val="0"/>
          <c:extLst xmlns:c16r2="http://schemas.microsoft.com/office/drawing/2015/06/chart">
            <c:ext xmlns:c16="http://schemas.microsoft.com/office/drawing/2014/chart" uri="{C3380CC4-5D6E-409C-BE32-E72D297353CC}">
              <c16:uniqueId val="{00000006-5B0A-4982-B70F-7B2A7D0DAF89}"/>
            </c:ext>
          </c:extLst>
        </c:ser>
        <c:ser>
          <c:idx val="7"/>
          <c:order val="7"/>
          <c:tx>
            <c:v>m</c:v>
          </c:tx>
          <c:spPr>
            <a:ln w="28575">
              <a:noFill/>
            </a:ln>
          </c:spPr>
          <c:marker>
            <c:symbol val="x"/>
            <c:size val="5"/>
            <c:spPr>
              <a:ln>
                <a:solidFill>
                  <a:srgbClr val="000000"/>
                </a:solidFill>
                <a:prstDash val="solid"/>
              </a:ln>
            </c:spPr>
          </c:marker>
          <c:xVal>
            <c:numLit>
              <c:formatCode>General</c:formatCode>
              <c:ptCount val="1"/>
              <c:pt idx="0">
                <c:v>4.0</c:v>
              </c:pt>
            </c:numLit>
          </c:xVal>
          <c:yVal>
            <c:numRef>
              <c:f>base!$H$195</c:f>
              <c:numCache>
                <c:formatCode>0</c:formatCode>
                <c:ptCount val="1"/>
                <c:pt idx="0">
                  <c:v>1.133333333333333</c:v>
                </c:pt>
              </c:numCache>
            </c:numRef>
          </c:yVal>
          <c:smooth val="0"/>
          <c:extLst xmlns:c16r2="http://schemas.microsoft.com/office/drawing/2015/06/chart">
            <c:ext xmlns:c16="http://schemas.microsoft.com/office/drawing/2014/chart" uri="{C3380CC4-5D6E-409C-BE32-E72D297353CC}">
              <c16:uniqueId val="{00000007-5B0A-4982-B70F-7B2A7D0DAF89}"/>
            </c:ext>
          </c:extLst>
        </c:ser>
        <c:ser>
          <c:idx val="8"/>
          <c:order val="8"/>
          <c:tx>
            <c:v>m</c:v>
          </c:tx>
          <c:spPr>
            <a:ln w="28575">
              <a:noFill/>
            </a:ln>
          </c:spPr>
          <c:marker>
            <c:symbol val="x"/>
            <c:size val="5"/>
            <c:spPr>
              <a:ln>
                <a:solidFill>
                  <a:srgbClr val="000000"/>
                </a:solidFill>
                <a:prstDash val="solid"/>
              </a:ln>
            </c:spPr>
          </c:marker>
          <c:xVal>
            <c:numLit>
              <c:formatCode>General</c:formatCode>
              <c:ptCount val="1"/>
              <c:pt idx="0">
                <c:v>5.0</c:v>
              </c:pt>
            </c:numLit>
          </c:xVal>
          <c:yVal>
            <c:numRef>
              <c:f>base!$I$195</c:f>
              <c:numCache>
                <c:formatCode>0</c:formatCode>
                <c:ptCount val="1"/>
                <c:pt idx="0">
                  <c:v>1.066666666666667</c:v>
                </c:pt>
              </c:numCache>
            </c:numRef>
          </c:yVal>
          <c:smooth val="0"/>
          <c:extLst xmlns:c16r2="http://schemas.microsoft.com/office/drawing/2015/06/chart">
            <c:ext xmlns:c16="http://schemas.microsoft.com/office/drawing/2014/chart" uri="{C3380CC4-5D6E-409C-BE32-E72D297353CC}">
              <c16:uniqueId val="{00000008-5B0A-4982-B70F-7B2A7D0DAF89}"/>
            </c:ext>
          </c:extLst>
        </c:ser>
        <c:dLbls>
          <c:showLegendKey val="0"/>
          <c:showVal val="0"/>
          <c:showCatName val="0"/>
          <c:showSerName val="0"/>
          <c:showPercent val="0"/>
          <c:showBubbleSize val="0"/>
        </c:dLbls>
        <c:axId val="946639792"/>
        <c:axId val="946641840"/>
      </c:scatterChart>
      <c:catAx>
        <c:axId val="946639792"/>
        <c:scaling>
          <c:orientation val="minMax"/>
        </c:scaling>
        <c:delete val="0"/>
        <c:axPos val="b"/>
        <c:numFmt formatCode="General" sourceLinked="1"/>
        <c:majorTickMark val="out"/>
        <c:minorTickMark val="none"/>
        <c:tickLblPos val="nextTo"/>
        <c:crossAx val="946641840"/>
        <c:crosses val="autoZero"/>
        <c:auto val="1"/>
        <c:lblAlgn val="ctr"/>
        <c:lblOffset val="100"/>
        <c:noMultiLvlLbl val="0"/>
      </c:catAx>
      <c:valAx>
        <c:axId val="946641840"/>
        <c:scaling>
          <c:orientation val="minMax"/>
        </c:scaling>
        <c:delete val="0"/>
        <c:axPos val="l"/>
        <c:majorGridlines/>
        <c:numFmt formatCode="General" sourceLinked="1"/>
        <c:majorTickMark val="out"/>
        <c:minorTickMark val="none"/>
        <c:tickLblPos val="nextTo"/>
        <c:crossAx val="946639792"/>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Box Plot </a:t>
            </a:r>
            <a:r>
              <a:rPr lang="en-US" sz="1800" b="1" i="0" baseline="0">
                <a:effectLst/>
              </a:rPr>
              <a:t>Estìmulo tèrmico </a:t>
            </a:r>
            <a:endParaRPr lang="es-CO">
              <a:effectLst/>
            </a:endParaRPr>
          </a:p>
          <a:p>
            <a:pPr>
              <a:defRPr/>
            </a:pPr>
            <a:r>
              <a:rPr lang="en-US" sz="1800" b="1" i="0" baseline="0">
                <a:effectLst/>
              </a:rPr>
              <a:t>Sensiblidad por Intervenciòn</a:t>
            </a:r>
            <a:endParaRPr lang="es-CO">
              <a:effectLst/>
            </a:endParaRPr>
          </a:p>
          <a:p>
            <a:pPr>
              <a:defRPr/>
            </a:pPr>
            <a:endParaRPr lang="en-US"/>
          </a:p>
        </c:rich>
      </c:tx>
      <c:overlay val="0"/>
    </c:title>
    <c:autoTitleDeleted val="0"/>
    <c:plotArea>
      <c:layout>
        <c:manualLayout>
          <c:layoutTarget val="inner"/>
          <c:xMode val="edge"/>
          <c:yMode val="edge"/>
          <c:x val="0.0724147924319881"/>
          <c:y val="0.311800710102537"/>
          <c:w val="0.899547951935675"/>
          <c:h val="0.434302102082734"/>
        </c:manualLayout>
      </c:layout>
      <c:barChart>
        <c:barDir val="col"/>
        <c:grouping val="stacked"/>
        <c:varyColors val="0"/>
        <c:ser>
          <c:idx val="0"/>
          <c:order val="0"/>
          <c:tx>
            <c:strRef>
              <c:f>base!$L$186</c:f>
              <c:strCache>
                <c:ptCount val="1"/>
                <c:pt idx="0">
                  <c:v>Min</c:v>
                </c:pt>
              </c:strCache>
            </c:strRef>
          </c:tx>
          <c:spPr>
            <a:noFill/>
            <a:extLst>
              <a:ext uri="{909E8E84-426E-40DD-AFC4-6F175D3DCCD1}">
                <a14:hiddenFill xmlns:a14="http://schemas.microsoft.com/office/drawing/2010/main">
                  <a:solidFill>
                    <a:srgbClr val="4F81BD"/>
                  </a:solidFill>
                </a14:hiddenFill>
              </a:ext>
            </a:extLst>
          </c:spPr>
          <c:invertIfNegative val="0"/>
          <c:cat>
            <c:strRef>
              <c:f>base!$M$185:$N$185</c:f>
              <c:strCache>
                <c:ptCount val="2"/>
                <c:pt idx="0">
                  <c:v>LASER</c:v>
                </c:pt>
                <c:pt idx="1">
                  <c:v>NITRATO</c:v>
                </c:pt>
              </c:strCache>
            </c:strRef>
          </c:cat>
          <c:val>
            <c:numRef>
              <c:f>base!$M$186:$N$186</c:f>
              <c:numCache>
                <c:formatCode>General</c:formatCode>
                <c:ptCount val="2"/>
                <c:pt idx="0">
                  <c:v>0.0</c:v>
                </c:pt>
                <c:pt idx="1">
                  <c:v>1.0</c:v>
                </c:pt>
              </c:numCache>
            </c:numRef>
          </c:val>
          <c:extLst xmlns:c16r2="http://schemas.microsoft.com/office/drawing/2015/06/chart">
            <c:ext xmlns:c16="http://schemas.microsoft.com/office/drawing/2014/chart" uri="{C3380CC4-5D6E-409C-BE32-E72D297353CC}">
              <c16:uniqueId val="{00000000-E3CB-41BE-A3B9-53EB773A2B66}"/>
            </c:ext>
          </c:extLst>
        </c:ser>
        <c:ser>
          <c:idx val="1"/>
          <c:order val="1"/>
          <c:tx>
            <c:strRef>
              <c:f>base!$L$187</c:f>
              <c:strCache>
                <c:ptCount val="1"/>
                <c:pt idx="0">
                  <c:v>Q1-Min</c:v>
                </c:pt>
              </c:strCache>
            </c:strRef>
          </c:tx>
          <c:spPr>
            <a:noFill/>
            <a:extLst>
              <a:ext uri="{909E8E84-426E-40DD-AFC4-6F175D3DCCD1}">
                <a14:hiddenFill xmlns:a14="http://schemas.microsoft.com/office/drawing/2010/main">
                  <a:solidFill>
                    <a:srgbClr val="C0504D"/>
                  </a:solidFill>
                </a14:hiddenFill>
              </a:ext>
            </a:extLst>
          </c:spPr>
          <c:invertIfNegative val="0"/>
          <c:errBars>
            <c:errBarType val="minus"/>
            <c:errValType val="percentage"/>
            <c:noEndCap val="0"/>
            <c:val val="100.0"/>
          </c:errBars>
          <c:cat>
            <c:strRef>
              <c:f>base!$M$185:$N$185</c:f>
              <c:strCache>
                <c:ptCount val="2"/>
                <c:pt idx="0">
                  <c:v>LASER</c:v>
                </c:pt>
                <c:pt idx="1">
                  <c:v>NITRATO</c:v>
                </c:pt>
              </c:strCache>
            </c:strRef>
          </c:cat>
          <c:val>
            <c:numRef>
              <c:f>base!$M$187:$N$187</c:f>
              <c:numCache>
                <c:formatCode>General</c:formatCode>
                <c:ptCount val="2"/>
                <c:pt idx="0">
                  <c:v>0.0</c:v>
                </c:pt>
                <c:pt idx="1">
                  <c:v>0.25</c:v>
                </c:pt>
              </c:numCache>
            </c:numRef>
          </c:val>
          <c:extLst xmlns:c16r2="http://schemas.microsoft.com/office/drawing/2015/06/chart">
            <c:ext xmlns:c16="http://schemas.microsoft.com/office/drawing/2014/chart" uri="{C3380CC4-5D6E-409C-BE32-E72D297353CC}">
              <c16:uniqueId val="{00000001-E3CB-41BE-A3B9-53EB773A2B66}"/>
            </c:ext>
          </c:extLst>
        </c:ser>
        <c:ser>
          <c:idx val="2"/>
          <c:order val="2"/>
          <c:tx>
            <c:strRef>
              <c:f>base!$L$188</c:f>
              <c:strCache>
                <c:ptCount val="1"/>
                <c:pt idx="0">
                  <c:v>Med-Q1</c:v>
                </c:pt>
              </c:strCache>
            </c:strRef>
          </c:tx>
          <c:spPr>
            <a:solidFill>
              <a:schemeClr val="tx2">
                <a:lumMod val="40000"/>
                <a:lumOff val="60000"/>
              </a:schemeClr>
            </a:solidFill>
          </c:spPr>
          <c:invertIfNegative val="0"/>
          <c:cat>
            <c:strRef>
              <c:f>base!$M$185:$N$185</c:f>
              <c:strCache>
                <c:ptCount val="2"/>
                <c:pt idx="0">
                  <c:v>LASER</c:v>
                </c:pt>
                <c:pt idx="1">
                  <c:v>NITRATO</c:v>
                </c:pt>
              </c:strCache>
            </c:strRef>
          </c:cat>
          <c:val>
            <c:numRef>
              <c:f>base!$M$188:$N$188</c:f>
              <c:numCache>
                <c:formatCode>General</c:formatCode>
                <c:ptCount val="2"/>
                <c:pt idx="0">
                  <c:v>0.0</c:v>
                </c:pt>
                <c:pt idx="1">
                  <c:v>0.75</c:v>
                </c:pt>
              </c:numCache>
            </c:numRef>
          </c:val>
          <c:extLst xmlns:c16r2="http://schemas.microsoft.com/office/drawing/2015/06/chart">
            <c:ext xmlns:c16="http://schemas.microsoft.com/office/drawing/2014/chart" uri="{C3380CC4-5D6E-409C-BE32-E72D297353CC}">
              <c16:uniqueId val="{00000002-E3CB-41BE-A3B9-53EB773A2B66}"/>
            </c:ext>
          </c:extLst>
        </c:ser>
        <c:ser>
          <c:idx val="3"/>
          <c:order val="3"/>
          <c:tx>
            <c:strRef>
              <c:f>base!$L$189</c:f>
              <c:strCache>
                <c:ptCount val="1"/>
                <c:pt idx="0">
                  <c:v>Q3-Med</c:v>
                </c:pt>
              </c:strCache>
            </c:strRef>
          </c:tx>
          <c:spPr>
            <a:solidFill>
              <a:srgbClr val="92D050"/>
            </a:solidFill>
          </c:spPr>
          <c:invertIfNegative val="0"/>
          <c:errBars>
            <c:errBarType val="plus"/>
            <c:errValType val="cust"/>
            <c:noEndCap val="0"/>
            <c:plus>
              <c:numRef>
                <c:f>base!$M$190:$N$190</c:f>
                <c:numCache>
                  <c:formatCode>General</c:formatCode>
                  <c:ptCount val="2"/>
                  <c:pt idx="0">
                    <c:v>1.0</c:v>
                  </c:pt>
                  <c:pt idx="1">
                    <c:v>1.0</c:v>
                  </c:pt>
                </c:numCache>
              </c:numRef>
            </c:plus>
          </c:errBars>
          <c:cat>
            <c:strRef>
              <c:f>base!$M$185:$N$185</c:f>
              <c:strCache>
                <c:ptCount val="2"/>
                <c:pt idx="0">
                  <c:v>LASER</c:v>
                </c:pt>
                <c:pt idx="1">
                  <c:v>NITRATO</c:v>
                </c:pt>
              </c:strCache>
            </c:strRef>
          </c:cat>
          <c:val>
            <c:numRef>
              <c:f>base!$M$189:$N$189</c:f>
              <c:numCache>
                <c:formatCode>General</c:formatCode>
                <c:ptCount val="2"/>
                <c:pt idx="0">
                  <c:v>1.0</c:v>
                </c:pt>
                <c:pt idx="1">
                  <c:v>0.0</c:v>
                </c:pt>
              </c:numCache>
            </c:numRef>
          </c:val>
          <c:extLst xmlns:c16r2="http://schemas.microsoft.com/office/drawing/2015/06/chart">
            <c:ext xmlns:c16="http://schemas.microsoft.com/office/drawing/2014/chart" uri="{C3380CC4-5D6E-409C-BE32-E72D297353CC}">
              <c16:uniqueId val="{00000003-E3CB-41BE-A3B9-53EB773A2B66}"/>
            </c:ext>
          </c:extLst>
        </c:ser>
        <c:dLbls>
          <c:showLegendKey val="0"/>
          <c:showVal val="0"/>
          <c:showCatName val="0"/>
          <c:showSerName val="0"/>
          <c:showPercent val="0"/>
          <c:showBubbleSize val="0"/>
        </c:dLbls>
        <c:gapWidth val="150"/>
        <c:overlap val="100"/>
        <c:axId val="946688048"/>
        <c:axId val="946690096"/>
      </c:barChart>
      <c:scatterChart>
        <c:scatterStyle val="lineMarker"/>
        <c:varyColors val="0"/>
        <c:ser>
          <c:idx val="4"/>
          <c:order val="4"/>
          <c:tx>
            <c:v>m</c:v>
          </c:tx>
          <c:spPr>
            <a:ln w="28575">
              <a:noFill/>
            </a:ln>
          </c:spPr>
          <c:marker>
            <c:symbol val="x"/>
            <c:size val="5"/>
            <c:spPr>
              <a:ln>
                <a:solidFill>
                  <a:srgbClr val="000000"/>
                </a:solidFill>
                <a:prstDash val="solid"/>
              </a:ln>
            </c:spPr>
          </c:marker>
          <c:xVal>
            <c:numLit>
              <c:formatCode>General</c:formatCode>
              <c:ptCount val="1"/>
              <c:pt idx="0">
                <c:v>1.0</c:v>
              </c:pt>
            </c:numLit>
          </c:xVal>
          <c:yVal>
            <c:numRef>
              <c:f>base!$M$197</c:f>
              <c:numCache>
                <c:formatCode>0</c:formatCode>
                <c:ptCount val="1"/>
                <c:pt idx="0">
                  <c:v>0.5</c:v>
                </c:pt>
              </c:numCache>
            </c:numRef>
          </c:yVal>
          <c:smooth val="0"/>
          <c:extLst xmlns:c16r2="http://schemas.microsoft.com/office/drawing/2015/06/chart">
            <c:ext xmlns:c16="http://schemas.microsoft.com/office/drawing/2014/chart" uri="{C3380CC4-5D6E-409C-BE32-E72D297353CC}">
              <c16:uniqueId val="{00000004-E3CB-41BE-A3B9-53EB773A2B66}"/>
            </c:ext>
          </c:extLst>
        </c:ser>
        <c:ser>
          <c:idx val="5"/>
          <c:order val="5"/>
          <c:tx>
            <c:v>m</c:v>
          </c:tx>
          <c:spPr>
            <a:ln w="28575">
              <a:noFill/>
            </a:ln>
          </c:spPr>
          <c:marker>
            <c:symbol val="x"/>
            <c:size val="5"/>
            <c:spPr>
              <a:ln>
                <a:solidFill>
                  <a:srgbClr val="000000"/>
                </a:solidFill>
                <a:prstDash val="solid"/>
              </a:ln>
            </c:spPr>
          </c:marker>
          <c:xVal>
            <c:numLit>
              <c:formatCode>General</c:formatCode>
              <c:ptCount val="1"/>
              <c:pt idx="0">
                <c:v>2.0</c:v>
              </c:pt>
            </c:numLit>
          </c:xVal>
          <c:yVal>
            <c:numRef>
              <c:f>base!$N$197</c:f>
              <c:numCache>
                <c:formatCode>0</c:formatCode>
                <c:ptCount val="1"/>
                <c:pt idx="0">
                  <c:v>1.9</c:v>
                </c:pt>
              </c:numCache>
            </c:numRef>
          </c:yVal>
          <c:smooth val="0"/>
          <c:extLst xmlns:c16r2="http://schemas.microsoft.com/office/drawing/2015/06/chart">
            <c:ext xmlns:c16="http://schemas.microsoft.com/office/drawing/2014/chart" uri="{C3380CC4-5D6E-409C-BE32-E72D297353CC}">
              <c16:uniqueId val="{00000005-E3CB-41BE-A3B9-53EB773A2B66}"/>
            </c:ext>
          </c:extLst>
        </c:ser>
        <c:ser>
          <c:idx val="6"/>
          <c:order val="6"/>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base!$B$135</c:f>
              <c:numCache>
                <c:formatCode>0</c:formatCode>
                <c:ptCount val="1"/>
                <c:pt idx="0">
                  <c:v>0.0</c:v>
                </c:pt>
              </c:numCache>
            </c:numRef>
          </c:yVal>
          <c:smooth val="0"/>
          <c:extLst xmlns:c16r2="http://schemas.microsoft.com/office/drawing/2015/06/chart">
            <c:ext xmlns:c16="http://schemas.microsoft.com/office/drawing/2014/chart" uri="{C3380CC4-5D6E-409C-BE32-E72D297353CC}">
              <c16:uniqueId val="{00000006-E3CB-41BE-A3B9-53EB773A2B66}"/>
            </c:ext>
          </c:extLst>
        </c:ser>
        <c:dLbls>
          <c:showLegendKey val="0"/>
          <c:showVal val="0"/>
          <c:showCatName val="0"/>
          <c:showSerName val="0"/>
          <c:showPercent val="0"/>
          <c:showBubbleSize val="0"/>
        </c:dLbls>
        <c:axId val="946688048"/>
        <c:axId val="946690096"/>
      </c:scatterChart>
      <c:catAx>
        <c:axId val="946688048"/>
        <c:scaling>
          <c:orientation val="minMax"/>
        </c:scaling>
        <c:delete val="0"/>
        <c:axPos val="b"/>
        <c:numFmt formatCode="General" sourceLinked="1"/>
        <c:majorTickMark val="out"/>
        <c:minorTickMark val="none"/>
        <c:tickLblPos val="nextTo"/>
        <c:crossAx val="946690096"/>
        <c:crosses val="autoZero"/>
        <c:auto val="1"/>
        <c:lblAlgn val="ctr"/>
        <c:lblOffset val="100"/>
        <c:noMultiLvlLbl val="0"/>
      </c:catAx>
      <c:valAx>
        <c:axId val="946690096"/>
        <c:scaling>
          <c:orientation val="minMax"/>
        </c:scaling>
        <c:delete val="0"/>
        <c:axPos val="l"/>
        <c:majorGridlines/>
        <c:numFmt formatCode="General" sourceLinked="1"/>
        <c:majorTickMark val="out"/>
        <c:minorTickMark val="none"/>
        <c:tickLblPos val="nextTo"/>
        <c:crossAx val="946688048"/>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COMPORTAMIENTO POR</a:t>
            </a:r>
            <a:r>
              <a:rPr lang="es-CO" baseline="0"/>
              <a:t> ESTÍMULO TÉRMICO </a:t>
            </a:r>
            <a:r>
              <a:rPr lang="es-CO"/>
              <a:t>DEL NIVEL DE DOLOR POR INTERVENCION</a:t>
            </a:r>
          </a:p>
        </c:rich>
      </c:tx>
      <c:overlay val="0"/>
      <c:spPr>
        <a:noFill/>
        <a:ln>
          <a:noFill/>
        </a:ln>
        <a:effectLst/>
      </c:spPr>
    </c:title>
    <c:autoTitleDeleted val="0"/>
    <c:plotArea>
      <c:layout/>
      <c:lineChart>
        <c:grouping val="standard"/>
        <c:varyColors val="0"/>
        <c:ser>
          <c:idx val="0"/>
          <c:order val="0"/>
          <c:tx>
            <c:strRef>
              <c:f>base!$C$115</c:f>
              <c:strCache>
                <c:ptCount val="1"/>
                <c:pt idx="0">
                  <c:v>NITRATO</c:v>
                </c:pt>
              </c:strCache>
            </c:strRef>
          </c:tx>
          <c:spPr>
            <a:ln w="28575" cap="rnd">
              <a:solidFill>
                <a:schemeClr val="accent1"/>
              </a:solidFill>
              <a:round/>
            </a:ln>
            <a:effectLst/>
          </c:spPr>
          <c:marker>
            <c:symbol val="none"/>
          </c:marker>
          <c:cat>
            <c:strRef>
              <c:f>base!$D$114:$H$114</c:f>
              <c:strCache>
                <c:ptCount val="5"/>
                <c:pt idx="0">
                  <c:v>Inicial dhs</c:v>
                </c:pt>
                <c:pt idx="1">
                  <c:v>15 mins dhs</c:v>
                </c:pt>
                <c:pt idx="2">
                  <c:v>8 diasdhs</c:v>
                </c:pt>
                <c:pt idx="3">
                  <c:v>15 dias dhs</c:v>
                </c:pt>
                <c:pt idx="4">
                  <c:v>mes dhs</c:v>
                </c:pt>
              </c:strCache>
            </c:strRef>
          </c:cat>
          <c:val>
            <c:numRef>
              <c:f>base!$D$115:$H$115</c:f>
              <c:numCache>
                <c:formatCode>0</c:formatCode>
                <c:ptCount val="5"/>
                <c:pt idx="0">
                  <c:v>3.0</c:v>
                </c:pt>
                <c:pt idx="1">
                  <c:v>2.0</c:v>
                </c:pt>
                <c:pt idx="2">
                  <c:v>2.0</c:v>
                </c:pt>
                <c:pt idx="3">
                  <c:v>2.0</c:v>
                </c:pt>
                <c:pt idx="4">
                  <c:v>2.0</c:v>
                </c:pt>
              </c:numCache>
            </c:numRef>
          </c:val>
          <c:smooth val="0"/>
          <c:extLst xmlns:c16r2="http://schemas.microsoft.com/office/drawing/2015/06/chart">
            <c:ext xmlns:c16="http://schemas.microsoft.com/office/drawing/2014/chart" uri="{C3380CC4-5D6E-409C-BE32-E72D297353CC}">
              <c16:uniqueId val="{00000000-0527-47EE-A389-D4A6C71DCE40}"/>
            </c:ext>
          </c:extLst>
        </c:ser>
        <c:ser>
          <c:idx val="1"/>
          <c:order val="1"/>
          <c:tx>
            <c:strRef>
              <c:f>base!$C$116</c:f>
              <c:strCache>
                <c:ptCount val="1"/>
                <c:pt idx="0">
                  <c:v>LASER</c:v>
                </c:pt>
              </c:strCache>
            </c:strRef>
          </c:tx>
          <c:spPr>
            <a:ln w="28575" cap="rnd">
              <a:solidFill>
                <a:srgbClr val="00B050"/>
              </a:solidFill>
              <a:round/>
            </a:ln>
            <a:effectLst/>
          </c:spPr>
          <c:marker>
            <c:symbol val="none"/>
          </c:marker>
          <c:cat>
            <c:strRef>
              <c:f>base!$D$114:$H$114</c:f>
              <c:strCache>
                <c:ptCount val="5"/>
                <c:pt idx="0">
                  <c:v>Inicial dhs</c:v>
                </c:pt>
                <c:pt idx="1">
                  <c:v>15 mins dhs</c:v>
                </c:pt>
                <c:pt idx="2">
                  <c:v>8 diasdhs</c:v>
                </c:pt>
                <c:pt idx="3">
                  <c:v>15 dias dhs</c:v>
                </c:pt>
                <c:pt idx="4">
                  <c:v>mes dhs</c:v>
                </c:pt>
              </c:strCache>
            </c:strRef>
          </c:cat>
          <c:val>
            <c:numRef>
              <c:f>base!$D$116:$H$116</c:f>
              <c:numCache>
                <c:formatCode>0</c:formatCode>
                <c:ptCount val="5"/>
                <c:pt idx="0">
                  <c:v>2.0</c:v>
                </c:pt>
                <c:pt idx="1">
                  <c:v>1.0</c:v>
                </c:pt>
                <c:pt idx="2">
                  <c:v>0.0</c:v>
                </c:pt>
                <c:pt idx="3">
                  <c:v>0.0</c:v>
                </c:pt>
                <c:pt idx="4">
                  <c:v>0.0</c:v>
                </c:pt>
              </c:numCache>
            </c:numRef>
          </c:val>
          <c:smooth val="0"/>
          <c:extLst xmlns:c16r2="http://schemas.microsoft.com/office/drawing/2015/06/chart">
            <c:ext xmlns:c16="http://schemas.microsoft.com/office/drawing/2014/chart" uri="{C3380CC4-5D6E-409C-BE32-E72D297353CC}">
              <c16:uniqueId val="{00000001-0527-47EE-A389-D4A6C71DCE40}"/>
            </c:ext>
          </c:extLst>
        </c:ser>
        <c:dLbls>
          <c:showLegendKey val="0"/>
          <c:showVal val="0"/>
          <c:showCatName val="0"/>
          <c:showSerName val="0"/>
          <c:showPercent val="0"/>
          <c:showBubbleSize val="0"/>
        </c:dLbls>
        <c:smooth val="0"/>
        <c:axId val="946712816"/>
        <c:axId val="946715136"/>
      </c:lineChart>
      <c:catAx>
        <c:axId val="946712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6715136"/>
        <c:crosses val="autoZero"/>
        <c:auto val="1"/>
        <c:lblAlgn val="ctr"/>
        <c:lblOffset val="100"/>
        <c:noMultiLvlLbl val="0"/>
      </c:catAx>
      <c:valAx>
        <c:axId val="946715136"/>
        <c:scaling>
          <c:orientation val="minMax"/>
          <c:max val="4.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Escala Dhs</a:t>
                </a:r>
              </a:p>
            </c:rich>
          </c:tx>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6712816"/>
        <c:crosses val="autoZero"/>
        <c:crossBetween val="between"/>
        <c:majorUnit val="1.0"/>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Box Plot</a:t>
            </a:r>
          </a:p>
          <a:p>
            <a:pPr>
              <a:defRPr/>
            </a:pPr>
            <a:r>
              <a:rPr lang="en-US" baseline="0">
                <a:solidFill>
                  <a:schemeClr val="accent3"/>
                </a:solidFill>
              </a:rPr>
              <a:t>Comparción Dhs Térmica Intra Laser</a:t>
            </a:r>
          </a:p>
        </c:rich>
      </c:tx>
      <c:overlay val="0"/>
    </c:title>
    <c:autoTitleDeleted val="0"/>
    <c:plotArea>
      <c:layout>
        <c:manualLayout>
          <c:layoutTarget val="inner"/>
          <c:xMode val="edge"/>
          <c:yMode val="edge"/>
          <c:x val="0.078919072615923"/>
          <c:y val="0.296539442986293"/>
          <c:w val="0.890525371828521"/>
          <c:h val="0.421551064078774"/>
        </c:manualLayout>
      </c:layout>
      <c:barChart>
        <c:barDir val="col"/>
        <c:grouping val="stacked"/>
        <c:varyColors val="0"/>
        <c:ser>
          <c:idx val="0"/>
          <c:order val="0"/>
          <c:tx>
            <c:strRef>
              <c:f>Hoja2!$A$4</c:f>
              <c:strCache>
                <c:ptCount val="1"/>
                <c:pt idx="0">
                  <c:v>Min</c:v>
                </c:pt>
              </c:strCache>
            </c:strRef>
          </c:tx>
          <c:spPr>
            <a:noFill/>
            <a:extLst>
              <a:ext uri="{909E8E84-426E-40DD-AFC4-6F175D3DCCD1}">
                <a14:hiddenFill xmlns:a14="http://schemas.microsoft.com/office/drawing/2010/main">
                  <a:solidFill>
                    <a:srgbClr val="4F81BD"/>
                  </a:solidFill>
                </a14:hiddenFill>
              </a:ext>
            </a:extLst>
          </c:spPr>
          <c:invertIfNegative val="0"/>
          <c:cat>
            <c:strRef>
              <c:f>Hoja2!$B$3:$F$3</c:f>
              <c:strCache>
                <c:ptCount val="5"/>
                <c:pt idx="0">
                  <c:v>Inicial dhs (a)</c:v>
                </c:pt>
                <c:pt idx="1">
                  <c:v>15 mins dhs (b)</c:v>
                </c:pt>
                <c:pt idx="2">
                  <c:v>8 diasdhs (c )</c:v>
                </c:pt>
                <c:pt idx="3">
                  <c:v>15 dias dhs ( c)</c:v>
                </c:pt>
                <c:pt idx="4">
                  <c:v>mes dhs ( c)</c:v>
                </c:pt>
              </c:strCache>
            </c:strRef>
          </c:cat>
          <c:val>
            <c:numRef>
              <c:f>Hoja2!$B$4:$F$4</c:f>
              <c:numCache>
                <c:formatCode>General</c:formatCode>
                <c:ptCount val="5"/>
                <c:pt idx="0">
                  <c:v>2.0</c:v>
                </c:pt>
                <c:pt idx="1">
                  <c:v>0.0</c:v>
                </c:pt>
                <c:pt idx="2">
                  <c:v>0.0</c:v>
                </c:pt>
                <c:pt idx="3">
                  <c:v>0.0</c:v>
                </c:pt>
                <c:pt idx="4">
                  <c:v>0.0</c:v>
                </c:pt>
              </c:numCache>
            </c:numRef>
          </c:val>
          <c:extLst xmlns:c16r2="http://schemas.microsoft.com/office/drawing/2015/06/chart">
            <c:ext xmlns:c16="http://schemas.microsoft.com/office/drawing/2014/chart" uri="{C3380CC4-5D6E-409C-BE32-E72D297353CC}">
              <c16:uniqueId val="{00000000-A1E8-4FDF-805D-3AE54309704C}"/>
            </c:ext>
          </c:extLst>
        </c:ser>
        <c:ser>
          <c:idx val="1"/>
          <c:order val="1"/>
          <c:tx>
            <c:strRef>
              <c:f>Hoja2!$A$5</c:f>
              <c:strCache>
                <c:ptCount val="1"/>
                <c:pt idx="0">
                  <c:v>Q1-Min</c:v>
                </c:pt>
              </c:strCache>
            </c:strRef>
          </c:tx>
          <c:spPr>
            <a:noFill/>
            <a:extLst>
              <a:ext uri="{909E8E84-426E-40DD-AFC4-6F175D3DCCD1}">
                <a14:hiddenFill xmlns:a14="http://schemas.microsoft.com/office/drawing/2010/main">
                  <a:solidFill>
                    <a:srgbClr val="C0504D"/>
                  </a:solidFill>
                </a14:hiddenFill>
              </a:ext>
            </a:extLst>
          </c:spPr>
          <c:invertIfNegative val="0"/>
          <c:errBars>
            <c:errBarType val="minus"/>
            <c:errValType val="percentage"/>
            <c:noEndCap val="0"/>
            <c:val val="100.0"/>
          </c:errBars>
          <c:cat>
            <c:strRef>
              <c:f>Hoja2!$B$3:$F$3</c:f>
              <c:strCache>
                <c:ptCount val="5"/>
                <c:pt idx="0">
                  <c:v>Inicial dhs (a)</c:v>
                </c:pt>
                <c:pt idx="1">
                  <c:v>15 mins dhs (b)</c:v>
                </c:pt>
                <c:pt idx="2">
                  <c:v>8 diasdhs (c )</c:v>
                </c:pt>
                <c:pt idx="3">
                  <c:v>15 dias dhs ( c)</c:v>
                </c:pt>
                <c:pt idx="4">
                  <c:v>mes dhs ( c)</c:v>
                </c:pt>
              </c:strCache>
            </c:strRef>
          </c:cat>
          <c:val>
            <c:numRef>
              <c:f>Hoja2!$B$5:$F$5</c:f>
              <c:numCache>
                <c:formatCode>General</c:formatCode>
                <c:ptCount val="5"/>
                <c:pt idx="0">
                  <c:v>0.0</c:v>
                </c:pt>
                <c:pt idx="1">
                  <c:v>0.0</c:v>
                </c:pt>
                <c:pt idx="2">
                  <c:v>0.0</c:v>
                </c:pt>
                <c:pt idx="3">
                  <c:v>0.0</c:v>
                </c:pt>
                <c:pt idx="4">
                  <c:v>0.0</c:v>
                </c:pt>
              </c:numCache>
            </c:numRef>
          </c:val>
          <c:extLst xmlns:c16r2="http://schemas.microsoft.com/office/drawing/2015/06/chart">
            <c:ext xmlns:c16="http://schemas.microsoft.com/office/drawing/2014/chart" uri="{C3380CC4-5D6E-409C-BE32-E72D297353CC}">
              <c16:uniqueId val="{00000001-A1E8-4FDF-805D-3AE54309704C}"/>
            </c:ext>
          </c:extLst>
        </c:ser>
        <c:ser>
          <c:idx val="2"/>
          <c:order val="2"/>
          <c:tx>
            <c:strRef>
              <c:f>Hoja2!$A$6</c:f>
              <c:strCache>
                <c:ptCount val="1"/>
                <c:pt idx="0">
                  <c:v>Med-Q1</c:v>
                </c:pt>
              </c:strCache>
            </c:strRef>
          </c:tx>
          <c:spPr>
            <a:solidFill>
              <a:schemeClr val="accent3">
                <a:lumMod val="20000"/>
                <a:lumOff val="80000"/>
              </a:schemeClr>
            </a:solidFill>
            <a:ln>
              <a:solidFill>
                <a:schemeClr val="accent3">
                  <a:lumMod val="20000"/>
                  <a:lumOff val="80000"/>
                </a:schemeClr>
              </a:solidFill>
            </a:ln>
          </c:spPr>
          <c:invertIfNegative val="0"/>
          <c:cat>
            <c:strRef>
              <c:f>Hoja2!$B$3:$F$3</c:f>
              <c:strCache>
                <c:ptCount val="5"/>
                <c:pt idx="0">
                  <c:v>Inicial dhs (a)</c:v>
                </c:pt>
                <c:pt idx="1">
                  <c:v>15 mins dhs (b)</c:v>
                </c:pt>
                <c:pt idx="2">
                  <c:v>8 diasdhs (c )</c:v>
                </c:pt>
                <c:pt idx="3">
                  <c:v>15 dias dhs ( c)</c:v>
                </c:pt>
                <c:pt idx="4">
                  <c:v>mes dhs ( c)</c:v>
                </c:pt>
              </c:strCache>
            </c:strRef>
          </c:cat>
          <c:val>
            <c:numRef>
              <c:f>Hoja2!$B$6:$F$6</c:f>
              <c:numCache>
                <c:formatCode>General</c:formatCode>
                <c:ptCount val="5"/>
                <c:pt idx="0">
                  <c:v>0.0</c:v>
                </c:pt>
                <c:pt idx="1">
                  <c:v>1.0</c:v>
                </c:pt>
                <c:pt idx="2">
                  <c:v>0.0</c:v>
                </c:pt>
                <c:pt idx="3">
                  <c:v>0.0</c:v>
                </c:pt>
                <c:pt idx="4">
                  <c:v>0.0</c:v>
                </c:pt>
              </c:numCache>
            </c:numRef>
          </c:val>
          <c:extLst xmlns:c16r2="http://schemas.microsoft.com/office/drawing/2015/06/chart">
            <c:ext xmlns:c16="http://schemas.microsoft.com/office/drawing/2014/chart" uri="{C3380CC4-5D6E-409C-BE32-E72D297353CC}">
              <c16:uniqueId val="{00000002-A1E8-4FDF-805D-3AE54309704C}"/>
            </c:ext>
          </c:extLst>
        </c:ser>
        <c:ser>
          <c:idx val="3"/>
          <c:order val="3"/>
          <c:tx>
            <c:strRef>
              <c:f>Hoja2!$A$7</c:f>
              <c:strCache>
                <c:ptCount val="1"/>
                <c:pt idx="0">
                  <c:v>Q3-Med</c:v>
                </c:pt>
              </c:strCache>
            </c:strRef>
          </c:tx>
          <c:spPr>
            <a:solidFill>
              <a:schemeClr val="accent3">
                <a:lumMod val="60000"/>
                <a:lumOff val="40000"/>
              </a:schemeClr>
            </a:solidFill>
          </c:spPr>
          <c:invertIfNegative val="0"/>
          <c:errBars>
            <c:errBarType val="plus"/>
            <c:errValType val="cust"/>
            <c:noEndCap val="0"/>
            <c:plus>
              <c:numRef>
                <c:f>Hoja2!$B$8:$F$8</c:f>
                <c:numCache>
                  <c:formatCode>General</c:formatCode>
                  <c:ptCount val="5"/>
                  <c:pt idx="0">
                    <c:v>0.0</c:v>
                  </c:pt>
                  <c:pt idx="1">
                    <c:v>0.25</c:v>
                  </c:pt>
                  <c:pt idx="2">
                    <c:v>1.0</c:v>
                  </c:pt>
                  <c:pt idx="3">
                    <c:v>1.0</c:v>
                  </c:pt>
                  <c:pt idx="4">
                    <c:v>1.0</c:v>
                  </c:pt>
                </c:numCache>
              </c:numRef>
            </c:plus>
          </c:errBars>
          <c:cat>
            <c:strRef>
              <c:f>Hoja2!$B$3:$F$3</c:f>
              <c:strCache>
                <c:ptCount val="5"/>
                <c:pt idx="0">
                  <c:v>Inicial dhs (a)</c:v>
                </c:pt>
                <c:pt idx="1">
                  <c:v>15 mins dhs (b)</c:v>
                </c:pt>
                <c:pt idx="2">
                  <c:v>8 diasdhs (c )</c:v>
                </c:pt>
                <c:pt idx="3">
                  <c:v>15 dias dhs ( c)</c:v>
                </c:pt>
                <c:pt idx="4">
                  <c:v>mes dhs ( c)</c:v>
                </c:pt>
              </c:strCache>
            </c:strRef>
          </c:cat>
          <c:val>
            <c:numRef>
              <c:f>Hoja2!$B$7:$F$7</c:f>
              <c:numCache>
                <c:formatCode>General</c:formatCode>
                <c:ptCount val="5"/>
                <c:pt idx="0">
                  <c:v>1.0</c:v>
                </c:pt>
                <c:pt idx="1">
                  <c:v>0.75</c:v>
                </c:pt>
                <c:pt idx="2">
                  <c:v>1.0</c:v>
                </c:pt>
                <c:pt idx="3">
                  <c:v>1.0</c:v>
                </c:pt>
                <c:pt idx="4">
                  <c:v>1.0</c:v>
                </c:pt>
              </c:numCache>
            </c:numRef>
          </c:val>
          <c:extLst xmlns:c16r2="http://schemas.microsoft.com/office/drawing/2015/06/chart">
            <c:ext xmlns:c16="http://schemas.microsoft.com/office/drawing/2014/chart" uri="{C3380CC4-5D6E-409C-BE32-E72D297353CC}">
              <c16:uniqueId val="{00000003-A1E8-4FDF-805D-3AE54309704C}"/>
            </c:ext>
          </c:extLst>
        </c:ser>
        <c:dLbls>
          <c:showLegendKey val="0"/>
          <c:showVal val="0"/>
          <c:showCatName val="0"/>
          <c:showSerName val="0"/>
          <c:showPercent val="0"/>
          <c:showBubbleSize val="0"/>
        </c:dLbls>
        <c:gapWidth val="150"/>
        <c:overlap val="100"/>
        <c:axId val="946773840"/>
        <c:axId val="837990400"/>
      </c:barChart>
      <c:scatterChart>
        <c:scatterStyle val="lineMarker"/>
        <c:varyColors val="0"/>
        <c:ser>
          <c:idx val="4"/>
          <c:order val="4"/>
          <c:tx>
            <c:v>m</c:v>
          </c:tx>
          <c:spPr>
            <a:ln w="28575">
              <a:noFill/>
            </a:ln>
          </c:spPr>
          <c:marker>
            <c:symbol val="x"/>
            <c:size val="5"/>
            <c:spPr>
              <a:ln>
                <a:solidFill>
                  <a:srgbClr val="000000"/>
                </a:solidFill>
                <a:prstDash val="solid"/>
              </a:ln>
            </c:spPr>
          </c:marker>
          <c:xVal>
            <c:numLit>
              <c:formatCode>General</c:formatCode>
              <c:ptCount val="1"/>
              <c:pt idx="0">
                <c:v>1.0</c:v>
              </c:pt>
            </c:numLit>
          </c:xVal>
          <c:yVal>
            <c:numRef>
              <c:f>Hoja2!$B$15</c:f>
              <c:numCache>
                <c:formatCode>0</c:formatCode>
                <c:ptCount val="1"/>
                <c:pt idx="0">
                  <c:v>2.433333333333333</c:v>
                </c:pt>
              </c:numCache>
            </c:numRef>
          </c:yVal>
          <c:smooth val="0"/>
          <c:extLst xmlns:c16r2="http://schemas.microsoft.com/office/drawing/2015/06/chart">
            <c:ext xmlns:c16="http://schemas.microsoft.com/office/drawing/2014/chart" uri="{C3380CC4-5D6E-409C-BE32-E72D297353CC}">
              <c16:uniqueId val="{00000004-A1E8-4FDF-805D-3AE54309704C}"/>
            </c:ext>
          </c:extLst>
        </c:ser>
        <c:ser>
          <c:idx val="5"/>
          <c:order val="5"/>
          <c:tx>
            <c:v>m</c:v>
          </c:tx>
          <c:spPr>
            <a:ln w="28575">
              <a:noFill/>
            </a:ln>
          </c:spPr>
          <c:marker>
            <c:symbol val="x"/>
            <c:size val="5"/>
            <c:spPr>
              <a:ln>
                <a:solidFill>
                  <a:srgbClr val="000000"/>
                </a:solidFill>
                <a:prstDash val="solid"/>
              </a:ln>
            </c:spPr>
          </c:marker>
          <c:xVal>
            <c:numLit>
              <c:formatCode>General</c:formatCode>
              <c:ptCount val="1"/>
              <c:pt idx="0">
                <c:v>2.0</c:v>
              </c:pt>
            </c:numLit>
          </c:xVal>
          <c:yVal>
            <c:numRef>
              <c:f>Hoja2!$C$15</c:f>
              <c:numCache>
                <c:formatCode>0</c:formatCode>
                <c:ptCount val="1"/>
                <c:pt idx="0">
                  <c:v>0.8</c:v>
                </c:pt>
              </c:numCache>
            </c:numRef>
          </c:yVal>
          <c:smooth val="0"/>
          <c:extLst xmlns:c16r2="http://schemas.microsoft.com/office/drawing/2015/06/chart">
            <c:ext xmlns:c16="http://schemas.microsoft.com/office/drawing/2014/chart" uri="{C3380CC4-5D6E-409C-BE32-E72D297353CC}">
              <c16:uniqueId val="{00000005-A1E8-4FDF-805D-3AE54309704C}"/>
            </c:ext>
          </c:extLst>
        </c:ser>
        <c:ser>
          <c:idx val="6"/>
          <c:order val="6"/>
          <c:tx>
            <c:v>m</c:v>
          </c:tx>
          <c:spPr>
            <a:ln w="28575">
              <a:noFill/>
            </a:ln>
          </c:spPr>
          <c:marker>
            <c:symbol val="x"/>
            <c:size val="5"/>
            <c:spPr>
              <a:ln>
                <a:solidFill>
                  <a:srgbClr val="000000"/>
                </a:solidFill>
                <a:prstDash val="solid"/>
              </a:ln>
            </c:spPr>
          </c:marker>
          <c:xVal>
            <c:numLit>
              <c:formatCode>General</c:formatCode>
              <c:ptCount val="1"/>
              <c:pt idx="0">
                <c:v>3.0</c:v>
              </c:pt>
            </c:numLit>
          </c:xVal>
          <c:yVal>
            <c:numRef>
              <c:f>Hoja2!$D$15</c:f>
              <c:numCache>
                <c:formatCode>0</c:formatCode>
                <c:ptCount val="1"/>
                <c:pt idx="0">
                  <c:v>0.5</c:v>
                </c:pt>
              </c:numCache>
            </c:numRef>
          </c:yVal>
          <c:smooth val="0"/>
          <c:extLst xmlns:c16r2="http://schemas.microsoft.com/office/drawing/2015/06/chart">
            <c:ext xmlns:c16="http://schemas.microsoft.com/office/drawing/2014/chart" uri="{C3380CC4-5D6E-409C-BE32-E72D297353CC}">
              <c16:uniqueId val="{00000006-A1E8-4FDF-805D-3AE54309704C}"/>
            </c:ext>
          </c:extLst>
        </c:ser>
        <c:ser>
          <c:idx val="7"/>
          <c:order val="7"/>
          <c:tx>
            <c:v>m</c:v>
          </c:tx>
          <c:spPr>
            <a:ln w="28575">
              <a:noFill/>
            </a:ln>
          </c:spPr>
          <c:marker>
            <c:symbol val="x"/>
            <c:size val="5"/>
            <c:spPr>
              <a:ln>
                <a:solidFill>
                  <a:srgbClr val="000000"/>
                </a:solidFill>
                <a:prstDash val="solid"/>
              </a:ln>
            </c:spPr>
          </c:marker>
          <c:xVal>
            <c:numLit>
              <c:formatCode>General</c:formatCode>
              <c:ptCount val="1"/>
              <c:pt idx="0">
                <c:v>4.0</c:v>
              </c:pt>
            </c:numLit>
          </c:xVal>
          <c:yVal>
            <c:numRef>
              <c:f>Hoja2!$E$15</c:f>
              <c:numCache>
                <c:formatCode>0</c:formatCode>
                <c:ptCount val="1"/>
                <c:pt idx="0">
                  <c:v>0.466666666666667</c:v>
                </c:pt>
              </c:numCache>
            </c:numRef>
          </c:yVal>
          <c:smooth val="0"/>
          <c:extLst xmlns:c16r2="http://schemas.microsoft.com/office/drawing/2015/06/chart">
            <c:ext xmlns:c16="http://schemas.microsoft.com/office/drawing/2014/chart" uri="{C3380CC4-5D6E-409C-BE32-E72D297353CC}">
              <c16:uniqueId val="{00000007-A1E8-4FDF-805D-3AE54309704C}"/>
            </c:ext>
          </c:extLst>
        </c:ser>
        <c:ser>
          <c:idx val="8"/>
          <c:order val="8"/>
          <c:tx>
            <c:v>m</c:v>
          </c:tx>
          <c:spPr>
            <a:ln w="28575">
              <a:noFill/>
            </a:ln>
          </c:spPr>
          <c:marker>
            <c:symbol val="x"/>
            <c:size val="5"/>
            <c:spPr>
              <a:ln>
                <a:solidFill>
                  <a:srgbClr val="000000"/>
                </a:solidFill>
                <a:prstDash val="solid"/>
              </a:ln>
            </c:spPr>
          </c:marker>
          <c:xVal>
            <c:numLit>
              <c:formatCode>General</c:formatCode>
              <c:ptCount val="1"/>
              <c:pt idx="0">
                <c:v>5.0</c:v>
              </c:pt>
            </c:numLit>
          </c:xVal>
          <c:yVal>
            <c:numRef>
              <c:f>Hoja2!$F$15</c:f>
              <c:numCache>
                <c:formatCode>0</c:formatCode>
                <c:ptCount val="1"/>
                <c:pt idx="0">
                  <c:v>0.433333333333333</c:v>
                </c:pt>
              </c:numCache>
            </c:numRef>
          </c:yVal>
          <c:smooth val="0"/>
          <c:extLst xmlns:c16r2="http://schemas.microsoft.com/office/drawing/2015/06/chart">
            <c:ext xmlns:c16="http://schemas.microsoft.com/office/drawing/2014/chart" uri="{C3380CC4-5D6E-409C-BE32-E72D297353CC}">
              <c16:uniqueId val="{00000008-A1E8-4FDF-805D-3AE54309704C}"/>
            </c:ext>
          </c:extLst>
        </c:ser>
        <c:dLbls>
          <c:showLegendKey val="0"/>
          <c:showVal val="0"/>
          <c:showCatName val="0"/>
          <c:showSerName val="0"/>
          <c:showPercent val="0"/>
          <c:showBubbleSize val="0"/>
        </c:dLbls>
        <c:axId val="946773840"/>
        <c:axId val="837990400"/>
      </c:scatterChart>
      <c:catAx>
        <c:axId val="946773840"/>
        <c:scaling>
          <c:orientation val="minMax"/>
        </c:scaling>
        <c:delete val="0"/>
        <c:axPos val="b"/>
        <c:numFmt formatCode="General" sourceLinked="1"/>
        <c:majorTickMark val="out"/>
        <c:minorTickMark val="none"/>
        <c:tickLblPos val="nextTo"/>
        <c:crossAx val="837990400"/>
        <c:crosses val="autoZero"/>
        <c:auto val="1"/>
        <c:lblAlgn val="ctr"/>
        <c:lblOffset val="100"/>
        <c:noMultiLvlLbl val="0"/>
      </c:catAx>
      <c:valAx>
        <c:axId val="837990400"/>
        <c:scaling>
          <c:orientation val="minMax"/>
        </c:scaling>
        <c:delete val="0"/>
        <c:axPos val="l"/>
        <c:majorGridlines/>
        <c:numFmt formatCode="General" sourceLinked="1"/>
        <c:majorTickMark val="out"/>
        <c:minorTickMark val="none"/>
        <c:tickLblPos val="nextTo"/>
        <c:crossAx val="946773840"/>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n-US"/>
              <a:t>Box Plot</a:t>
            </a:r>
          </a:p>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n-US" sz="1800" b="1" i="0" baseline="0">
                <a:solidFill>
                  <a:schemeClr val="tx2">
                    <a:lumMod val="40000"/>
                    <a:lumOff val="60000"/>
                  </a:schemeClr>
                </a:solidFill>
                <a:effectLst/>
              </a:rPr>
              <a:t>Comparción Térmica Dhs Intra Nitrato</a:t>
            </a:r>
            <a:endParaRPr lang="en-US">
              <a:solidFill>
                <a:schemeClr val="tx2">
                  <a:lumMod val="40000"/>
                  <a:lumOff val="60000"/>
                </a:schemeClr>
              </a:solidFill>
            </a:endParaRPr>
          </a:p>
        </c:rich>
      </c:tx>
      <c:overlay val="0"/>
    </c:title>
    <c:autoTitleDeleted val="0"/>
    <c:plotArea>
      <c:layout>
        <c:manualLayout>
          <c:layoutTarget val="inner"/>
          <c:xMode val="edge"/>
          <c:yMode val="edge"/>
          <c:x val="0.078919072615923"/>
          <c:y val="0.248989386530766"/>
          <c:w val="0.890525371828521"/>
          <c:h val="0.533122747411676"/>
        </c:manualLayout>
      </c:layout>
      <c:barChart>
        <c:barDir val="col"/>
        <c:grouping val="stacked"/>
        <c:varyColors val="0"/>
        <c:ser>
          <c:idx val="0"/>
          <c:order val="0"/>
          <c:tx>
            <c:strRef>
              <c:f>base!$DA$172</c:f>
              <c:strCache>
                <c:ptCount val="1"/>
                <c:pt idx="0">
                  <c:v>Min</c:v>
                </c:pt>
              </c:strCache>
            </c:strRef>
          </c:tx>
          <c:spPr>
            <a:noFill/>
            <a:extLst>
              <a:ext uri="{909E8E84-426E-40DD-AFC4-6F175D3DCCD1}">
                <a14:hiddenFill xmlns:a14="http://schemas.microsoft.com/office/drawing/2010/main">
                  <a:solidFill>
                    <a:srgbClr val="4F81BD"/>
                  </a:solidFill>
                </a14:hiddenFill>
              </a:ext>
            </a:extLst>
          </c:spPr>
          <c:invertIfNegative val="0"/>
          <c:cat>
            <c:strRef>
              <c:f>base!$DB$171:$DF$171</c:f>
              <c:strCache>
                <c:ptCount val="5"/>
                <c:pt idx="0">
                  <c:v>Inicial dhs (a)</c:v>
                </c:pt>
                <c:pt idx="1">
                  <c:v>15 mins dhs (b)</c:v>
                </c:pt>
                <c:pt idx="2">
                  <c:v>8 diasdhs (c )</c:v>
                </c:pt>
                <c:pt idx="3">
                  <c:v>15 dias dhs ( c)</c:v>
                </c:pt>
                <c:pt idx="4">
                  <c:v>mes dhs ( c)</c:v>
                </c:pt>
              </c:strCache>
            </c:strRef>
          </c:cat>
          <c:val>
            <c:numRef>
              <c:f>base!$DB$172:$DF$172</c:f>
              <c:numCache>
                <c:formatCode>General</c:formatCode>
                <c:ptCount val="5"/>
                <c:pt idx="0">
                  <c:v>2.0</c:v>
                </c:pt>
                <c:pt idx="1">
                  <c:v>1.0</c:v>
                </c:pt>
                <c:pt idx="2">
                  <c:v>0.0</c:v>
                </c:pt>
                <c:pt idx="3">
                  <c:v>1.0</c:v>
                </c:pt>
                <c:pt idx="4">
                  <c:v>0.0</c:v>
                </c:pt>
              </c:numCache>
            </c:numRef>
          </c:val>
          <c:extLst xmlns:c16r2="http://schemas.microsoft.com/office/drawing/2015/06/chart">
            <c:ext xmlns:c16="http://schemas.microsoft.com/office/drawing/2014/chart" uri="{C3380CC4-5D6E-409C-BE32-E72D297353CC}">
              <c16:uniqueId val="{00000000-8A7A-4935-B7F5-0E21FF5732CC}"/>
            </c:ext>
          </c:extLst>
        </c:ser>
        <c:ser>
          <c:idx val="1"/>
          <c:order val="1"/>
          <c:tx>
            <c:strRef>
              <c:f>base!$DA$173</c:f>
              <c:strCache>
                <c:ptCount val="1"/>
                <c:pt idx="0">
                  <c:v>Q1-Min</c:v>
                </c:pt>
              </c:strCache>
            </c:strRef>
          </c:tx>
          <c:spPr>
            <a:noFill/>
            <a:extLst>
              <a:ext uri="{909E8E84-426E-40DD-AFC4-6F175D3DCCD1}">
                <a14:hiddenFill xmlns:a14="http://schemas.microsoft.com/office/drawing/2010/main">
                  <a:solidFill>
                    <a:srgbClr val="C0504D"/>
                  </a:solidFill>
                </a14:hiddenFill>
              </a:ext>
            </a:extLst>
          </c:spPr>
          <c:invertIfNegative val="0"/>
          <c:errBars>
            <c:errBarType val="minus"/>
            <c:errValType val="percentage"/>
            <c:noEndCap val="0"/>
            <c:val val="100.0"/>
          </c:errBars>
          <c:cat>
            <c:strRef>
              <c:f>base!$DB$171:$DF$171</c:f>
              <c:strCache>
                <c:ptCount val="5"/>
                <c:pt idx="0">
                  <c:v>Inicial dhs (a)</c:v>
                </c:pt>
                <c:pt idx="1">
                  <c:v>15 mins dhs (b)</c:v>
                </c:pt>
                <c:pt idx="2">
                  <c:v>8 diasdhs (c )</c:v>
                </c:pt>
                <c:pt idx="3">
                  <c:v>15 dias dhs ( c)</c:v>
                </c:pt>
                <c:pt idx="4">
                  <c:v>mes dhs ( c)</c:v>
                </c:pt>
              </c:strCache>
            </c:strRef>
          </c:cat>
          <c:val>
            <c:numRef>
              <c:f>base!$DB$173:$DF$173</c:f>
              <c:numCache>
                <c:formatCode>General</c:formatCode>
                <c:ptCount val="5"/>
                <c:pt idx="0">
                  <c:v>0.0</c:v>
                </c:pt>
                <c:pt idx="1">
                  <c:v>1.0</c:v>
                </c:pt>
                <c:pt idx="2">
                  <c:v>1.0</c:v>
                </c:pt>
                <c:pt idx="3">
                  <c:v>0.25</c:v>
                </c:pt>
                <c:pt idx="4">
                  <c:v>1.0</c:v>
                </c:pt>
              </c:numCache>
            </c:numRef>
          </c:val>
          <c:extLst xmlns:c16r2="http://schemas.microsoft.com/office/drawing/2015/06/chart">
            <c:ext xmlns:c16="http://schemas.microsoft.com/office/drawing/2014/chart" uri="{C3380CC4-5D6E-409C-BE32-E72D297353CC}">
              <c16:uniqueId val="{00000001-8A7A-4935-B7F5-0E21FF5732CC}"/>
            </c:ext>
          </c:extLst>
        </c:ser>
        <c:ser>
          <c:idx val="2"/>
          <c:order val="2"/>
          <c:tx>
            <c:strRef>
              <c:f>base!$DA$174</c:f>
              <c:strCache>
                <c:ptCount val="1"/>
                <c:pt idx="0">
                  <c:v>Med-Q1</c:v>
                </c:pt>
              </c:strCache>
            </c:strRef>
          </c:tx>
          <c:spPr>
            <a:solidFill>
              <a:schemeClr val="accent1">
                <a:lumMod val="20000"/>
                <a:lumOff val="80000"/>
              </a:schemeClr>
            </a:solidFill>
          </c:spPr>
          <c:invertIfNegative val="0"/>
          <c:cat>
            <c:strRef>
              <c:f>base!$DB$171:$DF$171</c:f>
              <c:strCache>
                <c:ptCount val="5"/>
                <c:pt idx="0">
                  <c:v>Inicial dhs (a)</c:v>
                </c:pt>
                <c:pt idx="1">
                  <c:v>15 mins dhs (b)</c:v>
                </c:pt>
                <c:pt idx="2">
                  <c:v>8 diasdhs (c )</c:v>
                </c:pt>
                <c:pt idx="3">
                  <c:v>15 dias dhs ( c)</c:v>
                </c:pt>
                <c:pt idx="4">
                  <c:v>mes dhs ( c)</c:v>
                </c:pt>
              </c:strCache>
            </c:strRef>
          </c:cat>
          <c:val>
            <c:numRef>
              <c:f>base!$DB$174:$DF$174</c:f>
              <c:numCache>
                <c:formatCode>General</c:formatCode>
                <c:ptCount val="5"/>
                <c:pt idx="0">
                  <c:v>1.0</c:v>
                </c:pt>
                <c:pt idx="1">
                  <c:v>0.0</c:v>
                </c:pt>
                <c:pt idx="2">
                  <c:v>1.0</c:v>
                </c:pt>
                <c:pt idx="3">
                  <c:v>0.75</c:v>
                </c:pt>
                <c:pt idx="4">
                  <c:v>1.0</c:v>
                </c:pt>
              </c:numCache>
            </c:numRef>
          </c:val>
          <c:extLst xmlns:c16r2="http://schemas.microsoft.com/office/drawing/2015/06/chart">
            <c:ext xmlns:c16="http://schemas.microsoft.com/office/drawing/2014/chart" uri="{C3380CC4-5D6E-409C-BE32-E72D297353CC}">
              <c16:uniqueId val="{00000002-8A7A-4935-B7F5-0E21FF5732CC}"/>
            </c:ext>
          </c:extLst>
        </c:ser>
        <c:ser>
          <c:idx val="3"/>
          <c:order val="3"/>
          <c:tx>
            <c:strRef>
              <c:f>base!$DA$175</c:f>
              <c:strCache>
                <c:ptCount val="1"/>
                <c:pt idx="0">
                  <c:v>Q3-Med</c:v>
                </c:pt>
              </c:strCache>
            </c:strRef>
          </c:tx>
          <c:spPr>
            <a:solidFill>
              <a:schemeClr val="accent1">
                <a:lumMod val="60000"/>
                <a:lumOff val="40000"/>
              </a:schemeClr>
            </a:solidFill>
          </c:spPr>
          <c:invertIfNegative val="0"/>
          <c:errBars>
            <c:errBarType val="plus"/>
            <c:errValType val="cust"/>
            <c:noEndCap val="0"/>
            <c:plus>
              <c:numRef>
                <c:f>base!$DB$176:$DF$176</c:f>
                <c:numCache>
                  <c:formatCode>General</c:formatCode>
                  <c:ptCount val="5"/>
                  <c:pt idx="0">
                    <c:v>0.0</c:v>
                  </c:pt>
                  <c:pt idx="1">
                    <c:v>0.25</c:v>
                  </c:pt>
                  <c:pt idx="2">
                    <c:v>1.0</c:v>
                  </c:pt>
                  <c:pt idx="3">
                    <c:v>1.0</c:v>
                  </c:pt>
                  <c:pt idx="4">
                    <c:v>1.0</c:v>
                  </c:pt>
                </c:numCache>
              </c:numRef>
            </c:plus>
          </c:errBars>
          <c:cat>
            <c:strRef>
              <c:f>base!$DB$171:$DF$171</c:f>
              <c:strCache>
                <c:ptCount val="5"/>
                <c:pt idx="0">
                  <c:v>Inicial dhs (a)</c:v>
                </c:pt>
                <c:pt idx="1">
                  <c:v>15 mins dhs (b)</c:v>
                </c:pt>
                <c:pt idx="2">
                  <c:v>8 diasdhs (c )</c:v>
                </c:pt>
                <c:pt idx="3">
                  <c:v>15 dias dhs ( c)</c:v>
                </c:pt>
                <c:pt idx="4">
                  <c:v>mes dhs ( c)</c:v>
                </c:pt>
              </c:strCache>
            </c:strRef>
          </c:cat>
          <c:val>
            <c:numRef>
              <c:f>base!$DB$175:$DF$175</c:f>
              <c:numCache>
                <c:formatCode>General</c:formatCode>
                <c:ptCount val="5"/>
                <c:pt idx="0">
                  <c:v>0.0</c:v>
                </c:pt>
                <c:pt idx="1">
                  <c:v>0.75</c:v>
                </c:pt>
                <c:pt idx="2">
                  <c:v>0.0</c:v>
                </c:pt>
                <c:pt idx="3">
                  <c:v>0.0</c:v>
                </c:pt>
                <c:pt idx="4">
                  <c:v>0.0</c:v>
                </c:pt>
              </c:numCache>
            </c:numRef>
          </c:val>
          <c:extLst xmlns:c16r2="http://schemas.microsoft.com/office/drawing/2015/06/chart">
            <c:ext xmlns:c16="http://schemas.microsoft.com/office/drawing/2014/chart" uri="{C3380CC4-5D6E-409C-BE32-E72D297353CC}">
              <c16:uniqueId val="{00000003-8A7A-4935-B7F5-0E21FF5732CC}"/>
            </c:ext>
          </c:extLst>
        </c:ser>
        <c:dLbls>
          <c:showLegendKey val="0"/>
          <c:showVal val="0"/>
          <c:showCatName val="0"/>
          <c:showSerName val="0"/>
          <c:showPercent val="0"/>
          <c:showBubbleSize val="0"/>
        </c:dLbls>
        <c:gapWidth val="150"/>
        <c:overlap val="100"/>
        <c:axId val="946827024"/>
        <c:axId val="946829072"/>
      </c:barChart>
      <c:scatterChart>
        <c:scatterStyle val="lineMarker"/>
        <c:varyColors val="0"/>
        <c:ser>
          <c:idx val="4"/>
          <c:order val="4"/>
          <c:tx>
            <c:v>m</c:v>
          </c:tx>
          <c:spPr>
            <a:ln w="28575">
              <a:noFill/>
            </a:ln>
          </c:spPr>
          <c:marker>
            <c:symbol val="x"/>
            <c:size val="5"/>
            <c:spPr>
              <a:ln>
                <a:solidFill>
                  <a:srgbClr val="000000"/>
                </a:solidFill>
                <a:prstDash val="solid"/>
              </a:ln>
            </c:spPr>
          </c:marker>
          <c:xVal>
            <c:numLit>
              <c:formatCode>General</c:formatCode>
              <c:ptCount val="1"/>
              <c:pt idx="0">
                <c:v>1.0</c:v>
              </c:pt>
            </c:numLit>
          </c:xVal>
          <c:yVal>
            <c:numRef>
              <c:f>base!$DB$183</c:f>
              <c:numCache>
                <c:formatCode>0</c:formatCode>
                <c:ptCount val="1"/>
                <c:pt idx="0">
                  <c:v>2.533333333333333</c:v>
                </c:pt>
              </c:numCache>
            </c:numRef>
          </c:yVal>
          <c:smooth val="0"/>
          <c:extLst xmlns:c16r2="http://schemas.microsoft.com/office/drawing/2015/06/chart">
            <c:ext xmlns:c16="http://schemas.microsoft.com/office/drawing/2014/chart" uri="{C3380CC4-5D6E-409C-BE32-E72D297353CC}">
              <c16:uniqueId val="{00000004-8A7A-4935-B7F5-0E21FF5732CC}"/>
            </c:ext>
          </c:extLst>
        </c:ser>
        <c:ser>
          <c:idx val="5"/>
          <c:order val="5"/>
          <c:tx>
            <c:v>m</c:v>
          </c:tx>
          <c:spPr>
            <a:ln w="28575">
              <a:noFill/>
            </a:ln>
          </c:spPr>
          <c:marker>
            <c:symbol val="x"/>
            <c:size val="5"/>
            <c:spPr>
              <a:ln>
                <a:solidFill>
                  <a:srgbClr val="000000"/>
                </a:solidFill>
                <a:prstDash val="solid"/>
              </a:ln>
            </c:spPr>
          </c:marker>
          <c:xVal>
            <c:numLit>
              <c:formatCode>General</c:formatCode>
              <c:ptCount val="1"/>
              <c:pt idx="0">
                <c:v>2.0</c:v>
              </c:pt>
            </c:numLit>
          </c:xVal>
          <c:yVal>
            <c:numRef>
              <c:f>base!$DC$183</c:f>
              <c:numCache>
                <c:formatCode>0</c:formatCode>
                <c:ptCount val="1"/>
                <c:pt idx="0">
                  <c:v>2.1</c:v>
                </c:pt>
              </c:numCache>
            </c:numRef>
          </c:yVal>
          <c:smooth val="0"/>
          <c:extLst xmlns:c16r2="http://schemas.microsoft.com/office/drawing/2015/06/chart">
            <c:ext xmlns:c16="http://schemas.microsoft.com/office/drawing/2014/chart" uri="{C3380CC4-5D6E-409C-BE32-E72D297353CC}">
              <c16:uniqueId val="{00000005-8A7A-4935-B7F5-0E21FF5732CC}"/>
            </c:ext>
          </c:extLst>
        </c:ser>
        <c:ser>
          <c:idx val="6"/>
          <c:order val="6"/>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base!$CU$186</c:f>
              <c:numCache>
                <c:formatCode>0</c:formatCode>
                <c:ptCount val="1"/>
                <c:pt idx="0">
                  <c:v>0.0</c:v>
                </c:pt>
              </c:numCache>
            </c:numRef>
          </c:yVal>
          <c:smooth val="0"/>
          <c:extLst xmlns:c16r2="http://schemas.microsoft.com/office/drawing/2015/06/chart">
            <c:ext xmlns:c16="http://schemas.microsoft.com/office/drawing/2014/chart" uri="{C3380CC4-5D6E-409C-BE32-E72D297353CC}">
              <c16:uniqueId val="{00000006-8A7A-4935-B7F5-0E21FF5732CC}"/>
            </c:ext>
          </c:extLst>
        </c:ser>
        <c:ser>
          <c:idx val="7"/>
          <c:order val="7"/>
          <c:tx>
            <c:v>m</c:v>
          </c:tx>
          <c:spPr>
            <a:ln w="28575">
              <a:noFill/>
            </a:ln>
          </c:spPr>
          <c:marker>
            <c:symbol val="x"/>
            <c:size val="5"/>
            <c:spPr>
              <a:ln>
                <a:solidFill>
                  <a:srgbClr val="000000"/>
                </a:solidFill>
                <a:prstDash val="solid"/>
              </a:ln>
            </c:spPr>
          </c:marker>
          <c:xVal>
            <c:numLit>
              <c:formatCode>General</c:formatCode>
              <c:ptCount val="1"/>
              <c:pt idx="0">
                <c:v>3.0</c:v>
              </c:pt>
            </c:numLit>
          </c:xVal>
          <c:yVal>
            <c:numRef>
              <c:f>base!$DD$183</c:f>
              <c:numCache>
                <c:formatCode>0</c:formatCode>
                <c:ptCount val="1"/>
                <c:pt idx="0">
                  <c:v>1.733333333333333</c:v>
                </c:pt>
              </c:numCache>
            </c:numRef>
          </c:yVal>
          <c:smooth val="0"/>
          <c:extLst xmlns:c16r2="http://schemas.microsoft.com/office/drawing/2015/06/chart">
            <c:ext xmlns:c16="http://schemas.microsoft.com/office/drawing/2014/chart" uri="{C3380CC4-5D6E-409C-BE32-E72D297353CC}">
              <c16:uniqueId val="{00000007-8A7A-4935-B7F5-0E21FF5732CC}"/>
            </c:ext>
          </c:extLst>
        </c:ser>
        <c:ser>
          <c:idx val="8"/>
          <c:order val="8"/>
          <c:tx>
            <c:v>m</c:v>
          </c:tx>
          <c:spPr>
            <a:ln w="28575">
              <a:noFill/>
            </a:ln>
          </c:spPr>
          <c:marker>
            <c:symbol val="x"/>
            <c:size val="5"/>
            <c:spPr>
              <a:ln>
                <a:solidFill>
                  <a:srgbClr val="000000"/>
                </a:solidFill>
                <a:prstDash val="solid"/>
              </a:ln>
            </c:spPr>
          </c:marker>
          <c:xVal>
            <c:numLit>
              <c:formatCode>General</c:formatCode>
              <c:ptCount val="1"/>
              <c:pt idx="0">
                <c:v>4.0</c:v>
              </c:pt>
            </c:numLit>
          </c:xVal>
          <c:yVal>
            <c:numRef>
              <c:f>base!$DE$183</c:f>
              <c:numCache>
                <c:formatCode>0</c:formatCode>
                <c:ptCount val="1"/>
                <c:pt idx="0">
                  <c:v>1.8</c:v>
                </c:pt>
              </c:numCache>
            </c:numRef>
          </c:yVal>
          <c:smooth val="0"/>
          <c:extLst xmlns:c16r2="http://schemas.microsoft.com/office/drawing/2015/06/chart">
            <c:ext xmlns:c16="http://schemas.microsoft.com/office/drawing/2014/chart" uri="{C3380CC4-5D6E-409C-BE32-E72D297353CC}">
              <c16:uniqueId val="{00000008-8A7A-4935-B7F5-0E21FF5732CC}"/>
            </c:ext>
          </c:extLst>
        </c:ser>
        <c:ser>
          <c:idx val="9"/>
          <c:order val="9"/>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4.0</c:v>
              </c:pt>
            </c:numLit>
          </c:xVal>
          <c:yVal>
            <c:numRef>
              <c:f>base!$CW$186</c:f>
              <c:numCache>
                <c:formatCode>0</c:formatCode>
                <c:ptCount val="1"/>
                <c:pt idx="0">
                  <c:v>0.0</c:v>
                </c:pt>
              </c:numCache>
            </c:numRef>
          </c:yVal>
          <c:smooth val="0"/>
          <c:extLst xmlns:c16r2="http://schemas.microsoft.com/office/drawing/2015/06/chart">
            <c:ext xmlns:c16="http://schemas.microsoft.com/office/drawing/2014/chart" uri="{C3380CC4-5D6E-409C-BE32-E72D297353CC}">
              <c16:uniqueId val="{00000009-8A7A-4935-B7F5-0E21FF5732CC}"/>
            </c:ext>
          </c:extLst>
        </c:ser>
        <c:ser>
          <c:idx val="10"/>
          <c:order val="10"/>
          <c:tx>
            <c:v>m</c:v>
          </c:tx>
          <c:spPr>
            <a:ln w="28575">
              <a:noFill/>
            </a:ln>
          </c:spPr>
          <c:marker>
            <c:symbol val="x"/>
            <c:size val="5"/>
            <c:spPr>
              <a:ln>
                <a:solidFill>
                  <a:srgbClr val="000000"/>
                </a:solidFill>
                <a:prstDash val="solid"/>
              </a:ln>
            </c:spPr>
          </c:marker>
          <c:xVal>
            <c:numLit>
              <c:formatCode>General</c:formatCode>
              <c:ptCount val="1"/>
              <c:pt idx="0">
                <c:v>5.0</c:v>
              </c:pt>
            </c:numLit>
          </c:xVal>
          <c:yVal>
            <c:numRef>
              <c:f>base!$DF$183</c:f>
              <c:numCache>
                <c:formatCode>0</c:formatCode>
                <c:ptCount val="1"/>
                <c:pt idx="0">
                  <c:v>1.7</c:v>
                </c:pt>
              </c:numCache>
            </c:numRef>
          </c:yVal>
          <c:smooth val="0"/>
          <c:extLst xmlns:c16r2="http://schemas.microsoft.com/office/drawing/2015/06/chart">
            <c:ext xmlns:c16="http://schemas.microsoft.com/office/drawing/2014/chart" uri="{C3380CC4-5D6E-409C-BE32-E72D297353CC}">
              <c16:uniqueId val="{0000000A-8A7A-4935-B7F5-0E21FF5732CC}"/>
            </c:ext>
          </c:extLst>
        </c:ser>
        <c:dLbls>
          <c:showLegendKey val="0"/>
          <c:showVal val="0"/>
          <c:showCatName val="0"/>
          <c:showSerName val="0"/>
          <c:showPercent val="0"/>
          <c:showBubbleSize val="0"/>
        </c:dLbls>
        <c:axId val="946827024"/>
        <c:axId val="946829072"/>
      </c:scatterChart>
      <c:catAx>
        <c:axId val="946827024"/>
        <c:scaling>
          <c:orientation val="minMax"/>
        </c:scaling>
        <c:delete val="0"/>
        <c:axPos val="b"/>
        <c:numFmt formatCode="General" sourceLinked="1"/>
        <c:majorTickMark val="out"/>
        <c:minorTickMark val="none"/>
        <c:tickLblPos val="nextTo"/>
        <c:crossAx val="946829072"/>
        <c:crosses val="autoZero"/>
        <c:auto val="1"/>
        <c:lblAlgn val="ctr"/>
        <c:lblOffset val="100"/>
        <c:noMultiLvlLbl val="0"/>
      </c:catAx>
      <c:valAx>
        <c:axId val="946829072"/>
        <c:scaling>
          <c:orientation val="minMax"/>
        </c:scaling>
        <c:delete val="0"/>
        <c:axPos val="l"/>
        <c:majorGridlines/>
        <c:numFmt formatCode="General" sourceLinked="1"/>
        <c:majorTickMark val="out"/>
        <c:minorTickMark val="none"/>
        <c:tickLblPos val="nextTo"/>
        <c:crossAx val="946827024"/>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n-US" sz="1400"/>
              <a:t>Box Plot</a:t>
            </a:r>
          </a:p>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n-US" sz="1400" b="1" i="0" baseline="0">
                <a:effectLst/>
              </a:rPr>
              <a:t>Comparación Térmica Dhs Inter: Laser vs Nitrato</a:t>
            </a:r>
            <a:endParaRPr lang="en-US" sz="1400"/>
          </a:p>
        </c:rich>
      </c:tx>
      <c:overlay val="0"/>
    </c:title>
    <c:autoTitleDeleted val="0"/>
    <c:plotArea>
      <c:layout>
        <c:manualLayout>
          <c:layoutTarget val="inner"/>
          <c:xMode val="edge"/>
          <c:yMode val="edge"/>
          <c:x val="0.0609021868537543"/>
          <c:y val="0.161953654122114"/>
          <c:w val="0.915517971829084"/>
          <c:h val="0.556820312153821"/>
        </c:manualLayout>
      </c:layout>
      <c:barChart>
        <c:barDir val="col"/>
        <c:grouping val="stacked"/>
        <c:varyColors val="0"/>
        <c:ser>
          <c:idx val="0"/>
          <c:order val="0"/>
          <c:tx>
            <c:strRef>
              <c:f>base!$DH$172</c:f>
              <c:strCache>
                <c:ptCount val="1"/>
                <c:pt idx="0">
                  <c:v>Min</c:v>
                </c:pt>
              </c:strCache>
            </c:strRef>
          </c:tx>
          <c:spPr>
            <a:noFill/>
            <a:extLst>
              <a:ext uri="{909E8E84-426E-40DD-AFC4-6F175D3DCCD1}">
                <a14:hiddenFill xmlns:a14="http://schemas.microsoft.com/office/drawing/2010/main">
                  <a:solidFill>
                    <a:srgbClr val="4F81BD"/>
                  </a:solidFill>
                </a14:hiddenFill>
              </a:ext>
            </a:extLst>
          </c:spPr>
          <c:invertIfNegative val="0"/>
          <c:cat>
            <c:strRef>
              <c:f>base!$DI$171:$DR$171</c:f>
              <c:strCache>
                <c:ptCount val="10"/>
                <c:pt idx="0">
                  <c:v>LS-Inicial dhs (a)</c:v>
                </c:pt>
                <c:pt idx="1">
                  <c:v>LS-15 mins dhs (b)</c:v>
                </c:pt>
                <c:pt idx="2">
                  <c:v>LS-8 diasdhs (c )</c:v>
                </c:pt>
                <c:pt idx="3">
                  <c:v>LS-15 dias dhs (d)</c:v>
                </c:pt>
                <c:pt idx="4">
                  <c:v>LS-mes dhs (e )</c:v>
                </c:pt>
                <c:pt idx="5">
                  <c:v>N-Inicial dhs(a)</c:v>
                </c:pt>
                <c:pt idx="6">
                  <c:v>N-15 mins dhs (a)</c:v>
                </c:pt>
                <c:pt idx="7">
                  <c:v>N-8 diasdhs (f)</c:v>
                </c:pt>
                <c:pt idx="8">
                  <c:v>N-15 dias dhs (g)</c:v>
                </c:pt>
                <c:pt idx="9">
                  <c:v>N-mes dhs(h)</c:v>
                </c:pt>
              </c:strCache>
            </c:strRef>
          </c:cat>
          <c:val>
            <c:numRef>
              <c:f>base!$DI$172:$DR$172</c:f>
              <c:numCache>
                <c:formatCode>General</c:formatCode>
                <c:ptCount val="10"/>
                <c:pt idx="0">
                  <c:v>2.0</c:v>
                </c:pt>
                <c:pt idx="1">
                  <c:v>0.0</c:v>
                </c:pt>
                <c:pt idx="2">
                  <c:v>0.0</c:v>
                </c:pt>
                <c:pt idx="3">
                  <c:v>0.0</c:v>
                </c:pt>
                <c:pt idx="4">
                  <c:v>0.0</c:v>
                </c:pt>
                <c:pt idx="5">
                  <c:v>2.0</c:v>
                </c:pt>
                <c:pt idx="6">
                  <c:v>1.0</c:v>
                </c:pt>
                <c:pt idx="7">
                  <c:v>0.0</c:v>
                </c:pt>
                <c:pt idx="8">
                  <c:v>1.0</c:v>
                </c:pt>
                <c:pt idx="9">
                  <c:v>0.0</c:v>
                </c:pt>
              </c:numCache>
            </c:numRef>
          </c:val>
          <c:extLst xmlns:c16r2="http://schemas.microsoft.com/office/drawing/2015/06/chart">
            <c:ext xmlns:c16="http://schemas.microsoft.com/office/drawing/2014/chart" uri="{C3380CC4-5D6E-409C-BE32-E72D297353CC}">
              <c16:uniqueId val="{00000000-B2BE-4E57-9289-7D02F1DD67C0}"/>
            </c:ext>
          </c:extLst>
        </c:ser>
        <c:ser>
          <c:idx val="1"/>
          <c:order val="1"/>
          <c:tx>
            <c:strRef>
              <c:f>base!$DH$173</c:f>
              <c:strCache>
                <c:ptCount val="1"/>
                <c:pt idx="0">
                  <c:v>Q1-Min</c:v>
                </c:pt>
              </c:strCache>
            </c:strRef>
          </c:tx>
          <c:spPr>
            <a:noFill/>
            <a:extLst>
              <a:ext uri="{909E8E84-426E-40DD-AFC4-6F175D3DCCD1}">
                <a14:hiddenFill xmlns:a14="http://schemas.microsoft.com/office/drawing/2010/main">
                  <a:solidFill>
                    <a:srgbClr val="C0504D"/>
                  </a:solidFill>
                </a14:hiddenFill>
              </a:ext>
            </a:extLst>
          </c:spPr>
          <c:invertIfNegative val="0"/>
          <c:errBars>
            <c:errBarType val="minus"/>
            <c:errValType val="percentage"/>
            <c:noEndCap val="0"/>
            <c:val val="100.0"/>
          </c:errBars>
          <c:cat>
            <c:strRef>
              <c:f>base!$DI$171:$DR$171</c:f>
              <c:strCache>
                <c:ptCount val="10"/>
                <c:pt idx="0">
                  <c:v>LS-Inicial dhs (a)</c:v>
                </c:pt>
                <c:pt idx="1">
                  <c:v>LS-15 mins dhs (b)</c:v>
                </c:pt>
                <c:pt idx="2">
                  <c:v>LS-8 diasdhs (c )</c:v>
                </c:pt>
                <c:pt idx="3">
                  <c:v>LS-15 dias dhs (d)</c:v>
                </c:pt>
                <c:pt idx="4">
                  <c:v>LS-mes dhs (e )</c:v>
                </c:pt>
                <c:pt idx="5">
                  <c:v>N-Inicial dhs(a)</c:v>
                </c:pt>
                <c:pt idx="6">
                  <c:v>N-15 mins dhs (a)</c:v>
                </c:pt>
                <c:pt idx="7">
                  <c:v>N-8 diasdhs (f)</c:v>
                </c:pt>
                <c:pt idx="8">
                  <c:v>N-15 dias dhs (g)</c:v>
                </c:pt>
                <c:pt idx="9">
                  <c:v>N-mes dhs(h)</c:v>
                </c:pt>
              </c:strCache>
            </c:strRef>
          </c:cat>
          <c:val>
            <c:numRef>
              <c:f>base!$DI$173:$DR$173</c:f>
              <c:numCache>
                <c:formatCode>General</c:formatCode>
                <c:ptCount val="10"/>
                <c:pt idx="0">
                  <c:v>0.0</c:v>
                </c:pt>
                <c:pt idx="1">
                  <c:v>0.0</c:v>
                </c:pt>
                <c:pt idx="2">
                  <c:v>0.0</c:v>
                </c:pt>
                <c:pt idx="3">
                  <c:v>0.0</c:v>
                </c:pt>
                <c:pt idx="4">
                  <c:v>0.0</c:v>
                </c:pt>
                <c:pt idx="5">
                  <c:v>0.0</c:v>
                </c:pt>
                <c:pt idx="6">
                  <c:v>1.0</c:v>
                </c:pt>
                <c:pt idx="7">
                  <c:v>1.0</c:v>
                </c:pt>
                <c:pt idx="8">
                  <c:v>0.25</c:v>
                </c:pt>
                <c:pt idx="9">
                  <c:v>1.0</c:v>
                </c:pt>
              </c:numCache>
            </c:numRef>
          </c:val>
          <c:extLst xmlns:c16r2="http://schemas.microsoft.com/office/drawing/2015/06/chart">
            <c:ext xmlns:c16="http://schemas.microsoft.com/office/drawing/2014/chart" uri="{C3380CC4-5D6E-409C-BE32-E72D297353CC}">
              <c16:uniqueId val="{00000001-B2BE-4E57-9289-7D02F1DD67C0}"/>
            </c:ext>
          </c:extLst>
        </c:ser>
        <c:ser>
          <c:idx val="2"/>
          <c:order val="2"/>
          <c:tx>
            <c:strRef>
              <c:f>base!$DH$174</c:f>
              <c:strCache>
                <c:ptCount val="1"/>
                <c:pt idx="0">
                  <c:v>Med-Q1</c:v>
                </c:pt>
              </c:strCache>
            </c:strRef>
          </c:tx>
          <c:spPr>
            <a:solidFill>
              <a:schemeClr val="accent1">
                <a:lumMod val="40000"/>
                <a:lumOff val="60000"/>
              </a:schemeClr>
            </a:solidFill>
          </c:spPr>
          <c:invertIfNegative val="0"/>
          <c:dPt>
            <c:idx val="1"/>
            <c:invertIfNegative val="0"/>
            <c:bubble3D val="0"/>
            <c:spPr>
              <a:solidFill>
                <a:schemeClr val="accent3"/>
              </a:solidFill>
            </c:spPr>
          </c:dPt>
          <c:cat>
            <c:strRef>
              <c:f>base!$DI$171:$DR$171</c:f>
              <c:strCache>
                <c:ptCount val="10"/>
                <c:pt idx="0">
                  <c:v>LS-Inicial dhs (a)</c:v>
                </c:pt>
                <c:pt idx="1">
                  <c:v>LS-15 mins dhs (b)</c:v>
                </c:pt>
                <c:pt idx="2">
                  <c:v>LS-8 diasdhs (c )</c:v>
                </c:pt>
                <c:pt idx="3">
                  <c:v>LS-15 dias dhs (d)</c:v>
                </c:pt>
                <c:pt idx="4">
                  <c:v>LS-mes dhs (e )</c:v>
                </c:pt>
                <c:pt idx="5">
                  <c:v>N-Inicial dhs(a)</c:v>
                </c:pt>
                <c:pt idx="6">
                  <c:v>N-15 mins dhs (a)</c:v>
                </c:pt>
                <c:pt idx="7">
                  <c:v>N-8 diasdhs (f)</c:v>
                </c:pt>
                <c:pt idx="8">
                  <c:v>N-15 dias dhs (g)</c:v>
                </c:pt>
                <c:pt idx="9">
                  <c:v>N-mes dhs(h)</c:v>
                </c:pt>
              </c:strCache>
            </c:strRef>
          </c:cat>
          <c:val>
            <c:numRef>
              <c:f>base!$DI$174:$DR$174</c:f>
              <c:numCache>
                <c:formatCode>General</c:formatCode>
                <c:ptCount val="10"/>
                <c:pt idx="0">
                  <c:v>0.0</c:v>
                </c:pt>
                <c:pt idx="1">
                  <c:v>1.0</c:v>
                </c:pt>
                <c:pt idx="2">
                  <c:v>0.0</c:v>
                </c:pt>
                <c:pt idx="3">
                  <c:v>0.0</c:v>
                </c:pt>
                <c:pt idx="4">
                  <c:v>0.0</c:v>
                </c:pt>
                <c:pt idx="5">
                  <c:v>1.0</c:v>
                </c:pt>
                <c:pt idx="6">
                  <c:v>0.0</c:v>
                </c:pt>
                <c:pt idx="7">
                  <c:v>1.0</c:v>
                </c:pt>
                <c:pt idx="8">
                  <c:v>0.75</c:v>
                </c:pt>
                <c:pt idx="9">
                  <c:v>1.0</c:v>
                </c:pt>
              </c:numCache>
            </c:numRef>
          </c:val>
          <c:extLst xmlns:c16r2="http://schemas.microsoft.com/office/drawing/2015/06/chart">
            <c:ext xmlns:c16="http://schemas.microsoft.com/office/drawing/2014/chart" uri="{C3380CC4-5D6E-409C-BE32-E72D297353CC}">
              <c16:uniqueId val="{00000002-B2BE-4E57-9289-7D02F1DD67C0}"/>
            </c:ext>
          </c:extLst>
        </c:ser>
        <c:ser>
          <c:idx val="3"/>
          <c:order val="3"/>
          <c:tx>
            <c:strRef>
              <c:f>base!$DH$175</c:f>
              <c:strCache>
                <c:ptCount val="1"/>
                <c:pt idx="0">
                  <c:v>Q3-Med</c:v>
                </c:pt>
              </c:strCache>
            </c:strRef>
          </c:tx>
          <c:spPr>
            <a:solidFill>
              <a:schemeClr val="accent3">
                <a:lumMod val="20000"/>
                <a:lumOff val="80000"/>
              </a:schemeClr>
            </a:solidFill>
          </c:spPr>
          <c:invertIfNegative val="0"/>
          <c:dPt>
            <c:idx val="0"/>
            <c:invertIfNegative val="0"/>
            <c:bubble3D val="0"/>
            <c:spPr>
              <a:solidFill>
                <a:schemeClr val="accent3">
                  <a:lumMod val="60000"/>
                  <a:lumOff val="40000"/>
                </a:schemeClr>
              </a:solidFill>
            </c:spPr>
          </c:dPt>
          <c:dPt>
            <c:idx val="1"/>
            <c:invertIfNegative val="0"/>
            <c:bubble3D val="0"/>
            <c:spPr>
              <a:solidFill>
                <a:schemeClr val="accent3">
                  <a:lumMod val="60000"/>
                  <a:lumOff val="40000"/>
                </a:schemeClr>
              </a:solidFill>
            </c:spPr>
          </c:dPt>
          <c:dPt>
            <c:idx val="2"/>
            <c:invertIfNegative val="0"/>
            <c:bubble3D val="0"/>
            <c:spPr>
              <a:solidFill>
                <a:schemeClr val="accent3">
                  <a:lumMod val="60000"/>
                  <a:lumOff val="40000"/>
                </a:schemeClr>
              </a:solidFill>
            </c:spPr>
          </c:dPt>
          <c:dPt>
            <c:idx val="3"/>
            <c:invertIfNegative val="0"/>
            <c:bubble3D val="0"/>
            <c:spPr>
              <a:solidFill>
                <a:schemeClr val="accent3">
                  <a:lumMod val="60000"/>
                  <a:lumOff val="40000"/>
                </a:schemeClr>
              </a:solidFill>
            </c:spPr>
          </c:dPt>
          <c:dPt>
            <c:idx val="4"/>
            <c:invertIfNegative val="0"/>
            <c:bubble3D val="0"/>
            <c:spPr>
              <a:solidFill>
                <a:schemeClr val="accent3">
                  <a:lumMod val="60000"/>
                  <a:lumOff val="40000"/>
                </a:schemeClr>
              </a:solidFill>
            </c:spPr>
          </c:dPt>
          <c:dPt>
            <c:idx val="6"/>
            <c:invertIfNegative val="0"/>
            <c:bubble3D val="0"/>
            <c:spPr>
              <a:solidFill>
                <a:schemeClr val="accent1">
                  <a:lumMod val="60000"/>
                  <a:lumOff val="40000"/>
                </a:schemeClr>
              </a:solidFill>
            </c:spPr>
            <c:extLst xmlns:c16r2="http://schemas.microsoft.com/office/drawing/2015/06/chart">
              <c:ext xmlns:c16="http://schemas.microsoft.com/office/drawing/2014/chart" uri="{C3380CC4-5D6E-409C-BE32-E72D297353CC}">
                <c16:uniqueId val="{0000001E-B2BE-4E57-9289-7D02F1DD67C0}"/>
              </c:ext>
            </c:extLst>
          </c:dPt>
          <c:errBars>
            <c:errBarType val="plus"/>
            <c:errValType val="cust"/>
            <c:noEndCap val="0"/>
            <c:plus>
              <c:numRef>
                <c:f>base!$DI$176:$DR$176</c:f>
                <c:numCache>
                  <c:formatCode>General</c:formatCode>
                  <c:ptCount val="10"/>
                  <c:pt idx="0">
                    <c:v>0.0</c:v>
                  </c:pt>
                  <c:pt idx="1">
                    <c:v>0.25</c:v>
                  </c:pt>
                  <c:pt idx="2">
                    <c:v>1.0</c:v>
                  </c:pt>
                  <c:pt idx="3">
                    <c:v>1.0</c:v>
                  </c:pt>
                  <c:pt idx="4">
                    <c:v>1.0</c:v>
                  </c:pt>
                  <c:pt idx="5">
                    <c:v>0.0</c:v>
                  </c:pt>
                  <c:pt idx="6">
                    <c:v>0.25</c:v>
                  </c:pt>
                  <c:pt idx="7">
                    <c:v>1.0</c:v>
                  </c:pt>
                  <c:pt idx="8">
                    <c:v>1.0</c:v>
                  </c:pt>
                  <c:pt idx="9">
                    <c:v>1.0</c:v>
                  </c:pt>
                </c:numCache>
              </c:numRef>
            </c:plus>
          </c:errBars>
          <c:cat>
            <c:strRef>
              <c:f>base!$DI$171:$DR$171</c:f>
              <c:strCache>
                <c:ptCount val="10"/>
                <c:pt idx="0">
                  <c:v>LS-Inicial dhs (a)</c:v>
                </c:pt>
                <c:pt idx="1">
                  <c:v>LS-15 mins dhs (b)</c:v>
                </c:pt>
                <c:pt idx="2">
                  <c:v>LS-8 diasdhs (c )</c:v>
                </c:pt>
                <c:pt idx="3">
                  <c:v>LS-15 dias dhs (d)</c:v>
                </c:pt>
                <c:pt idx="4">
                  <c:v>LS-mes dhs (e )</c:v>
                </c:pt>
                <c:pt idx="5">
                  <c:v>N-Inicial dhs(a)</c:v>
                </c:pt>
                <c:pt idx="6">
                  <c:v>N-15 mins dhs (a)</c:v>
                </c:pt>
                <c:pt idx="7">
                  <c:v>N-8 diasdhs (f)</c:v>
                </c:pt>
                <c:pt idx="8">
                  <c:v>N-15 dias dhs (g)</c:v>
                </c:pt>
                <c:pt idx="9">
                  <c:v>N-mes dhs(h)</c:v>
                </c:pt>
              </c:strCache>
            </c:strRef>
          </c:cat>
          <c:val>
            <c:numRef>
              <c:f>base!$DI$175:$DR$175</c:f>
              <c:numCache>
                <c:formatCode>General</c:formatCode>
                <c:ptCount val="10"/>
                <c:pt idx="0">
                  <c:v>1.0</c:v>
                </c:pt>
                <c:pt idx="1">
                  <c:v>0.75</c:v>
                </c:pt>
                <c:pt idx="2">
                  <c:v>1.0</c:v>
                </c:pt>
                <c:pt idx="3">
                  <c:v>1.0</c:v>
                </c:pt>
                <c:pt idx="4">
                  <c:v>1.0</c:v>
                </c:pt>
                <c:pt idx="5">
                  <c:v>0.0</c:v>
                </c:pt>
                <c:pt idx="6">
                  <c:v>0.75</c:v>
                </c:pt>
                <c:pt idx="7">
                  <c:v>0.0</c:v>
                </c:pt>
                <c:pt idx="8">
                  <c:v>0.0</c:v>
                </c:pt>
                <c:pt idx="9">
                  <c:v>0.0</c:v>
                </c:pt>
              </c:numCache>
            </c:numRef>
          </c:val>
          <c:extLst xmlns:c16r2="http://schemas.microsoft.com/office/drawing/2015/06/chart">
            <c:ext xmlns:c16="http://schemas.microsoft.com/office/drawing/2014/chart" uri="{C3380CC4-5D6E-409C-BE32-E72D297353CC}">
              <c16:uniqueId val="{00000003-B2BE-4E57-9289-7D02F1DD67C0}"/>
            </c:ext>
          </c:extLst>
        </c:ser>
        <c:dLbls>
          <c:showLegendKey val="0"/>
          <c:showVal val="0"/>
          <c:showCatName val="0"/>
          <c:showSerName val="0"/>
          <c:showPercent val="0"/>
          <c:showBubbleSize val="0"/>
        </c:dLbls>
        <c:gapWidth val="150"/>
        <c:overlap val="100"/>
        <c:axId val="879853440"/>
        <c:axId val="880731840"/>
      </c:barChart>
      <c:scatterChart>
        <c:scatterStyle val="lineMarker"/>
        <c:varyColors val="0"/>
        <c:ser>
          <c:idx val="4"/>
          <c:order val="4"/>
          <c:tx>
            <c:v>m</c:v>
          </c:tx>
          <c:spPr>
            <a:ln w="28575">
              <a:noFill/>
            </a:ln>
          </c:spPr>
          <c:marker>
            <c:symbol val="x"/>
            <c:size val="5"/>
            <c:spPr>
              <a:ln>
                <a:solidFill>
                  <a:srgbClr val="000000"/>
                </a:solidFill>
                <a:prstDash val="solid"/>
              </a:ln>
            </c:spPr>
          </c:marker>
          <c:xVal>
            <c:numLit>
              <c:formatCode>General</c:formatCode>
              <c:ptCount val="1"/>
              <c:pt idx="0">
                <c:v>1.0</c:v>
              </c:pt>
            </c:numLit>
          </c:xVal>
          <c:yVal>
            <c:numRef>
              <c:f>base!$DI$183</c:f>
              <c:numCache>
                <c:formatCode>0</c:formatCode>
                <c:ptCount val="1"/>
                <c:pt idx="0">
                  <c:v>2.433333333333333</c:v>
                </c:pt>
              </c:numCache>
            </c:numRef>
          </c:yVal>
          <c:smooth val="0"/>
          <c:extLst xmlns:c16r2="http://schemas.microsoft.com/office/drawing/2015/06/chart">
            <c:ext xmlns:c16="http://schemas.microsoft.com/office/drawing/2014/chart" uri="{C3380CC4-5D6E-409C-BE32-E72D297353CC}">
              <c16:uniqueId val="{00000004-B2BE-4E57-9289-7D02F1DD67C0}"/>
            </c:ext>
          </c:extLst>
        </c:ser>
        <c:ser>
          <c:idx val="5"/>
          <c:order val="5"/>
          <c:tx>
            <c:v>m</c:v>
          </c:tx>
          <c:spPr>
            <a:ln w="28575">
              <a:noFill/>
            </a:ln>
          </c:spPr>
          <c:marker>
            <c:symbol val="x"/>
            <c:size val="5"/>
            <c:spPr>
              <a:ln>
                <a:solidFill>
                  <a:srgbClr val="000000"/>
                </a:solidFill>
                <a:prstDash val="solid"/>
              </a:ln>
            </c:spPr>
          </c:marker>
          <c:xVal>
            <c:numLit>
              <c:formatCode>General</c:formatCode>
              <c:ptCount val="1"/>
              <c:pt idx="0">
                <c:v>2.0</c:v>
              </c:pt>
            </c:numLit>
          </c:xVal>
          <c:yVal>
            <c:numRef>
              <c:f>base!$DJ$183</c:f>
              <c:numCache>
                <c:formatCode>0</c:formatCode>
                <c:ptCount val="1"/>
                <c:pt idx="0">
                  <c:v>0.8</c:v>
                </c:pt>
              </c:numCache>
            </c:numRef>
          </c:yVal>
          <c:smooth val="0"/>
          <c:extLst xmlns:c16r2="http://schemas.microsoft.com/office/drawing/2015/06/chart">
            <c:ext xmlns:c16="http://schemas.microsoft.com/office/drawing/2014/chart" uri="{C3380CC4-5D6E-409C-BE32-E72D297353CC}">
              <c16:uniqueId val="{00000005-B2BE-4E57-9289-7D02F1DD67C0}"/>
            </c:ext>
          </c:extLst>
        </c:ser>
        <c:ser>
          <c:idx val="6"/>
          <c:order val="6"/>
          <c:tx>
            <c:v>m</c:v>
          </c:tx>
          <c:spPr>
            <a:ln w="28575">
              <a:noFill/>
            </a:ln>
          </c:spPr>
          <c:marker>
            <c:symbol val="x"/>
            <c:size val="5"/>
            <c:spPr>
              <a:ln>
                <a:solidFill>
                  <a:srgbClr val="000000"/>
                </a:solidFill>
                <a:prstDash val="solid"/>
              </a:ln>
            </c:spPr>
          </c:marker>
          <c:xVal>
            <c:numLit>
              <c:formatCode>General</c:formatCode>
              <c:ptCount val="1"/>
              <c:pt idx="0">
                <c:v>3.0</c:v>
              </c:pt>
            </c:numLit>
          </c:xVal>
          <c:yVal>
            <c:numRef>
              <c:f>base!$DK$183</c:f>
              <c:numCache>
                <c:formatCode>0</c:formatCode>
                <c:ptCount val="1"/>
                <c:pt idx="0">
                  <c:v>0.5</c:v>
                </c:pt>
              </c:numCache>
            </c:numRef>
          </c:yVal>
          <c:smooth val="0"/>
          <c:extLst xmlns:c16r2="http://schemas.microsoft.com/office/drawing/2015/06/chart">
            <c:ext xmlns:c16="http://schemas.microsoft.com/office/drawing/2014/chart" uri="{C3380CC4-5D6E-409C-BE32-E72D297353CC}">
              <c16:uniqueId val="{00000006-B2BE-4E57-9289-7D02F1DD67C0}"/>
            </c:ext>
          </c:extLst>
        </c:ser>
        <c:ser>
          <c:idx val="7"/>
          <c:order val="7"/>
          <c:tx>
            <c:v>m</c:v>
          </c:tx>
          <c:spPr>
            <a:ln w="28575">
              <a:noFill/>
            </a:ln>
          </c:spPr>
          <c:marker>
            <c:symbol val="x"/>
            <c:size val="5"/>
            <c:spPr>
              <a:ln>
                <a:solidFill>
                  <a:srgbClr val="000000"/>
                </a:solidFill>
                <a:prstDash val="solid"/>
              </a:ln>
            </c:spPr>
          </c:marker>
          <c:xVal>
            <c:numLit>
              <c:formatCode>General</c:formatCode>
              <c:ptCount val="1"/>
              <c:pt idx="0">
                <c:v>4.0</c:v>
              </c:pt>
            </c:numLit>
          </c:xVal>
          <c:yVal>
            <c:numRef>
              <c:f>base!$DL$183</c:f>
              <c:numCache>
                <c:formatCode>0</c:formatCode>
                <c:ptCount val="1"/>
                <c:pt idx="0">
                  <c:v>0.466666666666667</c:v>
                </c:pt>
              </c:numCache>
            </c:numRef>
          </c:yVal>
          <c:smooth val="0"/>
          <c:extLst xmlns:c16r2="http://schemas.microsoft.com/office/drawing/2015/06/chart">
            <c:ext xmlns:c16="http://schemas.microsoft.com/office/drawing/2014/chart" uri="{C3380CC4-5D6E-409C-BE32-E72D297353CC}">
              <c16:uniqueId val="{00000007-B2BE-4E57-9289-7D02F1DD67C0}"/>
            </c:ext>
          </c:extLst>
        </c:ser>
        <c:ser>
          <c:idx val="8"/>
          <c:order val="8"/>
          <c:tx>
            <c:v>m</c:v>
          </c:tx>
          <c:spPr>
            <a:ln w="28575">
              <a:noFill/>
            </a:ln>
          </c:spPr>
          <c:marker>
            <c:symbol val="x"/>
            <c:size val="5"/>
            <c:spPr>
              <a:ln>
                <a:solidFill>
                  <a:srgbClr val="000000"/>
                </a:solidFill>
                <a:prstDash val="solid"/>
              </a:ln>
            </c:spPr>
          </c:marker>
          <c:xVal>
            <c:numLit>
              <c:formatCode>General</c:formatCode>
              <c:ptCount val="1"/>
              <c:pt idx="0">
                <c:v>5.0</c:v>
              </c:pt>
            </c:numLit>
          </c:xVal>
          <c:yVal>
            <c:numRef>
              <c:f>base!$DM$183</c:f>
              <c:numCache>
                <c:formatCode>0</c:formatCode>
                <c:ptCount val="1"/>
                <c:pt idx="0">
                  <c:v>0.433333333333333</c:v>
                </c:pt>
              </c:numCache>
            </c:numRef>
          </c:yVal>
          <c:smooth val="0"/>
          <c:extLst xmlns:c16r2="http://schemas.microsoft.com/office/drawing/2015/06/chart">
            <c:ext xmlns:c16="http://schemas.microsoft.com/office/drawing/2014/chart" uri="{C3380CC4-5D6E-409C-BE32-E72D297353CC}">
              <c16:uniqueId val="{00000008-B2BE-4E57-9289-7D02F1DD67C0}"/>
            </c:ext>
          </c:extLst>
        </c:ser>
        <c:ser>
          <c:idx val="9"/>
          <c:order val="9"/>
          <c:tx>
            <c:v>m</c:v>
          </c:tx>
          <c:spPr>
            <a:ln w="28575">
              <a:noFill/>
            </a:ln>
          </c:spPr>
          <c:marker>
            <c:symbol val="x"/>
            <c:size val="5"/>
            <c:spPr>
              <a:ln>
                <a:solidFill>
                  <a:srgbClr val="000000"/>
                </a:solidFill>
                <a:prstDash val="solid"/>
              </a:ln>
            </c:spPr>
          </c:marker>
          <c:xVal>
            <c:numLit>
              <c:formatCode>General</c:formatCode>
              <c:ptCount val="1"/>
              <c:pt idx="0">
                <c:v>6.0</c:v>
              </c:pt>
            </c:numLit>
          </c:xVal>
          <c:yVal>
            <c:numRef>
              <c:f>base!$DN$183</c:f>
              <c:numCache>
                <c:formatCode>0</c:formatCode>
                <c:ptCount val="1"/>
                <c:pt idx="0">
                  <c:v>2.533333333333333</c:v>
                </c:pt>
              </c:numCache>
            </c:numRef>
          </c:yVal>
          <c:smooth val="0"/>
          <c:extLst xmlns:c16r2="http://schemas.microsoft.com/office/drawing/2015/06/chart">
            <c:ext xmlns:c16="http://schemas.microsoft.com/office/drawing/2014/chart" uri="{C3380CC4-5D6E-409C-BE32-E72D297353CC}">
              <c16:uniqueId val="{00000009-B2BE-4E57-9289-7D02F1DD67C0}"/>
            </c:ext>
          </c:extLst>
        </c:ser>
        <c:ser>
          <c:idx val="10"/>
          <c:order val="10"/>
          <c:tx>
            <c:v>m</c:v>
          </c:tx>
          <c:spPr>
            <a:ln w="28575">
              <a:noFill/>
            </a:ln>
          </c:spPr>
          <c:marker>
            <c:symbol val="x"/>
            <c:size val="5"/>
            <c:spPr>
              <a:ln>
                <a:solidFill>
                  <a:srgbClr val="000000"/>
                </a:solidFill>
                <a:prstDash val="solid"/>
              </a:ln>
            </c:spPr>
          </c:marker>
          <c:xVal>
            <c:numLit>
              <c:formatCode>General</c:formatCode>
              <c:ptCount val="1"/>
              <c:pt idx="0">
                <c:v>7.0</c:v>
              </c:pt>
            </c:numLit>
          </c:xVal>
          <c:yVal>
            <c:numRef>
              <c:f>base!$DO$183</c:f>
              <c:numCache>
                <c:formatCode>0</c:formatCode>
                <c:ptCount val="1"/>
                <c:pt idx="0">
                  <c:v>2.1</c:v>
                </c:pt>
              </c:numCache>
            </c:numRef>
          </c:yVal>
          <c:smooth val="0"/>
          <c:extLst xmlns:c16r2="http://schemas.microsoft.com/office/drawing/2015/06/chart">
            <c:ext xmlns:c16="http://schemas.microsoft.com/office/drawing/2014/chart" uri="{C3380CC4-5D6E-409C-BE32-E72D297353CC}">
              <c16:uniqueId val="{0000000A-B2BE-4E57-9289-7D02F1DD67C0}"/>
            </c:ext>
          </c:extLst>
        </c:ser>
        <c:ser>
          <c:idx val="11"/>
          <c:order val="11"/>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7.0</c:v>
              </c:pt>
            </c:numLit>
          </c:xVal>
          <c:yVal>
            <c:numRef>
              <c:f>base!$CU$186</c:f>
              <c:numCache>
                <c:formatCode>0</c:formatCode>
                <c:ptCount val="1"/>
                <c:pt idx="0">
                  <c:v>0.0</c:v>
                </c:pt>
              </c:numCache>
            </c:numRef>
          </c:yVal>
          <c:smooth val="0"/>
          <c:extLst xmlns:c16r2="http://schemas.microsoft.com/office/drawing/2015/06/chart">
            <c:ext xmlns:c16="http://schemas.microsoft.com/office/drawing/2014/chart" uri="{C3380CC4-5D6E-409C-BE32-E72D297353CC}">
              <c16:uniqueId val="{0000000B-B2BE-4E57-9289-7D02F1DD67C0}"/>
            </c:ext>
          </c:extLst>
        </c:ser>
        <c:ser>
          <c:idx val="12"/>
          <c:order val="12"/>
          <c:tx>
            <c:v>m</c:v>
          </c:tx>
          <c:spPr>
            <a:ln w="28575">
              <a:noFill/>
            </a:ln>
          </c:spPr>
          <c:marker>
            <c:symbol val="x"/>
            <c:size val="5"/>
            <c:spPr>
              <a:ln>
                <a:solidFill>
                  <a:srgbClr val="000000"/>
                </a:solidFill>
                <a:prstDash val="solid"/>
              </a:ln>
            </c:spPr>
          </c:marker>
          <c:xVal>
            <c:numLit>
              <c:formatCode>General</c:formatCode>
              <c:ptCount val="1"/>
              <c:pt idx="0">
                <c:v>8.0</c:v>
              </c:pt>
            </c:numLit>
          </c:xVal>
          <c:yVal>
            <c:numRef>
              <c:f>base!$DP$183</c:f>
              <c:numCache>
                <c:formatCode>0</c:formatCode>
                <c:ptCount val="1"/>
                <c:pt idx="0">
                  <c:v>1.733333333333333</c:v>
                </c:pt>
              </c:numCache>
            </c:numRef>
          </c:yVal>
          <c:smooth val="0"/>
          <c:extLst xmlns:c16r2="http://schemas.microsoft.com/office/drawing/2015/06/chart">
            <c:ext xmlns:c16="http://schemas.microsoft.com/office/drawing/2014/chart" uri="{C3380CC4-5D6E-409C-BE32-E72D297353CC}">
              <c16:uniqueId val="{0000000C-B2BE-4E57-9289-7D02F1DD67C0}"/>
            </c:ext>
          </c:extLst>
        </c:ser>
        <c:ser>
          <c:idx val="13"/>
          <c:order val="13"/>
          <c:tx>
            <c:v>m</c:v>
          </c:tx>
          <c:spPr>
            <a:ln w="28575">
              <a:noFill/>
            </a:ln>
          </c:spPr>
          <c:marker>
            <c:symbol val="x"/>
            <c:size val="5"/>
            <c:spPr>
              <a:ln>
                <a:solidFill>
                  <a:srgbClr val="000000"/>
                </a:solidFill>
                <a:prstDash val="solid"/>
              </a:ln>
            </c:spPr>
          </c:marker>
          <c:xVal>
            <c:numLit>
              <c:formatCode>General</c:formatCode>
              <c:ptCount val="1"/>
              <c:pt idx="0">
                <c:v>9.0</c:v>
              </c:pt>
            </c:numLit>
          </c:xVal>
          <c:yVal>
            <c:numRef>
              <c:f>base!$DQ$183</c:f>
              <c:numCache>
                <c:formatCode>0</c:formatCode>
                <c:ptCount val="1"/>
                <c:pt idx="0">
                  <c:v>1.8</c:v>
                </c:pt>
              </c:numCache>
            </c:numRef>
          </c:yVal>
          <c:smooth val="0"/>
          <c:extLst xmlns:c16r2="http://schemas.microsoft.com/office/drawing/2015/06/chart">
            <c:ext xmlns:c16="http://schemas.microsoft.com/office/drawing/2014/chart" uri="{C3380CC4-5D6E-409C-BE32-E72D297353CC}">
              <c16:uniqueId val="{0000000D-B2BE-4E57-9289-7D02F1DD67C0}"/>
            </c:ext>
          </c:extLst>
        </c:ser>
        <c:ser>
          <c:idx val="14"/>
          <c:order val="14"/>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9.0</c:v>
              </c:pt>
            </c:numLit>
          </c:xVal>
          <c:yVal>
            <c:numRef>
              <c:f>base!$CW$186</c:f>
              <c:numCache>
                <c:formatCode>0</c:formatCode>
                <c:ptCount val="1"/>
                <c:pt idx="0">
                  <c:v>0.0</c:v>
                </c:pt>
              </c:numCache>
            </c:numRef>
          </c:yVal>
          <c:smooth val="0"/>
          <c:extLst xmlns:c16r2="http://schemas.microsoft.com/office/drawing/2015/06/chart">
            <c:ext xmlns:c16="http://schemas.microsoft.com/office/drawing/2014/chart" uri="{C3380CC4-5D6E-409C-BE32-E72D297353CC}">
              <c16:uniqueId val="{0000000E-B2BE-4E57-9289-7D02F1DD67C0}"/>
            </c:ext>
          </c:extLst>
        </c:ser>
        <c:ser>
          <c:idx val="15"/>
          <c:order val="15"/>
          <c:tx>
            <c:v>m</c:v>
          </c:tx>
          <c:spPr>
            <a:ln w="28575">
              <a:noFill/>
            </a:ln>
          </c:spPr>
          <c:marker>
            <c:symbol val="x"/>
            <c:size val="5"/>
            <c:spPr>
              <a:ln>
                <a:solidFill>
                  <a:srgbClr val="000000"/>
                </a:solidFill>
                <a:prstDash val="solid"/>
              </a:ln>
            </c:spPr>
          </c:marker>
          <c:xVal>
            <c:numLit>
              <c:formatCode>General</c:formatCode>
              <c:ptCount val="1"/>
              <c:pt idx="0">
                <c:v>10.0</c:v>
              </c:pt>
            </c:numLit>
          </c:xVal>
          <c:yVal>
            <c:numRef>
              <c:f>base!$DR$183</c:f>
              <c:numCache>
                <c:formatCode>0</c:formatCode>
                <c:ptCount val="1"/>
                <c:pt idx="0">
                  <c:v>1.7</c:v>
                </c:pt>
              </c:numCache>
            </c:numRef>
          </c:yVal>
          <c:smooth val="0"/>
          <c:extLst xmlns:c16r2="http://schemas.microsoft.com/office/drawing/2015/06/chart">
            <c:ext xmlns:c16="http://schemas.microsoft.com/office/drawing/2014/chart" uri="{C3380CC4-5D6E-409C-BE32-E72D297353CC}">
              <c16:uniqueId val="{0000000F-B2BE-4E57-9289-7D02F1DD67C0}"/>
            </c:ext>
          </c:extLst>
        </c:ser>
        <c:dLbls>
          <c:showLegendKey val="0"/>
          <c:showVal val="0"/>
          <c:showCatName val="0"/>
          <c:showSerName val="0"/>
          <c:showPercent val="0"/>
          <c:showBubbleSize val="0"/>
        </c:dLbls>
        <c:axId val="879853440"/>
        <c:axId val="880731840"/>
      </c:scatterChart>
      <c:catAx>
        <c:axId val="879853440"/>
        <c:scaling>
          <c:orientation val="minMax"/>
        </c:scaling>
        <c:delete val="0"/>
        <c:axPos val="b"/>
        <c:numFmt formatCode="General" sourceLinked="1"/>
        <c:majorTickMark val="out"/>
        <c:minorTickMark val="none"/>
        <c:tickLblPos val="nextTo"/>
        <c:crossAx val="880731840"/>
        <c:crosses val="autoZero"/>
        <c:auto val="1"/>
        <c:lblAlgn val="ctr"/>
        <c:lblOffset val="100"/>
        <c:noMultiLvlLbl val="0"/>
      </c:catAx>
      <c:valAx>
        <c:axId val="880731840"/>
        <c:scaling>
          <c:orientation val="minMax"/>
        </c:scaling>
        <c:delete val="0"/>
        <c:axPos val="l"/>
        <c:majorGridlines/>
        <c:numFmt formatCode="General" sourceLinked="1"/>
        <c:majorTickMark val="out"/>
        <c:minorTickMark val="none"/>
        <c:tickLblPos val="nextTo"/>
        <c:crossAx val="879853440"/>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Asociación</a:t>
            </a:r>
            <a:r>
              <a:rPr lang="es-CO" baseline="0"/>
              <a:t> Reseción vs Dhs Térmico</a:t>
            </a:r>
            <a:endParaRPr lang="es-CO"/>
          </a:p>
        </c:rich>
      </c:tx>
      <c:overlay val="0"/>
      <c:spPr>
        <a:noFill/>
        <a:ln>
          <a:noFill/>
        </a:ln>
        <a:effectLst/>
      </c:spPr>
    </c:title>
    <c:autoTitleDeleted val="0"/>
    <c:plotArea>
      <c:layout/>
      <c:barChart>
        <c:barDir val="col"/>
        <c:grouping val="clustered"/>
        <c:varyColors val="0"/>
        <c:ser>
          <c:idx val="0"/>
          <c:order val="0"/>
          <c:tx>
            <c:strRef>
              <c:f>base!$L$211</c:f>
              <c:strCache>
                <c:ptCount val="1"/>
                <c:pt idx="0">
                  <c:v>N2</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base!$K$212:$K$214</c:f>
              <c:strCache>
                <c:ptCount val="3"/>
                <c:pt idx="0">
                  <c:v>I</c:v>
                </c:pt>
                <c:pt idx="1">
                  <c:v>II</c:v>
                </c:pt>
                <c:pt idx="2">
                  <c:v>III</c:v>
                </c:pt>
              </c:strCache>
            </c:strRef>
          </c:cat>
          <c:val>
            <c:numRef>
              <c:f>base!$L$212:$L$214</c:f>
              <c:numCache>
                <c:formatCode>General</c:formatCode>
                <c:ptCount val="3"/>
                <c:pt idx="0">
                  <c:v>14.0</c:v>
                </c:pt>
                <c:pt idx="1">
                  <c:v>12.0</c:v>
                </c:pt>
                <c:pt idx="2">
                  <c:v>5.0</c:v>
                </c:pt>
              </c:numCache>
            </c:numRef>
          </c:val>
          <c:extLst xmlns:c16r2="http://schemas.microsoft.com/office/drawing/2015/06/chart">
            <c:ext xmlns:c16="http://schemas.microsoft.com/office/drawing/2014/chart" uri="{C3380CC4-5D6E-409C-BE32-E72D297353CC}">
              <c16:uniqueId val="{00000000-26BF-4B89-8CEC-0D20721AE7B2}"/>
            </c:ext>
          </c:extLst>
        </c:ser>
        <c:ser>
          <c:idx val="1"/>
          <c:order val="1"/>
          <c:tx>
            <c:strRef>
              <c:f>base!$M$211</c:f>
              <c:strCache>
                <c:ptCount val="1"/>
                <c:pt idx="0">
                  <c:v>N3</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base!$K$212:$K$214</c:f>
              <c:strCache>
                <c:ptCount val="3"/>
                <c:pt idx="0">
                  <c:v>I</c:v>
                </c:pt>
                <c:pt idx="1">
                  <c:v>II</c:v>
                </c:pt>
                <c:pt idx="2">
                  <c:v>III</c:v>
                </c:pt>
              </c:strCache>
            </c:strRef>
          </c:cat>
          <c:val>
            <c:numRef>
              <c:f>base!$M$212:$M$214</c:f>
              <c:numCache>
                <c:formatCode>General</c:formatCode>
                <c:ptCount val="3"/>
                <c:pt idx="0">
                  <c:v>12.0</c:v>
                </c:pt>
                <c:pt idx="1">
                  <c:v>7.0</c:v>
                </c:pt>
                <c:pt idx="2">
                  <c:v>10.0</c:v>
                </c:pt>
              </c:numCache>
            </c:numRef>
          </c:val>
          <c:extLst xmlns:c16r2="http://schemas.microsoft.com/office/drawing/2015/06/chart">
            <c:ext xmlns:c16="http://schemas.microsoft.com/office/drawing/2014/chart" uri="{C3380CC4-5D6E-409C-BE32-E72D297353CC}">
              <c16:uniqueId val="{00000001-26BF-4B89-8CEC-0D20721AE7B2}"/>
            </c:ext>
          </c:extLst>
        </c:ser>
        <c:dLbls>
          <c:showLegendKey val="0"/>
          <c:showVal val="0"/>
          <c:showCatName val="0"/>
          <c:showSerName val="0"/>
          <c:showPercent val="0"/>
          <c:showBubbleSize val="0"/>
        </c:dLbls>
        <c:gapWidth val="150"/>
        <c:axId val="880130400"/>
        <c:axId val="879930624"/>
      </c:barChart>
      <c:catAx>
        <c:axId val="880130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Fisher Exact Test p-value= 0,25</a:t>
                </a:r>
              </a:p>
            </c:rich>
          </c:tx>
          <c:layout>
            <c:manualLayout>
              <c:xMode val="edge"/>
              <c:yMode val="edge"/>
              <c:x val="0.084496719160105"/>
              <c:y val="0.90645815106445"/>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879930624"/>
        <c:crosses val="autoZero"/>
        <c:auto val="1"/>
        <c:lblAlgn val="ctr"/>
        <c:lblOffset val="100"/>
        <c:noMultiLvlLbl val="0"/>
      </c:catAx>
      <c:valAx>
        <c:axId val="8799306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Cantidad de Dinetes</a:t>
                </a:r>
              </a:p>
            </c:rich>
          </c:tx>
          <c:overlay val="0"/>
          <c:spPr>
            <a:noFill/>
            <a:ln>
              <a:noFill/>
            </a:ln>
            <a:effectLst/>
          </c:sp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880130400"/>
        <c:crosses val="autoZero"/>
        <c:crossBetween val="between"/>
      </c:valAx>
      <c:spPr>
        <a:noFill/>
        <a:ln>
          <a:noFill/>
        </a:ln>
        <a:effectLst/>
      </c:spPr>
    </c:plotArea>
    <c:legend>
      <c:legendPos val="r"/>
      <c:layout>
        <c:manualLayout>
          <c:xMode val="edge"/>
          <c:yMode val="edge"/>
          <c:x val="0.588176290463692"/>
          <c:y val="0.130415937591135"/>
          <c:w val="0.167379265091864"/>
          <c:h val="0.15625109361329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Dhs Intervención Mediana</a:t>
            </a:r>
          </a:p>
        </c:rich>
      </c:tx>
      <c:overlay val="0"/>
    </c:title>
    <c:autoTitleDeleted val="0"/>
    <c:plotArea>
      <c:layout/>
      <c:barChart>
        <c:barDir val="col"/>
        <c:grouping val="clustered"/>
        <c:varyColors val="0"/>
        <c:ser>
          <c:idx val="0"/>
          <c:order val="0"/>
          <c:tx>
            <c:strRef>
              <c:f>dtes!$AA$36</c:f>
              <c:strCache>
                <c:ptCount val="1"/>
                <c:pt idx="0">
                  <c:v>Dhs Mediana</c:v>
                </c:pt>
              </c:strCache>
            </c:strRef>
          </c:tx>
          <c:invertIfNegative val="0"/>
          <c:dPt>
            <c:idx val="0"/>
            <c:invertIfNegative val="0"/>
            <c:bubble3D val="0"/>
            <c:spPr>
              <a:solidFill>
                <a:srgbClr val="FF0000"/>
              </a:solidFill>
            </c:spPr>
            <c:extLst xmlns:c16r2="http://schemas.microsoft.com/office/drawing/2015/06/chart">
              <c:ext xmlns:c16="http://schemas.microsoft.com/office/drawing/2014/chart" uri="{C3380CC4-5D6E-409C-BE32-E72D297353CC}">
                <c16:uniqueId val="{00000001-6153-4332-BB34-184A04971A2F}"/>
              </c:ext>
            </c:extLst>
          </c:dPt>
          <c:dPt>
            <c:idx val="5"/>
            <c:invertIfNegative val="0"/>
            <c:bubble3D val="0"/>
            <c:spPr>
              <a:solidFill>
                <a:schemeClr val="bg1">
                  <a:lumMod val="65000"/>
                </a:schemeClr>
              </a:solidFill>
            </c:spPr>
            <c:extLst xmlns:c16r2="http://schemas.microsoft.com/office/drawing/2015/06/chart">
              <c:ext xmlns:c16="http://schemas.microsoft.com/office/drawing/2014/chart" uri="{C3380CC4-5D6E-409C-BE32-E72D297353CC}">
                <c16:uniqueId val="{00000003-6153-4332-BB34-184A04971A2F}"/>
              </c:ext>
            </c:extLst>
          </c:dPt>
          <c:dPt>
            <c:idx val="6"/>
            <c:invertIfNegative val="0"/>
            <c:bubble3D val="0"/>
            <c:spPr>
              <a:solidFill>
                <a:schemeClr val="bg1">
                  <a:lumMod val="65000"/>
                </a:schemeClr>
              </a:solidFill>
            </c:spPr>
            <c:extLst xmlns:c16r2="http://schemas.microsoft.com/office/drawing/2015/06/chart">
              <c:ext xmlns:c16="http://schemas.microsoft.com/office/drawing/2014/chart" uri="{C3380CC4-5D6E-409C-BE32-E72D297353CC}">
                <c16:uniqueId val="{00000005-6153-4332-BB34-184A04971A2F}"/>
              </c:ext>
            </c:extLst>
          </c:dPt>
          <c:dPt>
            <c:idx val="7"/>
            <c:invertIfNegative val="0"/>
            <c:bubble3D val="0"/>
            <c:spPr>
              <a:solidFill>
                <a:schemeClr val="bg1">
                  <a:lumMod val="65000"/>
                </a:schemeClr>
              </a:solidFill>
            </c:spPr>
            <c:extLst xmlns:c16r2="http://schemas.microsoft.com/office/drawing/2015/06/chart">
              <c:ext xmlns:c16="http://schemas.microsoft.com/office/drawing/2014/chart" uri="{C3380CC4-5D6E-409C-BE32-E72D297353CC}">
                <c16:uniqueId val="{00000007-6153-4332-BB34-184A04971A2F}"/>
              </c:ext>
            </c:extLst>
          </c:dPt>
          <c:dPt>
            <c:idx val="8"/>
            <c:invertIfNegative val="0"/>
            <c:bubble3D val="0"/>
            <c:spPr>
              <a:solidFill>
                <a:schemeClr val="bg1">
                  <a:lumMod val="65000"/>
                </a:schemeClr>
              </a:solidFill>
            </c:spPr>
            <c:extLst xmlns:c16r2="http://schemas.microsoft.com/office/drawing/2015/06/chart">
              <c:ext xmlns:c16="http://schemas.microsoft.com/office/drawing/2014/chart" uri="{C3380CC4-5D6E-409C-BE32-E72D297353CC}">
                <c16:uniqueId val="{00000009-6153-4332-BB34-184A04971A2F}"/>
              </c:ext>
            </c:extLst>
          </c:dPt>
          <c:dPt>
            <c:idx val="9"/>
            <c:invertIfNegative val="0"/>
            <c:bubble3D val="0"/>
            <c:spPr>
              <a:solidFill>
                <a:schemeClr val="bg1">
                  <a:lumMod val="65000"/>
                </a:schemeClr>
              </a:solidFill>
            </c:spPr>
            <c:extLst xmlns:c16r2="http://schemas.microsoft.com/office/drawing/2015/06/chart">
              <c:ext xmlns:c16="http://schemas.microsoft.com/office/drawing/2014/chart" uri="{C3380CC4-5D6E-409C-BE32-E72D297353CC}">
                <c16:uniqueId val="{0000000B-6153-4332-BB34-184A04971A2F}"/>
              </c:ext>
            </c:extLst>
          </c:dPt>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multiLvlStrRef>
              <c:f>dtes!$Y$50:$Z$59</c:f>
              <c:multiLvlStrCache>
                <c:ptCount val="10"/>
                <c:lvl>
                  <c:pt idx="0">
                    <c:v>Inicial</c:v>
                  </c:pt>
                  <c:pt idx="1">
                    <c:v>15 mins</c:v>
                  </c:pt>
                  <c:pt idx="2">
                    <c:v>8 días</c:v>
                  </c:pt>
                  <c:pt idx="3">
                    <c:v>15 dias</c:v>
                  </c:pt>
                  <c:pt idx="4">
                    <c:v>1 mes</c:v>
                  </c:pt>
                  <c:pt idx="5">
                    <c:v>Inicial</c:v>
                  </c:pt>
                  <c:pt idx="6">
                    <c:v>15 mins</c:v>
                  </c:pt>
                  <c:pt idx="7">
                    <c:v>8 días</c:v>
                  </c:pt>
                  <c:pt idx="8">
                    <c:v>15 dias</c:v>
                  </c:pt>
                  <c:pt idx="9">
                    <c:v>1 mes</c:v>
                  </c:pt>
                </c:lvl>
                <c:lvl>
                  <c:pt idx="0">
                    <c:v>Laser</c:v>
                  </c:pt>
                  <c:pt idx="5">
                    <c:v>Nitrato</c:v>
                  </c:pt>
                </c:lvl>
              </c:multiLvlStrCache>
            </c:multiLvlStrRef>
          </c:cat>
          <c:val>
            <c:numRef>
              <c:f>dtes!$AA$50:$AA$59</c:f>
              <c:numCache>
                <c:formatCode>0</c:formatCode>
                <c:ptCount val="10"/>
                <c:pt idx="0">
                  <c:v>2.0</c:v>
                </c:pt>
                <c:pt idx="1">
                  <c:v>0.0</c:v>
                </c:pt>
                <c:pt idx="2">
                  <c:v>0.0</c:v>
                </c:pt>
                <c:pt idx="3">
                  <c:v>0.0</c:v>
                </c:pt>
                <c:pt idx="4">
                  <c:v>0.0</c:v>
                </c:pt>
                <c:pt idx="5">
                  <c:v>2.0</c:v>
                </c:pt>
                <c:pt idx="6">
                  <c:v>2.0</c:v>
                </c:pt>
                <c:pt idx="7">
                  <c:v>2.0</c:v>
                </c:pt>
                <c:pt idx="8">
                  <c:v>2.0</c:v>
                </c:pt>
                <c:pt idx="9">
                  <c:v>1.0</c:v>
                </c:pt>
              </c:numCache>
            </c:numRef>
          </c:val>
          <c:extLst xmlns:c16r2="http://schemas.microsoft.com/office/drawing/2015/06/chart">
            <c:ext xmlns:c16="http://schemas.microsoft.com/office/drawing/2014/chart" uri="{C3380CC4-5D6E-409C-BE32-E72D297353CC}">
              <c16:uniqueId val="{0000000C-6153-4332-BB34-184A04971A2F}"/>
            </c:ext>
          </c:extLst>
        </c:ser>
        <c:dLbls>
          <c:showLegendKey val="0"/>
          <c:showVal val="0"/>
          <c:showCatName val="0"/>
          <c:showSerName val="0"/>
          <c:showPercent val="0"/>
          <c:showBubbleSize val="0"/>
        </c:dLbls>
        <c:gapWidth val="150"/>
        <c:axId val="946299904"/>
        <c:axId val="946303296"/>
      </c:barChart>
      <c:catAx>
        <c:axId val="946299904"/>
        <c:scaling>
          <c:orientation val="minMax"/>
        </c:scaling>
        <c:delete val="0"/>
        <c:axPos val="b"/>
        <c:title>
          <c:tx>
            <c:rich>
              <a:bodyPr/>
              <a:lstStyle/>
              <a:p>
                <a:pPr>
                  <a:defRPr/>
                </a:pPr>
                <a:r>
                  <a:rPr lang="en-US"/>
                  <a:t>Intervención</a:t>
                </a:r>
              </a:p>
            </c:rich>
          </c:tx>
          <c:overlay val="0"/>
        </c:title>
        <c:numFmt formatCode="General" sourceLinked="0"/>
        <c:majorTickMark val="none"/>
        <c:minorTickMark val="none"/>
        <c:tickLblPos val="nextTo"/>
        <c:crossAx val="946303296"/>
        <c:crosses val="autoZero"/>
        <c:auto val="1"/>
        <c:lblAlgn val="ctr"/>
        <c:lblOffset val="100"/>
        <c:noMultiLvlLbl val="0"/>
      </c:catAx>
      <c:valAx>
        <c:axId val="946303296"/>
        <c:scaling>
          <c:orientation val="minMax"/>
        </c:scaling>
        <c:delete val="0"/>
        <c:axPos val="l"/>
        <c:majorGridlines/>
        <c:title>
          <c:tx>
            <c:rich>
              <a:bodyPr/>
              <a:lstStyle/>
              <a:p>
                <a:pPr>
                  <a:defRPr/>
                </a:pPr>
                <a:r>
                  <a:rPr lang="en-US"/>
                  <a:t>Sesibilidad</a:t>
                </a:r>
              </a:p>
            </c:rich>
          </c:tx>
          <c:overlay val="0"/>
        </c:title>
        <c:numFmt formatCode="0" sourceLinked="1"/>
        <c:majorTickMark val="out"/>
        <c:minorTickMark val="none"/>
        <c:tickLblPos val="nextTo"/>
        <c:crossAx val="946299904"/>
        <c:crosses val="autoZero"/>
        <c:crossBetween val="between"/>
        <c:majorUnit val="1.0"/>
      </c:valAx>
    </c:plotArea>
    <c:plotVisOnly val="1"/>
    <c:dispBlanksAs val="gap"/>
    <c:showDLblsOverMax val="0"/>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0" i="0" baseline="0">
                <a:effectLst/>
              </a:rPr>
              <a:t>Asociación Reseción vs Dhs Mecánico</a:t>
            </a:r>
            <a:endParaRPr lang="es-CO" sz="1400">
              <a:effectLst/>
            </a:endParaRPr>
          </a:p>
        </c:rich>
      </c:tx>
      <c:overlay val="0"/>
      <c:spPr>
        <a:noFill/>
        <a:ln>
          <a:noFill/>
        </a:ln>
        <a:effectLst/>
      </c:spPr>
    </c:title>
    <c:autoTitleDeleted val="0"/>
    <c:plotArea>
      <c:layout>
        <c:manualLayout>
          <c:layoutTarget val="inner"/>
          <c:xMode val="edge"/>
          <c:yMode val="edge"/>
          <c:x val="0.125483814523185"/>
          <c:y val="0.171712962962963"/>
          <c:w val="0.847581364829396"/>
          <c:h val="0.611396908719743"/>
        </c:manualLayout>
      </c:layout>
      <c:barChart>
        <c:barDir val="col"/>
        <c:grouping val="clustered"/>
        <c:varyColors val="0"/>
        <c:ser>
          <c:idx val="0"/>
          <c:order val="0"/>
          <c:tx>
            <c:strRef>
              <c:f>base!$L$237</c:f>
              <c:strCache>
                <c:ptCount val="1"/>
                <c:pt idx="0">
                  <c:v>N0</c:v>
                </c:pt>
              </c:strCache>
            </c:strRef>
          </c:tx>
          <c:spPr>
            <a:solidFill>
              <a:schemeClr val="accent3">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base!$K$238:$K$240</c:f>
              <c:strCache>
                <c:ptCount val="3"/>
                <c:pt idx="0">
                  <c:v>I</c:v>
                </c:pt>
                <c:pt idx="1">
                  <c:v>II</c:v>
                </c:pt>
                <c:pt idx="2">
                  <c:v>III</c:v>
                </c:pt>
              </c:strCache>
            </c:strRef>
          </c:cat>
          <c:val>
            <c:numRef>
              <c:f>base!$L$238:$L$240</c:f>
              <c:numCache>
                <c:formatCode>General</c:formatCode>
                <c:ptCount val="3"/>
                <c:pt idx="0">
                  <c:v>1.0</c:v>
                </c:pt>
                <c:pt idx="1">
                  <c:v>2.0</c:v>
                </c:pt>
                <c:pt idx="2">
                  <c:v>2.0</c:v>
                </c:pt>
              </c:numCache>
            </c:numRef>
          </c:val>
          <c:extLst xmlns:c16r2="http://schemas.microsoft.com/office/drawing/2015/06/chart">
            <c:ext xmlns:c16="http://schemas.microsoft.com/office/drawing/2014/chart" uri="{C3380CC4-5D6E-409C-BE32-E72D297353CC}">
              <c16:uniqueId val="{00000000-511A-4739-82B3-E168FFBEFA8C}"/>
            </c:ext>
          </c:extLst>
        </c:ser>
        <c:ser>
          <c:idx val="1"/>
          <c:order val="1"/>
          <c:tx>
            <c:strRef>
              <c:f>base!$M$237</c:f>
              <c:strCache>
                <c:ptCount val="1"/>
                <c:pt idx="0">
                  <c:v>N1</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base!$K$238:$K$240</c:f>
              <c:strCache>
                <c:ptCount val="3"/>
                <c:pt idx="0">
                  <c:v>I</c:v>
                </c:pt>
                <c:pt idx="1">
                  <c:v>II</c:v>
                </c:pt>
                <c:pt idx="2">
                  <c:v>III</c:v>
                </c:pt>
              </c:strCache>
            </c:strRef>
          </c:cat>
          <c:val>
            <c:numRef>
              <c:f>base!$M$238:$M$240</c:f>
              <c:numCache>
                <c:formatCode>General</c:formatCode>
                <c:ptCount val="3"/>
                <c:pt idx="0">
                  <c:v>2.0</c:v>
                </c:pt>
                <c:pt idx="1">
                  <c:v>4.0</c:v>
                </c:pt>
                <c:pt idx="2">
                  <c:v>4.0</c:v>
                </c:pt>
              </c:numCache>
            </c:numRef>
          </c:val>
          <c:extLst xmlns:c16r2="http://schemas.microsoft.com/office/drawing/2015/06/chart">
            <c:ext xmlns:c16="http://schemas.microsoft.com/office/drawing/2014/chart" uri="{C3380CC4-5D6E-409C-BE32-E72D297353CC}">
              <c16:uniqueId val="{00000001-511A-4739-82B3-E168FFBEFA8C}"/>
            </c:ext>
          </c:extLst>
        </c:ser>
        <c:ser>
          <c:idx val="2"/>
          <c:order val="2"/>
          <c:tx>
            <c:strRef>
              <c:f>base!$N$237</c:f>
              <c:strCache>
                <c:ptCount val="1"/>
                <c:pt idx="0">
                  <c:v>N2</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base!$K$238:$K$240</c:f>
              <c:strCache>
                <c:ptCount val="3"/>
                <c:pt idx="0">
                  <c:v>I</c:v>
                </c:pt>
                <c:pt idx="1">
                  <c:v>II</c:v>
                </c:pt>
                <c:pt idx="2">
                  <c:v>III</c:v>
                </c:pt>
              </c:strCache>
            </c:strRef>
          </c:cat>
          <c:val>
            <c:numRef>
              <c:f>base!$N$238:$N$240</c:f>
              <c:numCache>
                <c:formatCode>General</c:formatCode>
                <c:ptCount val="3"/>
                <c:pt idx="0">
                  <c:v>16.0</c:v>
                </c:pt>
                <c:pt idx="1">
                  <c:v>10.0</c:v>
                </c:pt>
                <c:pt idx="2">
                  <c:v>7.0</c:v>
                </c:pt>
              </c:numCache>
            </c:numRef>
          </c:val>
          <c:extLst xmlns:c16r2="http://schemas.microsoft.com/office/drawing/2015/06/chart">
            <c:ext xmlns:c16="http://schemas.microsoft.com/office/drawing/2014/chart" uri="{C3380CC4-5D6E-409C-BE32-E72D297353CC}">
              <c16:uniqueId val="{00000002-511A-4739-82B3-E168FFBEFA8C}"/>
            </c:ext>
          </c:extLst>
        </c:ser>
        <c:ser>
          <c:idx val="3"/>
          <c:order val="3"/>
          <c:tx>
            <c:strRef>
              <c:f>base!$O$237</c:f>
              <c:strCache>
                <c:ptCount val="1"/>
                <c:pt idx="0">
                  <c:v>N3</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base!$K$238:$K$240</c:f>
              <c:strCache>
                <c:ptCount val="3"/>
                <c:pt idx="0">
                  <c:v>I</c:v>
                </c:pt>
                <c:pt idx="1">
                  <c:v>II</c:v>
                </c:pt>
                <c:pt idx="2">
                  <c:v>III</c:v>
                </c:pt>
              </c:strCache>
            </c:strRef>
          </c:cat>
          <c:val>
            <c:numRef>
              <c:f>base!$O$238:$O$240</c:f>
              <c:numCache>
                <c:formatCode>General</c:formatCode>
                <c:ptCount val="3"/>
                <c:pt idx="0">
                  <c:v>7.0</c:v>
                </c:pt>
                <c:pt idx="1">
                  <c:v>3.0</c:v>
                </c:pt>
                <c:pt idx="2">
                  <c:v>2.0</c:v>
                </c:pt>
              </c:numCache>
            </c:numRef>
          </c:val>
          <c:extLst xmlns:c16r2="http://schemas.microsoft.com/office/drawing/2015/06/chart">
            <c:ext xmlns:c16="http://schemas.microsoft.com/office/drawing/2014/chart" uri="{C3380CC4-5D6E-409C-BE32-E72D297353CC}">
              <c16:uniqueId val="{00000006-511A-4739-82B3-E168FFBEFA8C}"/>
            </c:ext>
          </c:extLst>
        </c:ser>
        <c:dLbls>
          <c:showLegendKey val="0"/>
          <c:showVal val="0"/>
          <c:showCatName val="0"/>
          <c:showSerName val="0"/>
          <c:showPercent val="0"/>
          <c:showBubbleSize val="0"/>
        </c:dLbls>
        <c:gapWidth val="150"/>
        <c:axId val="880754160"/>
        <c:axId val="880733200"/>
      </c:barChart>
      <c:catAx>
        <c:axId val="88075416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sz="1200" b="0" i="0" baseline="0">
                    <a:effectLst/>
                  </a:rPr>
                  <a:t>Chi-Square Test  p-value= 0,53</a:t>
                </a:r>
                <a:endParaRPr lang="es-CO" sz="1200">
                  <a:effectLst/>
                </a:endParaRPr>
              </a:p>
            </c:rich>
          </c:tx>
          <c:layout>
            <c:manualLayout>
              <c:xMode val="edge"/>
              <c:yMode val="edge"/>
              <c:x val="0.00410783027121609"/>
              <c:y val="0.899768518518519"/>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880733200"/>
        <c:crosses val="autoZero"/>
        <c:auto val="1"/>
        <c:lblAlgn val="ctr"/>
        <c:lblOffset val="100"/>
        <c:noMultiLvlLbl val="0"/>
      </c:catAx>
      <c:valAx>
        <c:axId val="8807332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Cantidad de Dientes</a:t>
                </a:r>
              </a:p>
            </c:rich>
          </c:tx>
          <c:overlay val="0"/>
          <c:spPr>
            <a:noFill/>
            <a:ln>
              <a:noFill/>
            </a:ln>
            <a:effectLst/>
          </c:sp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880754160"/>
        <c:crosses val="autoZero"/>
        <c:crossBetween val="between"/>
      </c:valAx>
      <c:spPr>
        <a:noFill/>
        <a:ln>
          <a:noFill/>
        </a:ln>
        <a:effectLst/>
      </c:spPr>
    </c:plotArea>
    <c:legend>
      <c:legendPos val="r"/>
      <c:layout>
        <c:manualLayout>
          <c:xMode val="edge"/>
          <c:yMode val="edge"/>
          <c:x val="0.459176290463692"/>
          <c:y val="0.197834645669291"/>
          <c:w val="0.468601487314086"/>
          <c:h val="0.086228492271799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0" i="0" baseline="0">
                <a:effectLst/>
              </a:rPr>
              <a:t>COMPORTAMIENTO POR ESTÍMULO MECÁNICO DEL NIVEL DE DOLOR POR INTERVENCION</a:t>
            </a:r>
            <a:endParaRPr lang="es-CO" sz="1400">
              <a:effectLst/>
            </a:endParaRPr>
          </a:p>
        </c:rich>
      </c:tx>
      <c:overlay val="0"/>
      <c:spPr>
        <a:noFill/>
        <a:ln>
          <a:noFill/>
        </a:ln>
        <a:effectLst/>
      </c:spPr>
    </c:title>
    <c:autoTitleDeleted val="0"/>
    <c:plotArea>
      <c:layout>
        <c:manualLayout>
          <c:layoutTarget val="inner"/>
          <c:xMode val="edge"/>
          <c:yMode val="edge"/>
          <c:x val="0.112817147856518"/>
          <c:y val="0.171712962962963"/>
          <c:w val="0.856890857392827"/>
          <c:h val="0.720887649460485"/>
        </c:manualLayout>
      </c:layout>
      <c:lineChart>
        <c:grouping val="standard"/>
        <c:varyColors val="0"/>
        <c:ser>
          <c:idx val="0"/>
          <c:order val="0"/>
          <c:tx>
            <c:strRef>
              <c:f>base!$A$275</c:f>
              <c:strCache>
                <c:ptCount val="1"/>
                <c:pt idx="0">
                  <c:v>NITRATO</c:v>
                </c:pt>
              </c:strCache>
            </c:strRef>
          </c:tx>
          <c:spPr>
            <a:ln w="28575" cap="rnd">
              <a:solidFill>
                <a:schemeClr val="accent2">
                  <a:lumMod val="75000"/>
                </a:schemeClr>
              </a:solidFill>
              <a:round/>
            </a:ln>
            <a:effectLst/>
          </c:spPr>
          <c:marker>
            <c:symbol val="none"/>
          </c:marker>
          <c:cat>
            <c:strRef>
              <c:f>base!$B$274:$F$274</c:f>
              <c:strCache>
                <c:ptCount val="5"/>
                <c:pt idx="0">
                  <c:v>Inicial dhs</c:v>
                </c:pt>
                <c:pt idx="1">
                  <c:v>15 mins dhs</c:v>
                </c:pt>
                <c:pt idx="2">
                  <c:v>8 diasdhs</c:v>
                </c:pt>
                <c:pt idx="3">
                  <c:v>15 dias dhs</c:v>
                </c:pt>
                <c:pt idx="4">
                  <c:v>mes dhs</c:v>
                </c:pt>
              </c:strCache>
            </c:strRef>
          </c:cat>
          <c:val>
            <c:numRef>
              <c:f>base!$B$275:$F$275</c:f>
              <c:numCache>
                <c:formatCode>0</c:formatCode>
                <c:ptCount val="5"/>
                <c:pt idx="0">
                  <c:v>2.0</c:v>
                </c:pt>
                <c:pt idx="1">
                  <c:v>2.0</c:v>
                </c:pt>
                <c:pt idx="2">
                  <c:v>1.0</c:v>
                </c:pt>
                <c:pt idx="3">
                  <c:v>1.0</c:v>
                </c:pt>
                <c:pt idx="4">
                  <c:v>1.0</c:v>
                </c:pt>
              </c:numCache>
            </c:numRef>
          </c:val>
          <c:smooth val="0"/>
        </c:ser>
        <c:ser>
          <c:idx val="1"/>
          <c:order val="1"/>
          <c:tx>
            <c:strRef>
              <c:f>base!$A$276</c:f>
              <c:strCache>
                <c:ptCount val="1"/>
                <c:pt idx="0">
                  <c:v>LASER</c:v>
                </c:pt>
              </c:strCache>
            </c:strRef>
          </c:tx>
          <c:spPr>
            <a:ln w="28575" cap="rnd">
              <a:solidFill>
                <a:schemeClr val="accent4"/>
              </a:solidFill>
              <a:round/>
            </a:ln>
            <a:effectLst/>
          </c:spPr>
          <c:marker>
            <c:symbol val="none"/>
          </c:marker>
          <c:cat>
            <c:strRef>
              <c:f>base!$B$274:$F$274</c:f>
              <c:strCache>
                <c:ptCount val="5"/>
                <c:pt idx="0">
                  <c:v>Inicial dhs</c:v>
                </c:pt>
                <c:pt idx="1">
                  <c:v>15 mins dhs</c:v>
                </c:pt>
                <c:pt idx="2">
                  <c:v>8 diasdhs</c:v>
                </c:pt>
                <c:pt idx="3">
                  <c:v>15 dias dhs</c:v>
                </c:pt>
                <c:pt idx="4">
                  <c:v>mes dhs</c:v>
                </c:pt>
              </c:strCache>
            </c:strRef>
          </c:cat>
          <c:val>
            <c:numRef>
              <c:f>base!$B$276:$F$276</c:f>
              <c:numCache>
                <c:formatCode>0</c:formatCode>
                <c:ptCount val="5"/>
                <c:pt idx="0">
                  <c:v>2.0</c:v>
                </c:pt>
                <c:pt idx="1">
                  <c:v>0.0</c:v>
                </c:pt>
                <c:pt idx="2">
                  <c:v>0.0</c:v>
                </c:pt>
                <c:pt idx="3">
                  <c:v>0.0</c:v>
                </c:pt>
                <c:pt idx="4">
                  <c:v>0.0</c:v>
                </c:pt>
              </c:numCache>
            </c:numRef>
          </c:val>
          <c:smooth val="0"/>
        </c:ser>
        <c:dLbls>
          <c:showLegendKey val="0"/>
          <c:showVal val="0"/>
          <c:showCatName val="0"/>
          <c:showSerName val="0"/>
          <c:showPercent val="0"/>
          <c:showBubbleSize val="0"/>
        </c:dLbls>
        <c:smooth val="0"/>
        <c:axId val="880719232"/>
        <c:axId val="880721552"/>
      </c:lineChart>
      <c:catAx>
        <c:axId val="880719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880721552"/>
        <c:crosses val="autoZero"/>
        <c:auto val="1"/>
        <c:lblAlgn val="ctr"/>
        <c:lblOffset val="100"/>
        <c:noMultiLvlLbl val="0"/>
      </c:catAx>
      <c:valAx>
        <c:axId val="8807215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Escala </a:t>
                </a:r>
                <a:r>
                  <a:rPr lang="es-CO" baseline="0"/>
                  <a:t> </a:t>
                </a:r>
                <a:r>
                  <a:rPr lang="es-CO"/>
                  <a:t>Dhs</a:t>
                </a:r>
              </a:p>
            </c:rich>
          </c:tx>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880719232"/>
        <c:crosses val="autoZero"/>
        <c:crossBetween val="between"/>
        <c:majorUnit val="1.0"/>
      </c:valAx>
      <c:spPr>
        <a:noFill/>
        <a:ln>
          <a:noFill/>
        </a:ln>
        <a:effectLst/>
      </c:spPr>
    </c:plotArea>
    <c:legend>
      <c:legendPos val="r"/>
      <c:layout>
        <c:manualLayout>
          <c:xMode val="edge"/>
          <c:yMode val="edge"/>
          <c:x val="0.486374671916011"/>
          <c:y val="0.273934456109653"/>
          <c:w val="0.174736439195101"/>
          <c:h val="0.15625109361329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a:t>Box Plot</a:t>
            </a:r>
          </a:p>
          <a:p>
            <a:pPr>
              <a:defRPr/>
            </a:pPr>
            <a:r>
              <a:rPr lang="en-US" sz="1400" b="1" i="0" baseline="0">
                <a:effectLst/>
              </a:rPr>
              <a:t>Estìmulo </a:t>
            </a:r>
            <a:r>
              <a:rPr lang="es-CO" sz="1400" b="1" i="0" baseline="0">
                <a:effectLst/>
              </a:rPr>
              <a:t>Mecánico</a:t>
            </a:r>
            <a:endParaRPr lang="es-CO" sz="1400">
              <a:effectLst/>
            </a:endParaRPr>
          </a:p>
          <a:p>
            <a:pPr>
              <a:defRPr/>
            </a:pPr>
            <a:r>
              <a:rPr lang="en-US" sz="1400" b="1" i="0" baseline="0">
                <a:effectLst/>
              </a:rPr>
              <a:t>Sensiblidad por Periodo</a:t>
            </a:r>
            <a:endParaRPr lang="en-US" sz="1400"/>
          </a:p>
        </c:rich>
      </c:tx>
      <c:overlay val="0"/>
    </c:title>
    <c:autoTitleDeleted val="0"/>
    <c:plotArea>
      <c:layout>
        <c:manualLayout>
          <c:layoutTarget val="inner"/>
          <c:xMode val="edge"/>
          <c:yMode val="edge"/>
          <c:x val="0.0651570727572097"/>
          <c:y val="0.229863187391431"/>
          <c:w val="0.912068600120637"/>
          <c:h val="0.61199665259234"/>
        </c:manualLayout>
      </c:layout>
      <c:barChart>
        <c:barDir val="col"/>
        <c:grouping val="stacked"/>
        <c:varyColors val="0"/>
        <c:ser>
          <c:idx val="0"/>
          <c:order val="0"/>
          <c:tx>
            <c:strRef>
              <c:f>base!$AJ$302</c:f>
              <c:strCache>
                <c:ptCount val="1"/>
                <c:pt idx="0">
                  <c:v>Min</c:v>
                </c:pt>
              </c:strCache>
            </c:strRef>
          </c:tx>
          <c:spPr>
            <a:noFill/>
            <a:extLst>
              <a:ext uri="{909E8E84-426E-40DD-AFC4-6F175D3DCCD1}">
                <a14:hiddenFill xmlns:a14="http://schemas.microsoft.com/office/drawing/2010/main">
                  <a:solidFill>
                    <a:srgbClr val="4F81BD"/>
                  </a:solidFill>
                </a14:hiddenFill>
              </a:ext>
            </a:extLst>
          </c:spPr>
          <c:invertIfNegative val="0"/>
          <c:cat>
            <c:strRef>
              <c:f>base!$AK$301:$AO$301</c:f>
              <c:strCache>
                <c:ptCount val="5"/>
                <c:pt idx="0">
                  <c:v>Inicial dhs (a)</c:v>
                </c:pt>
                <c:pt idx="1">
                  <c:v>15 mins dhs (b)</c:v>
                </c:pt>
                <c:pt idx="2">
                  <c:v>8 diasdhs (c )</c:v>
                </c:pt>
                <c:pt idx="3">
                  <c:v>15 dias dhs ( c d)</c:v>
                </c:pt>
                <c:pt idx="4">
                  <c:v>mes dhs (d e)</c:v>
                </c:pt>
              </c:strCache>
            </c:strRef>
          </c:cat>
          <c:val>
            <c:numRef>
              <c:f>base!$AK$302:$AO$302</c:f>
              <c:numCache>
                <c:formatCode>General</c:formatCode>
                <c:ptCount val="5"/>
                <c:pt idx="0">
                  <c:v>2.0</c:v>
                </c:pt>
                <c:pt idx="1">
                  <c:v>0.0</c:v>
                </c:pt>
                <c:pt idx="2">
                  <c:v>0.0</c:v>
                </c:pt>
                <c:pt idx="3">
                  <c:v>0.0</c:v>
                </c:pt>
                <c:pt idx="4">
                  <c:v>0.0</c:v>
                </c:pt>
              </c:numCache>
            </c:numRef>
          </c:val>
        </c:ser>
        <c:ser>
          <c:idx val="1"/>
          <c:order val="1"/>
          <c:tx>
            <c:strRef>
              <c:f>base!$AJ$303</c:f>
              <c:strCache>
                <c:ptCount val="1"/>
                <c:pt idx="0">
                  <c:v>Q1-Min</c:v>
                </c:pt>
              </c:strCache>
            </c:strRef>
          </c:tx>
          <c:spPr>
            <a:noFill/>
            <a:extLst>
              <a:ext uri="{909E8E84-426E-40DD-AFC4-6F175D3DCCD1}">
                <a14:hiddenFill xmlns:a14="http://schemas.microsoft.com/office/drawing/2010/main">
                  <a:solidFill>
                    <a:srgbClr val="C0504D"/>
                  </a:solidFill>
                </a14:hiddenFill>
              </a:ext>
            </a:extLst>
          </c:spPr>
          <c:invertIfNegative val="0"/>
          <c:errBars>
            <c:errBarType val="minus"/>
            <c:errValType val="percentage"/>
            <c:noEndCap val="0"/>
            <c:val val="100.0"/>
          </c:errBars>
          <c:cat>
            <c:strRef>
              <c:f>base!$AK$301:$AO$301</c:f>
              <c:strCache>
                <c:ptCount val="5"/>
                <c:pt idx="0">
                  <c:v>Inicial dhs (a)</c:v>
                </c:pt>
                <c:pt idx="1">
                  <c:v>15 mins dhs (b)</c:v>
                </c:pt>
                <c:pt idx="2">
                  <c:v>8 diasdhs (c )</c:v>
                </c:pt>
                <c:pt idx="3">
                  <c:v>15 dias dhs ( c d)</c:v>
                </c:pt>
                <c:pt idx="4">
                  <c:v>mes dhs (d e)</c:v>
                </c:pt>
              </c:strCache>
            </c:strRef>
          </c:cat>
          <c:val>
            <c:numRef>
              <c:f>base!$AK$303:$AO$303</c:f>
              <c:numCache>
                <c:formatCode>General</c:formatCode>
                <c:ptCount val="5"/>
                <c:pt idx="0">
                  <c:v>-0.25</c:v>
                </c:pt>
                <c:pt idx="1">
                  <c:v>0.0</c:v>
                </c:pt>
                <c:pt idx="2">
                  <c:v>0.0</c:v>
                </c:pt>
                <c:pt idx="3">
                  <c:v>0.0</c:v>
                </c:pt>
                <c:pt idx="4">
                  <c:v>0.0</c:v>
                </c:pt>
              </c:numCache>
            </c:numRef>
          </c:val>
        </c:ser>
        <c:ser>
          <c:idx val="2"/>
          <c:order val="2"/>
          <c:tx>
            <c:strRef>
              <c:f>base!$AJ$304</c:f>
              <c:strCache>
                <c:ptCount val="1"/>
                <c:pt idx="0">
                  <c:v>Med-Q1</c:v>
                </c:pt>
              </c:strCache>
            </c:strRef>
          </c:tx>
          <c:spPr>
            <a:solidFill>
              <a:schemeClr val="bg1">
                <a:lumMod val="50000"/>
              </a:schemeClr>
            </a:solidFill>
          </c:spPr>
          <c:invertIfNegative val="0"/>
          <c:cat>
            <c:strRef>
              <c:f>base!$AK$301:$AO$301</c:f>
              <c:strCache>
                <c:ptCount val="5"/>
                <c:pt idx="0">
                  <c:v>Inicial dhs (a)</c:v>
                </c:pt>
                <c:pt idx="1">
                  <c:v>15 mins dhs (b)</c:v>
                </c:pt>
                <c:pt idx="2">
                  <c:v>8 diasdhs (c )</c:v>
                </c:pt>
                <c:pt idx="3">
                  <c:v>15 dias dhs ( c d)</c:v>
                </c:pt>
                <c:pt idx="4">
                  <c:v>mes dhs (d e)</c:v>
                </c:pt>
              </c:strCache>
            </c:strRef>
          </c:cat>
          <c:val>
            <c:numRef>
              <c:f>base!$AK$304:$AO$304</c:f>
              <c:numCache>
                <c:formatCode>General</c:formatCode>
                <c:ptCount val="5"/>
                <c:pt idx="0">
                  <c:v>0.25</c:v>
                </c:pt>
                <c:pt idx="1">
                  <c:v>0.5</c:v>
                </c:pt>
                <c:pt idx="2">
                  <c:v>0.0</c:v>
                </c:pt>
                <c:pt idx="3">
                  <c:v>0.0</c:v>
                </c:pt>
                <c:pt idx="4">
                  <c:v>0.0</c:v>
                </c:pt>
              </c:numCache>
            </c:numRef>
          </c:val>
        </c:ser>
        <c:ser>
          <c:idx val="3"/>
          <c:order val="3"/>
          <c:tx>
            <c:strRef>
              <c:f>base!$AJ$305</c:f>
              <c:strCache>
                <c:ptCount val="1"/>
                <c:pt idx="0">
                  <c:v>Q3-Med</c:v>
                </c:pt>
              </c:strCache>
            </c:strRef>
          </c:tx>
          <c:spPr>
            <a:solidFill>
              <a:schemeClr val="bg1">
                <a:lumMod val="65000"/>
              </a:schemeClr>
            </a:solidFill>
          </c:spPr>
          <c:invertIfNegative val="0"/>
          <c:errBars>
            <c:errBarType val="plus"/>
            <c:errValType val="cust"/>
            <c:noEndCap val="0"/>
            <c:plus>
              <c:numRef>
                <c:f>base!$AK$306:$AO$306</c:f>
                <c:numCache>
                  <c:formatCode>General</c:formatCode>
                  <c:ptCount val="5"/>
                  <c:pt idx="0">
                    <c:v>0.0</c:v>
                  </c:pt>
                  <c:pt idx="1">
                    <c:v>1.0</c:v>
                  </c:pt>
                  <c:pt idx="2">
                    <c:v>1.0</c:v>
                  </c:pt>
                  <c:pt idx="3">
                    <c:v>1.0</c:v>
                  </c:pt>
                  <c:pt idx="4">
                    <c:v>1.0</c:v>
                  </c:pt>
                </c:numCache>
              </c:numRef>
            </c:plus>
          </c:errBars>
          <c:cat>
            <c:strRef>
              <c:f>base!$AK$301:$AO$301</c:f>
              <c:strCache>
                <c:ptCount val="5"/>
                <c:pt idx="0">
                  <c:v>Inicial dhs (a)</c:v>
                </c:pt>
                <c:pt idx="1">
                  <c:v>15 mins dhs (b)</c:v>
                </c:pt>
                <c:pt idx="2">
                  <c:v>8 diasdhs (c )</c:v>
                </c:pt>
                <c:pt idx="3">
                  <c:v>15 dias dhs ( c d)</c:v>
                </c:pt>
                <c:pt idx="4">
                  <c:v>mes dhs (d e)</c:v>
                </c:pt>
              </c:strCache>
            </c:strRef>
          </c:cat>
          <c:val>
            <c:numRef>
              <c:f>base!$AK$305:$AO$305</c:f>
              <c:numCache>
                <c:formatCode>General</c:formatCode>
                <c:ptCount val="5"/>
                <c:pt idx="0">
                  <c:v>0.0</c:v>
                </c:pt>
                <c:pt idx="1">
                  <c:v>1.5</c:v>
                </c:pt>
                <c:pt idx="2">
                  <c:v>1.0</c:v>
                </c:pt>
                <c:pt idx="3">
                  <c:v>1.0</c:v>
                </c:pt>
                <c:pt idx="4">
                  <c:v>1.0</c:v>
                </c:pt>
              </c:numCache>
            </c:numRef>
          </c:val>
        </c:ser>
        <c:dLbls>
          <c:showLegendKey val="0"/>
          <c:showVal val="0"/>
          <c:showCatName val="0"/>
          <c:showSerName val="0"/>
          <c:showPercent val="0"/>
          <c:showBubbleSize val="0"/>
        </c:dLbls>
        <c:gapWidth val="150"/>
        <c:overlap val="100"/>
        <c:axId val="880427152"/>
        <c:axId val="880428512"/>
      </c:barChart>
      <c:scatterChart>
        <c:scatterStyle val="lineMarker"/>
        <c:varyColors val="0"/>
        <c:ser>
          <c:idx val="4"/>
          <c:order val="4"/>
          <c:tx>
            <c:v>m</c:v>
          </c:tx>
          <c:spPr>
            <a:ln w="28575">
              <a:noFill/>
            </a:ln>
          </c:spPr>
          <c:marker>
            <c:symbol val="x"/>
            <c:size val="5"/>
            <c:spPr>
              <a:ln>
                <a:solidFill>
                  <a:srgbClr val="000000"/>
                </a:solidFill>
                <a:prstDash val="solid"/>
              </a:ln>
            </c:spPr>
          </c:marker>
          <c:xVal>
            <c:numLit>
              <c:formatCode>General</c:formatCode>
              <c:ptCount val="1"/>
              <c:pt idx="0">
                <c:v>1.0</c:v>
              </c:pt>
            </c:numLit>
          </c:xVal>
          <c:yVal>
            <c:numRef>
              <c:f>base!$AK$313</c:f>
              <c:numCache>
                <c:formatCode>0</c:formatCode>
                <c:ptCount val="1"/>
                <c:pt idx="0">
                  <c:v>1.866666666666667</c:v>
                </c:pt>
              </c:numCache>
            </c:numRef>
          </c:yVal>
          <c:smooth val="0"/>
        </c:ser>
        <c:ser>
          <c:idx val="5"/>
          <c:order val="5"/>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base!$B$279</c:f>
              <c:numCache>
                <c:formatCode>0</c:formatCode>
                <c:ptCount val="1"/>
                <c:pt idx="0">
                  <c:v>1.0</c:v>
                </c:pt>
              </c:numCache>
            </c:numRef>
          </c:yVal>
          <c:smooth val="0"/>
        </c:ser>
        <c:ser>
          <c:idx val="6"/>
          <c:order val="6"/>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base!$B$280</c:f>
              <c:numCache>
                <c:formatCode>0</c:formatCode>
                <c:ptCount val="1"/>
                <c:pt idx="0">
                  <c:v>3.0</c:v>
                </c:pt>
              </c:numCache>
            </c:numRef>
          </c:yVal>
          <c:smooth val="0"/>
        </c:ser>
        <c:ser>
          <c:idx val="7"/>
          <c:order val="7"/>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base!$B$291</c:f>
              <c:numCache>
                <c:formatCode>0</c:formatCode>
                <c:ptCount val="1"/>
                <c:pt idx="0">
                  <c:v>3.0</c:v>
                </c:pt>
              </c:numCache>
            </c:numRef>
          </c:yVal>
          <c:smooth val="0"/>
        </c:ser>
        <c:ser>
          <c:idx val="8"/>
          <c:order val="8"/>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base!$B$292</c:f>
              <c:numCache>
                <c:formatCode>0</c:formatCode>
                <c:ptCount val="1"/>
                <c:pt idx="0">
                  <c:v>3.0</c:v>
                </c:pt>
              </c:numCache>
            </c:numRef>
          </c:yVal>
          <c:smooth val="0"/>
        </c:ser>
        <c:ser>
          <c:idx val="9"/>
          <c:order val="9"/>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base!$B$295</c:f>
              <c:numCache>
                <c:formatCode>0</c:formatCode>
                <c:ptCount val="1"/>
                <c:pt idx="0">
                  <c:v>3.0</c:v>
                </c:pt>
              </c:numCache>
            </c:numRef>
          </c:yVal>
          <c:smooth val="0"/>
        </c:ser>
        <c:ser>
          <c:idx val="10"/>
          <c:order val="10"/>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base!$B$299</c:f>
              <c:numCache>
                <c:formatCode>0</c:formatCode>
                <c:ptCount val="1"/>
                <c:pt idx="0">
                  <c:v>1.0</c:v>
                </c:pt>
              </c:numCache>
            </c:numRef>
          </c:yVal>
          <c:smooth val="0"/>
        </c:ser>
        <c:ser>
          <c:idx val="11"/>
          <c:order val="11"/>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base!$B$301</c:f>
              <c:numCache>
                <c:formatCode>0</c:formatCode>
                <c:ptCount val="1"/>
                <c:pt idx="0">
                  <c:v>3.0</c:v>
                </c:pt>
              </c:numCache>
            </c:numRef>
          </c:yVal>
          <c:smooth val="0"/>
        </c:ser>
        <c:ser>
          <c:idx val="12"/>
          <c:order val="12"/>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base!$B$302</c:f>
              <c:numCache>
                <c:formatCode>0</c:formatCode>
                <c:ptCount val="1"/>
                <c:pt idx="0">
                  <c:v>0.0</c:v>
                </c:pt>
              </c:numCache>
            </c:numRef>
          </c:yVal>
          <c:smooth val="0"/>
        </c:ser>
        <c:ser>
          <c:idx val="13"/>
          <c:order val="13"/>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base!$B$304</c:f>
              <c:numCache>
                <c:formatCode>0</c:formatCode>
                <c:ptCount val="1"/>
                <c:pt idx="0">
                  <c:v>3.0</c:v>
                </c:pt>
              </c:numCache>
            </c:numRef>
          </c:yVal>
          <c:smooth val="0"/>
        </c:ser>
        <c:ser>
          <c:idx val="14"/>
          <c:order val="14"/>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base!$B$306</c:f>
              <c:numCache>
                <c:formatCode>0</c:formatCode>
                <c:ptCount val="1"/>
                <c:pt idx="0">
                  <c:v>3.0</c:v>
                </c:pt>
              </c:numCache>
            </c:numRef>
          </c:yVal>
          <c:smooth val="0"/>
        </c:ser>
        <c:ser>
          <c:idx val="15"/>
          <c:order val="15"/>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base!$B$307</c:f>
              <c:numCache>
                <c:formatCode>0</c:formatCode>
                <c:ptCount val="1"/>
                <c:pt idx="0">
                  <c:v>3.0</c:v>
                </c:pt>
              </c:numCache>
            </c:numRef>
          </c:yVal>
          <c:smooth val="0"/>
        </c:ser>
        <c:ser>
          <c:idx val="16"/>
          <c:order val="16"/>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base!$B$308</c:f>
              <c:numCache>
                <c:formatCode>0</c:formatCode>
                <c:ptCount val="1"/>
                <c:pt idx="0">
                  <c:v>0.0</c:v>
                </c:pt>
              </c:numCache>
            </c:numRef>
          </c:yVal>
          <c:smooth val="0"/>
        </c:ser>
        <c:ser>
          <c:idx val="17"/>
          <c:order val="17"/>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base!$B$310</c:f>
              <c:numCache>
                <c:formatCode>0</c:formatCode>
                <c:ptCount val="1"/>
                <c:pt idx="0">
                  <c:v>3.0</c:v>
                </c:pt>
              </c:numCache>
            </c:numRef>
          </c:yVal>
          <c:smooth val="0"/>
        </c:ser>
        <c:ser>
          <c:idx val="18"/>
          <c:order val="18"/>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base!$B$311</c:f>
              <c:numCache>
                <c:formatCode>0</c:formatCode>
                <c:ptCount val="1"/>
                <c:pt idx="0">
                  <c:v>1.0</c:v>
                </c:pt>
              </c:numCache>
            </c:numRef>
          </c:yVal>
          <c:smooth val="0"/>
        </c:ser>
        <c:ser>
          <c:idx val="19"/>
          <c:order val="19"/>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base!$B$314</c:f>
              <c:numCache>
                <c:formatCode>0</c:formatCode>
                <c:ptCount val="1"/>
                <c:pt idx="0">
                  <c:v>0.0</c:v>
                </c:pt>
              </c:numCache>
            </c:numRef>
          </c:yVal>
          <c:smooth val="0"/>
        </c:ser>
        <c:ser>
          <c:idx val="20"/>
          <c:order val="20"/>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base!$B$319</c:f>
              <c:numCache>
                <c:formatCode>0</c:formatCode>
                <c:ptCount val="1"/>
                <c:pt idx="0">
                  <c:v>1.0</c:v>
                </c:pt>
              </c:numCache>
            </c:numRef>
          </c:yVal>
          <c:smooth val="0"/>
        </c:ser>
        <c:ser>
          <c:idx val="21"/>
          <c:order val="21"/>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base!$B$320</c:f>
              <c:numCache>
                <c:formatCode>0</c:formatCode>
                <c:ptCount val="1"/>
                <c:pt idx="0">
                  <c:v>1.0</c:v>
                </c:pt>
              </c:numCache>
            </c:numRef>
          </c:yVal>
          <c:smooth val="0"/>
        </c:ser>
        <c:ser>
          <c:idx val="22"/>
          <c:order val="22"/>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base!$B$321</c:f>
              <c:numCache>
                <c:formatCode>0</c:formatCode>
                <c:ptCount val="1"/>
                <c:pt idx="0">
                  <c:v>1.0</c:v>
                </c:pt>
              </c:numCache>
            </c:numRef>
          </c:yVal>
          <c:smooth val="0"/>
        </c:ser>
        <c:ser>
          <c:idx val="23"/>
          <c:order val="23"/>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base!$B$322</c:f>
              <c:numCache>
                <c:formatCode>0</c:formatCode>
                <c:ptCount val="1"/>
                <c:pt idx="0">
                  <c:v>1.0</c:v>
                </c:pt>
              </c:numCache>
            </c:numRef>
          </c:yVal>
          <c:smooth val="0"/>
        </c:ser>
        <c:ser>
          <c:idx val="24"/>
          <c:order val="24"/>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base!$B$323</c:f>
              <c:numCache>
                <c:formatCode>0</c:formatCode>
                <c:ptCount val="1"/>
                <c:pt idx="0">
                  <c:v>0.0</c:v>
                </c:pt>
              </c:numCache>
            </c:numRef>
          </c:yVal>
          <c:smooth val="0"/>
        </c:ser>
        <c:ser>
          <c:idx val="25"/>
          <c:order val="25"/>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base!$B$324</c:f>
              <c:numCache>
                <c:formatCode>0</c:formatCode>
                <c:ptCount val="1"/>
                <c:pt idx="0">
                  <c:v>3.0</c:v>
                </c:pt>
              </c:numCache>
            </c:numRef>
          </c:yVal>
          <c:smooth val="0"/>
        </c:ser>
        <c:ser>
          <c:idx val="26"/>
          <c:order val="26"/>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base!$B$326</c:f>
              <c:numCache>
                <c:formatCode>0</c:formatCode>
                <c:ptCount val="1"/>
                <c:pt idx="0">
                  <c:v>1.0</c:v>
                </c:pt>
              </c:numCache>
            </c:numRef>
          </c:yVal>
          <c:smooth val="0"/>
        </c:ser>
        <c:ser>
          <c:idx val="27"/>
          <c:order val="27"/>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base!$B$328</c:f>
              <c:numCache>
                <c:formatCode>0</c:formatCode>
                <c:ptCount val="1"/>
                <c:pt idx="0">
                  <c:v>1.0</c:v>
                </c:pt>
              </c:numCache>
            </c:numRef>
          </c:yVal>
          <c:smooth val="0"/>
        </c:ser>
        <c:ser>
          <c:idx val="28"/>
          <c:order val="28"/>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base!$B$329</c:f>
              <c:numCache>
                <c:formatCode>0</c:formatCode>
                <c:ptCount val="1"/>
                <c:pt idx="0">
                  <c:v>3.0</c:v>
                </c:pt>
              </c:numCache>
            </c:numRef>
          </c:yVal>
          <c:smooth val="0"/>
        </c:ser>
        <c:ser>
          <c:idx val="29"/>
          <c:order val="29"/>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base!$B$334</c:f>
              <c:numCache>
                <c:formatCode>0</c:formatCode>
                <c:ptCount val="1"/>
                <c:pt idx="0">
                  <c:v>0.0</c:v>
                </c:pt>
              </c:numCache>
            </c:numRef>
          </c:yVal>
          <c:smooth val="0"/>
        </c:ser>
        <c:ser>
          <c:idx val="30"/>
          <c:order val="30"/>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base!$B$336</c:f>
              <c:numCache>
                <c:formatCode>0</c:formatCode>
                <c:ptCount val="1"/>
                <c:pt idx="0">
                  <c:v>1.0</c:v>
                </c:pt>
              </c:numCache>
            </c:numRef>
          </c:yVal>
          <c:smooth val="0"/>
        </c:ser>
        <c:ser>
          <c:idx val="31"/>
          <c:order val="31"/>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base!$B$337</c:f>
              <c:numCache>
                <c:formatCode>0</c:formatCode>
                <c:ptCount val="1"/>
                <c:pt idx="0">
                  <c:v>3.0</c:v>
                </c:pt>
              </c:numCache>
            </c:numRef>
          </c:yVal>
          <c:smooth val="0"/>
        </c:ser>
        <c:ser>
          <c:idx val="32"/>
          <c:order val="32"/>
          <c:tx>
            <c:v>m</c:v>
          </c:tx>
          <c:spPr>
            <a:ln w="28575">
              <a:noFill/>
            </a:ln>
          </c:spPr>
          <c:marker>
            <c:symbol val="x"/>
            <c:size val="5"/>
            <c:spPr>
              <a:ln>
                <a:solidFill>
                  <a:srgbClr val="000000"/>
                </a:solidFill>
                <a:prstDash val="solid"/>
              </a:ln>
            </c:spPr>
          </c:marker>
          <c:xVal>
            <c:numLit>
              <c:formatCode>General</c:formatCode>
              <c:ptCount val="1"/>
              <c:pt idx="0">
                <c:v>2.0</c:v>
              </c:pt>
            </c:numLit>
          </c:xVal>
          <c:yVal>
            <c:numRef>
              <c:f>base!$AL$313</c:f>
              <c:numCache>
                <c:formatCode>0</c:formatCode>
                <c:ptCount val="1"/>
                <c:pt idx="0">
                  <c:v>0.85</c:v>
                </c:pt>
              </c:numCache>
            </c:numRef>
          </c:yVal>
          <c:smooth val="0"/>
        </c:ser>
        <c:ser>
          <c:idx val="33"/>
          <c:order val="33"/>
          <c:tx>
            <c:v>m</c:v>
          </c:tx>
          <c:spPr>
            <a:ln w="28575">
              <a:noFill/>
            </a:ln>
          </c:spPr>
          <c:marker>
            <c:symbol val="x"/>
            <c:size val="5"/>
            <c:spPr>
              <a:ln>
                <a:solidFill>
                  <a:srgbClr val="000000"/>
                </a:solidFill>
                <a:prstDash val="solid"/>
              </a:ln>
            </c:spPr>
          </c:marker>
          <c:xVal>
            <c:numLit>
              <c:formatCode>General</c:formatCode>
              <c:ptCount val="1"/>
              <c:pt idx="0">
                <c:v>3.0</c:v>
              </c:pt>
            </c:numLit>
          </c:xVal>
          <c:yVal>
            <c:numRef>
              <c:f>base!$AM$313</c:f>
              <c:numCache>
                <c:formatCode>0</c:formatCode>
                <c:ptCount val="1"/>
                <c:pt idx="0">
                  <c:v>0.616666666666667</c:v>
                </c:pt>
              </c:numCache>
            </c:numRef>
          </c:yVal>
          <c:smooth val="0"/>
        </c:ser>
        <c:ser>
          <c:idx val="34"/>
          <c:order val="34"/>
          <c:tx>
            <c:v>m</c:v>
          </c:tx>
          <c:spPr>
            <a:ln w="28575">
              <a:noFill/>
            </a:ln>
          </c:spPr>
          <c:marker>
            <c:symbol val="x"/>
            <c:size val="5"/>
            <c:spPr>
              <a:ln>
                <a:solidFill>
                  <a:srgbClr val="000000"/>
                </a:solidFill>
                <a:prstDash val="solid"/>
              </a:ln>
            </c:spPr>
          </c:marker>
          <c:xVal>
            <c:numLit>
              <c:formatCode>General</c:formatCode>
              <c:ptCount val="1"/>
              <c:pt idx="0">
                <c:v>4.0</c:v>
              </c:pt>
            </c:numLit>
          </c:xVal>
          <c:yVal>
            <c:numRef>
              <c:f>base!$AN$313</c:f>
              <c:numCache>
                <c:formatCode>0</c:formatCode>
                <c:ptCount val="1"/>
                <c:pt idx="0">
                  <c:v>0.533333333333333</c:v>
                </c:pt>
              </c:numCache>
            </c:numRef>
          </c:yVal>
          <c:smooth val="0"/>
        </c:ser>
        <c:ser>
          <c:idx val="35"/>
          <c:order val="35"/>
          <c:tx>
            <c:v>m</c:v>
          </c:tx>
          <c:spPr>
            <a:ln w="28575">
              <a:noFill/>
            </a:ln>
          </c:spPr>
          <c:marker>
            <c:symbol val="x"/>
            <c:size val="5"/>
            <c:spPr>
              <a:ln>
                <a:solidFill>
                  <a:srgbClr val="000000"/>
                </a:solidFill>
                <a:prstDash val="solid"/>
              </a:ln>
            </c:spPr>
          </c:marker>
          <c:xVal>
            <c:numLit>
              <c:formatCode>General</c:formatCode>
              <c:ptCount val="1"/>
              <c:pt idx="0">
                <c:v>5.0</c:v>
              </c:pt>
            </c:numLit>
          </c:xVal>
          <c:yVal>
            <c:numRef>
              <c:f>base!$AO$313</c:f>
              <c:numCache>
                <c:formatCode>0</c:formatCode>
                <c:ptCount val="1"/>
                <c:pt idx="0">
                  <c:v>0.433333333333333</c:v>
                </c:pt>
              </c:numCache>
            </c:numRef>
          </c:yVal>
          <c:smooth val="0"/>
        </c:ser>
        <c:dLbls>
          <c:showLegendKey val="0"/>
          <c:showVal val="0"/>
          <c:showCatName val="0"/>
          <c:showSerName val="0"/>
          <c:showPercent val="0"/>
          <c:showBubbleSize val="0"/>
        </c:dLbls>
        <c:axId val="880427152"/>
        <c:axId val="880428512"/>
      </c:scatterChart>
      <c:catAx>
        <c:axId val="880427152"/>
        <c:scaling>
          <c:orientation val="minMax"/>
        </c:scaling>
        <c:delete val="0"/>
        <c:axPos val="b"/>
        <c:numFmt formatCode="General" sourceLinked="1"/>
        <c:majorTickMark val="out"/>
        <c:minorTickMark val="none"/>
        <c:tickLblPos val="nextTo"/>
        <c:crossAx val="880428512"/>
        <c:crosses val="autoZero"/>
        <c:auto val="1"/>
        <c:lblAlgn val="ctr"/>
        <c:lblOffset val="100"/>
        <c:noMultiLvlLbl val="0"/>
      </c:catAx>
      <c:valAx>
        <c:axId val="880428512"/>
        <c:scaling>
          <c:orientation val="minMax"/>
        </c:scaling>
        <c:delete val="0"/>
        <c:axPos val="l"/>
        <c:majorGridlines/>
        <c:numFmt formatCode="General" sourceLinked="1"/>
        <c:majorTickMark val="out"/>
        <c:minorTickMark val="none"/>
        <c:tickLblPos val="nextTo"/>
        <c:crossAx val="880427152"/>
        <c:crosses val="autoZero"/>
        <c:crossBetween val="between"/>
        <c:majorUnit val="1.0"/>
      </c:valAx>
    </c:plotArea>
    <c:plotVisOnly val="1"/>
    <c:dispBlanksAs val="gap"/>
    <c:showDLblsOverMax val="0"/>
  </c:chart>
  <c:printSettings>
    <c:headerFooter/>
    <c:pageMargins b="0.75" l="0.7" r="0.7" t="0.75" header="0.3" footer="0.3"/>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Box Plot</a:t>
            </a:r>
          </a:p>
          <a:p>
            <a:pPr>
              <a:defRPr/>
            </a:pPr>
            <a:r>
              <a:rPr lang="en-US"/>
              <a:t> </a:t>
            </a:r>
            <a:r>
              <a:rPr lang="en-US" sz="1800" b="1" i="0" baseline="0">
                <a:effectLst/>
              </a:rPr>
              <a:t>Estìmulo Mecánico </a:t>
            </a:r>
            <a:endParaRPr lang="es-CO">
              <a:effectLst/>
            </a:endParaRPr>
          </a:p>
          <a:p>
            <a:pPr>
              <a:defRPr/>
            </a:pPr>
            <a:r>
              <a:rPr lang="en-US" sz="1800" b="1" i="0" baseline="0">
                <a:effectLst/>
              </a:rPr>
              <a:t>Sensiblidad por Intervenciòn</a:t>
            </a:r>
            <a:endParaRPr lang="es-CO">
              <a:effectLst/>
            </a:endParaRPr>
          </a:p>
          <a:p>
            <a:pPr>
              <a:defRPr/>
            </a:pPr>
            <a:endParaRPr lang="en-US"/>
          </a:p>
        </c:rich>
      </c:tx>
      <c:overlay val="0"/>
    </c:title>
    <c:autoTitleDeleted val="0"/>
    <c:plotArea>
      <c:layout>
        <c:manualLayout>
          <c:layoutTarget val="inner"/>
          <c:xMode val="edge"/>
          <c:yMode val="edge"/>
          <c:x val="0.078919072615923"/>
          <c:y val="0.309686047286625"/>
          <c:w val="0.890525371828521"/>
          <c:h val="0.476802915681597"/>
        </c:manualLayout>
      </c:layout>
      <c:barChart>
        <c:barDir val="col"/>
        <c:grouping val="stacked"/>
        <c:varyColors val="0"/>
        <c:ser>
          <c:idx val="0"/>
          <c:order val="0"/>
          <c:tx>
            <c:strRef>
              <c:f>base!$AA$301</c:f>
              <c:strCache>
                <c:ptCount val="1"/>
                <c:pt idx="0">
                  <c:v>Min</c:v>
                </c:pt>
              </c:strCache>
            </c:strRef>
          </c:tx>
          <c:spPr>
            <a:noFill/>
            <a:extLst>
              <a:ext uri="{909E8E84-426E-40DD-AFC4-6F175D3DCCD1}">
                <a14:hiddenFill xmlns:a14="http://schemas.microsoft.com/office/drawing/2010/main">
                  <a:solidFill>
                    <a:srgbClr val="4F81BD"/>
                  </a:solidFill>
                </a14:hiddenFill>
              </a:ext>
            </a:extLst>
          </c:spPr>
          <c:invertIfNegative val="0"/>
          <c:cat>
            <c:strRef>
              <c:f>base!$AB$300:$AC$300</c:f>
              <c:strCache>
                <c:ptCount val="2"/>
                <c:pt idx="0">
                  <c:v>LASER</c:v>
                </c:pt>
                <c:pt idx="1">
                  <c:v>NITRATO</c:v>
                </c:pt>
              </c:strCache>
            </c:strRef>
          </c:cat>
          <c:val>
            <c:numRef>
              <c:f>base!$AB$301:$AC$301</c:f>
              <c:numCache>
                <c:formatCode>General</c:formatCode>
                <c:ptCount val="2"/>
                <c:pt idx="0">
                  <c:v>0.0</c:v>
                </c:pt>
                <c:pt idx="1">
                  <c:v>0.0</c:v>
                </c:pt>
              </c:numCache>
            </c:numRef>
          </c:val>
        </c:ser>
        <c:ser>
          <c:idx val="1"/>
          <c:order val="1"/>
          <c:tx>
            <c:strRef>
              <c:f>base!$AA$302</c:f>
              <c:strCache>
                <c:ptCount val="1"/>
                <c:pt idx="0">
                  <c:v>Q1-Min</c:v>
                </c:pt>
              </c:strCache>
            </c:strRef>
          </c:tx>
          <c:spPr>
            <a:noFill/>
            <a:extLst>
              <a:ext uri="{909E8E84-426E-40DD-AFC4-6F175D3DCCD1}">
                <a14:hiddenFill xmlns:a14="http://schemas.microsoft.com/office/drawing/2010/main">
                  <a:solidFill>
                    <a:srgbClr val="C0504D"/>
                  </a:solidFill>
                </a14:hiddenFill>
              </a:ext>
            </a:extLst>
          </c:spPr>
          <c:invertIfNegative val="0"/>
          <c:errBars>
            <c:errBarType val="minus"/>
            <c:errValType val="percentage"/>
            <c:noEndCap val="0"/>
            <c:val val="100.0"/>
          </c:errBars>
          <c:cat>
            <c:strRef>
              <c:f>base!$AB$300:$AC$300</c:f>
              <c:strCache>
                <c:ptCount val="2"/>
                <c:pt idx="0">
                  <c:v>LASER</c:v>
                </c:pt>
                <c:pt idx="1">
                  <c:v>NITRATO</c:v>
                </c:pt>
              </c:strCache>
            </c:strRef>
          </c:cat>
          <c:val>
            <c:numRef>
              <c:f>base!$AB$302:$AC$302</c:f>
              <c:numCache>
                <c:formatCode>General</c:formatCode>
                <c:ptCount val="2"/>
                <c:pt idx="0">
                  <c:v>0.0</c:v>
                </c:pt>
                <c:pt idx="1">
                  <c:v>0.0</c:v>
                </c:pt>
              </c:numCache>
            </c:numRef>
          </c:val>
        </c:ser>
        <c:ser>
          <c:idx val="2"/>
          <c:order val="2"/>
          <c:tx>
            <c:strRef>
              <c:f>base!$AA$303</c:f>
              <c:strCache>
                <c:ptCount val="1"/>
                <c:pt idx="0">
                  <c:v>Med-Q1</c:v>
                </c:pt>
              </c:strCache>
            </c:strRef>
          </c:tx>
          <c:spPr>
            <a:solidFill>
              <a:schemeClr val="accent2">
                <a:lumMod val="60000"/>
                <a:lumOff val="40000"/>
              </a:schemeClr>
            </a:solidFill>
          </c:spPr>
          <c:invertIfNegative val="0"/>
          <c:cat>
            <c:strRef>
              <c:f>base!$AB$300:$AC$300</c:f>
              <c:strCache>
                <c:ptCount val="2"/>
                <c:pt idx="0">
                  <c:v>LASER</c:v>
                </c:pt>
                <c:pt idx="1">
                  <c:v>NITRATO</c:v>
                </c:pt>
              </c:strCache>
            </c:strRef>
          </c:cat>
          <c:val>
            <c:numRef>
              <c:f>base!$AB$303:$AC$303</c:f>
              <c:numCache>
                <c:formatCode>General</c:formatCode>
                <c:ptCount val="2"/>
                <c:pt idx="0">
                  <c:v>0.0</c:v>
                </c:pt>
                <c:pt idx="1">
                  <c:v>1.0</c:v>
                </c:pt>
              </c:numCache>
            </c:numRef>
          </c:val>
        </c:ser>
        <c:ser>
          <c:idx val="3"/>
          <c:order val="3"/>
          <c:tx>
            <c:strRef>
              <c:f>base!$AA$304</c:f>
              <c:strCache>
                <c:ptCount val="1"/>
                <c:pt idx="0">
                  <c:v>Q3-Med</c:v>
                </c:pt>
              </c:strCache>
            </c:strRef>
          </c:tx>
          <c:spPr>
            <a:solidFill>
              <a:schemeClr val="accent2">
                <a:lumMod val="75000"/>
              </a:schemeClr>
            </a:solidFill>
          </c:spPr>
          <c:invertIfNegative val="0"/>
          <c:errBars>
            <c:errBarType val="plus"/>
            <c:errValType val="cust"/>
            <c:noEndCap val="0"/>
            <c:plus>
              <c:numRef>
                <c:f>base!$AB$305:$AC$305</c:f>
                <c:numCache>
                  <c:formatCode>General</c:formatCode>
                  <c:ptCount val="2"/>
                  <c:pt idx="0">
                    <c:v>0.0</c:v>
                  </c:pt>
                  <c:pt idx="1">
                    <c:v>0.0</c:v>
                  </c:pt>
                </c:numCache>
              </c:numRef>
            </c:plus>
          </c:errBars>
          <c:cat>
            <c:strRef>
              <c:f>base!$AB$300:$AC$300</c:f>
              <c:strCache>
                <c:ptCount val="2"/>
                <c:pt idx="0">
                  <c:v>LASER</c:v>
                </c:pt>
                <c:pt idx="1">
                  <c:v>NITRATO</c:v>
                </c:pt>
              </c:strCache>
            </c:strRef>
          </c:cat>
          <c:val>
            <c:numRef>
              <c:f>base!$AB$304:$AC$304</c:f>
              <c:numCache>
                <c:formatCode>General</c:formatCode>
                <c:ptCount val="2"/>
                <c:pt idx="0">
                  <c:v>0.0</c:v>
                </c:pt>
                <c:pt idx="1">
                  <c:v>1.0</c:v>
                </c:pt>
              </c:numCache>
            </c:numRef>
          </c:val>
        </c:ser>
        <c:dLbls>
          <c:showLegendKey val="0"/>
          <c:showVal val="0"/>
          <c:showCatName val="0"/>
          <c:showSerName val="0"/>
          <c:showPercent val="0"/>
          <c:showBubbleSize val="0"/>
        </c:dLbls>
        <c:gapWidth val="150"/>
        <c:overlap val="100"/>
        <c:axId val="944556816"/>
        <c:axId val="944558864"/>
      </c:barChart>
      <c:scatterChart>
        <c:scatterStyle val="lineMarker"/>
        <c:varyColors val="0"/>
        <c:ser>
          <c:idx val="4"/>
          <c:order val="4"/>
          <c:tx>
            <c:v>m</c:v>
          </c:tx>
          <c:spPr>
            <a:ln w="28575">
              <a:solidFill>
                <a:schemeClr val="accent4"/>
              </a:solidFill>
            </a:ln>
          </c:spPr>
          <c:marker>
            <c:symbol val="x"/>
            <c:size val="5"/>
            <c:spPr>
              <a:ln>
                <a:solidFill>
                  <a:schemeClr val="accent4"/>
                </a:solidFill>
                <a:prstDash val="solid"/>
              </a:ln>
            </c:spPr>
          </c:marker>
          <c:xVal>
            <c:numLit>
              <c:formatCode>General</c:formatCode>
              <c:ptCount val="1"/>
              <c:pt idx="0">
                <c:v>1.0</c:v>
              </c:pt>
            </c:numLit>
          </c:xVal>
          <c:yVal>
            <c:numRef>
              <c:f>base!$AB$312</c:f>
              <c:numCache>
                <c:formatCode>0</c:formatCode>
                <c:ptCount val="1"/>
                <c:pt idx="0">
                  <c:v>0.166666666666667</c:v>
                </c:pt>
              </c:numCache>
            </c:numRef>
          </c:yVal>
          <c:smooth val="0"/>
        </c:ser>
        <c:ser>
          <c:idx val="5"/>
          <c:order val="5"/>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base!$X$282</c:f>
              <c:numCache>
                <c:formatCode>0</c:formatCode>
                <c:ptCount val="1"/>
                <c:pt idx="0">
                  <c:v>1.0</c:v>
                </c:pt>
              </c:numCache>
            </c:numRef>
          </c:yVal>
          <c:smooth val="0"/>
        </c:ser>
        <c:ser>
          <c:idx val="6"/>
          <c:order val="6"/>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base!$X$284</c:f>
              <c:numCache>
                <c:formatCode>0</c:formatCode>
                <c:ptCount val="1"/>
                <c:pt idx="0">
                  <c:v>1.0</c:v>
                </c:pt>
              </c:numCache>
            </c:numRef>
          </c:yVal>
          <c:smooth val="0"/>
        </c:ser>
        <c:ser>
          <c:idx val="7"/>
          <c:order val="7"/>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base!$X$295</c:f>
              <c:numCache>
                <c:formatCode>0</c:formatCode>
                <c:ptCount val="1"/>
                <c:pt idx="0">
                  <c:v>1.0</c:v>
                </c:pt>
              </c:numCache>
            </c:numRef>
          </c:yVal>
          <c:smooth val="0"/>
        </c:ser>
        <c:ser>
          <c:idx val="8"/>
          <c:order val="8"/>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base!$X$297</c:f>
              <c:numCache>
                <c:formatCode>0</c:formatCode>
                <c:ptCount val="1"/>
                <c:pt idx="0">
                  <c:v>1.0</c:v>
                </c:pt>
              </c:numCache>
            </c:numRef>
          </c:yVal>
          <c:smooth val="0"/>
        </c:ser>
        <c:ser>
          <c:idx val="9"/>
          <c:order val="9"/>
          <c:tx>
            <c:v>x</c:v>
          </c:tx>
          <c:spPr>
            <a:ln w="28575">
              <a:solidFill>
                <a:schemeClr val="accent4"/>
              </a:solidFill>
            </a:ln>
          </c:spPr>
          <c:marker>
            <c:symbol val="circle"/>
            <c:size val="5"/>
            <c:spPr>
              <a:solidFill>
                <a:srgbClr val="FFFFFF"/>
              </a:solidFill>
              <a:ln>
                <a:solidFill>
                  <a:schemeClr val="accent4"/>
                </a:solidFill>
                <a:prstDash val="solid"/>
              </a:ln>
            </c:spPr>
          </c:marker>
          <c:xVal>
            <c:numLit>
              <c:formatCode>General</c:formatCode>
              <c:ptCount val="1"/>
              <c:pt idx="0">
                <c:v>1.0</c:v>
              </c:pt>
            </c:numLit>
          </c:xVal>
          <c:yVal>
            <c:numRef>
              <c:f>base!$X$298</c:f>
              <c:numCache>
                <c:formatCode>0</c:formatCode>
                <c:ptCount val="1"/>
                <c:pt idx="0">
                  <c:v>1.0</c:v>
                </c:pt>
              </c:numCache>
            </c:numRef>
          </c:yVal>
          <c:smooth val="0"/>
        </c:ser>
        <c:ser>
          <c:idx val="10"/>
          <c:order val="10"/>
          <c:tx>
            <c:v>m</c:v>
          </c:tx>
          <c:spPr>
            <a:ln w="28575">
              <a:noFill/>
            </a:ln>
          </c:spPr>
          <c:marker>
            <c:symbol val="x"/>
            <c:size val="5"/>
            <c:spPr>
              <a:ln>
                <a:solidFill>
                  <a:srgbClr val="000000"/>
                </a:solidFill>
                <a:prstDash val="solid"/>
              </a:ln>
            </c:spPr>
          </c:marker>
          <c:xVal>
            <c:numLit>
              <c:formatCode>General</c:formatCode>
              <c:ptCount val="1"/>
              <c:pt idx="0">
                <c:v>2.0</c:v>
              </c:pt>
            </c:numLit>
          </c:xVal>
          <c:yVal>
            <c:numRef>
              <c:f>base!$AC$312</c:f>
              <c:numCache>
                <c:formatCode>0</c:formatCode>
                <c:ptCount val="1"/>
                <c:pt idx="0">
                  <c:v>1.1</c:v>
                </c:pt>
              </c:numCache>
            </c:numRef>
          </c:yVal>
          <c:smooth val="0"/>
        </c:ser>
        <c:dLbls>
          <c:showLegendKey val="0"/>
          <c:showVal val="0"/>
          <c:showCatName val="0"/>
          <c:showSerName val="0"/>
          <c:showPercent val="0"/>
          <c:showBubbleSize val="0"/>
        </c:dLbls>
        <c:axId val="944556816"/>
        <c:axId val="944558864"/>
      </c:scatterChart>
      <c:catAx>
        <c:axId val="944556816"/>
        <c:scaling>
          <c:orientation val="minMax"/>
        </c:scaling>
        <c:delete val="0"/>
        <c:axPos val="b"/>
        <c:numFmt formatCode="General" sourceLinked="1"/>
        <c:majorTickMark val="out"/>
        <c:minorTickMark val="none"/>
        <c:tickLblPos val="nextTo"/>
        <c:crossAx val="944558864"/>
        <c:crosses val="autoZero"/>
        <c:auto val="1"/>
        <c:lblAlgn val="ctr"/>
        <c:lblOffset val="100"/>
        <c:noMultiLvlLbl val="0"/>
      </c:catAx>
      <c:valAx>
        <c:axId val="944558864"/>
        <c:scaling>
          <c:orientation val="minMax"/>
        </c:scaling>
        <c:delete val="0"/>
        <c:axPos val="l"/>
        <c:majorGridlines/>
        <c:numFmt formatCode="General" sourceLinked="1"/>
        <c:majorTickMark val="out"/>
        <c:minorTickMark val="none"/>
        <c:tickLblPos val="nextTo"/>
        <c:crossAx val="944556816"/>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n-US" sz="1400"/>
              <a:t>Box Plot</a:t>
            </a:r>
          </a:p>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n-US" sz="1400" b="1" i="0" baseline="0">
                <a:effectLst/>
              </a:rPr>
              <a:t>Comparación Mecánica Dhs Térmica Intra Laser</a:t>
            </a:r>
            <a:endParaRPr lang="es-CO" sz="1400">
              <a:effectLst/>
            </a:endParaRPr>
          </a:p>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endParaRPr lang="en-US"/>
          </a:p>
        </c:rich>
      </c:tx>
      <c:layout>
        <c:manualLayout>
          <c:xMode val="edge"/>
          <c:yMode val="edge"/>
          <c:x val="0.238623538964104"/>
          <c:y val="0.00985221674876849"/>
        </c:manualLayout>
      </c:layout>
      <c:overlay val="0"/>
    </c:title>
    <c:autoTitleDeleted val="0"/>
    <c:plotArea>
      <c:layout>
        <c:manualLayout>
          <c:layoutTarget val="inner"/>
          <c:xMode val="edge"/>
          <c:yMode val="edge"/>
          <c:x val="0.0545052587850978"/>
          <c:y val="0.138185744023376"/>
          <c:w val="0.924391623708907"/>
          <c:h val="0.631759564537192"/>
        </c:manualLayout>
      </c:layout>
      <c:barChart>
        <c:barDir val="col"/>
        <c:grouping val="stacked"/>
        <c:varyColors val="0"/>
        <c:ser>
          <c:idx val="0"/>
          <c:order val="0"/>
          <c:tx>
            <c:strRef>
              <c:f>base!$BA$277</c:f>
              <c:strCache>
                <c:ptCount val="1"/>
                <c:pt idx="0">
                  <c:v>Min</c:v>
                </c:pt>
              </c:strCache>
            </c:strRef>
          </c:tx>
          <c:spPr>
            <a:noFill/>
            <a:extLst>
              <a:ext uri="{909E8E84-426E-40DD-AFC4-6F175D3DCCD1}">
                <a14:hiddenFill xmlns:a14="http://schemas.microsoft.com/office/drawing/2010/main">
                  <a:solidFill>
                    <a:srgbClr val="4F81BD"/>
                  </a:solidFill>
                </a14:hiddenFill>
              </a:ext>
            </a:extLst>
          </c:spPr>
          <c:invertIfNegative val="0"/>
          <c:cat>
            <c:strRef>
              <c:f>base!$BB$276:$BF$276</c:f>
              <c:strCache>
                <c:ptCount val="5"/>
                <c:pt idx="0">
                  <c:v>Inicial dhs (a)</c:v>
                </c:pt>
                <c:pt idx="1">
                  <c:v>15 mins dhs(b)</c:v>
                </c:pt>
                <c:pt idx="2">
                  <c:v>8 diasdhs (b )</c:v>
                </c:pt>
                <c:pt idx="3">
                  <c:v>15 dias dhs(b)</c:v>
                </c:pt>
                <c:pt idx="4">
                  <c:v>mes dhs (b)</c:v>
                </c:pt>
              </c:strCache>
            </c:strRef>
          </c:cat>
          <c:val>
            <c:numRef>
              <c:f>base!$BB$277:$BF$277</c:f>
              <c:numCache>
                <c:formatCode>General</c:formatCode>
                <c:ptCount val="5"/>
                <c:pt idx="0">
                  <c:v>1.0</c:v>
                </c:pt>
                <c:pt idx="1">
                  <c:v>0.0</c:v>
                </c:pt>
                <c:pt idx="2">
                  <c:v>0.0</c:v>
                </c:pt>
                <c:pt idx="3">
                  <c:v>0.0</c:v>
                </c:pt>
                <c:pt idx="4">
                  <c:v>0.0</c:v>
                </c:pt>
              </c:numCache>
            </c:numRef>
          </c:val>
        </c:ser>
        <c:ser>
          <c:idx val="1"/>
          <c:order val="1"/>
          <c:tx>
            <c:strRef>
              <c:f>base!$BA$278</c:f>
              <c:strCache>
                <c:ptCount val="1"/>
                <c:pt idx="0">
                  <c:v>Q1-Min</c:v>
                </c:pt>
              </c:strCache>
            </c:strRef>
          </c:tx>
          <c:spPr>
            <a:noFill/>
            <a:extLst>
              <a:ext uri="{909E8E84-426E-40DD-AFC4-6F175D3DCCD1}">
                <a14:hiddenFill xmlns:a14="http://schemas.microsoft.com/office/drawing/2010/main">
                  <a:solidFill>
                    <a:srgbClr val="C0504D"/>
                  </a:solidFill>
                </a14:hiddenFill>
              </a:ext>
            </a:extLst>
          </c:spPr>
          <c:invertIfNegative val="0"/>
          <c:errBars>
            <c:errBarType val="minus"/>
            <c:errValType val="percentage"/>
            <c:noEndCap val="0"/>
            <c:val val="100.0"/>
          </c:errBars>
          <c:cat>
            <c:strRef>
              <c:f>base!$BB$276:$BF$276</c:f>
              <c:strCache>
                <c:ptCount val="5"/>
                <c:pt idx="0">
                  <c:v>Inicial dhs (a)</c:v>
                </c:pt>
                <c:pt idx="1">
                  <c:v>15 mins dhs(b)</c:v>
                </c:pt>
                <c:pt idx="2">
                  <c:v>8 diasdhs (b )</c:v>
                </c:pt>
                <c:pt idx="3">
                  <c:v>15 dias dhs(b)</c:v>
                </c:pt>
                <c:pt idx="4">
                  <c:v>mes dhs (b)</c:v>
                </c:pt>
              </c:strCache>
            </c:strRef>
          </c:cat>
          <c:val>
            <c:numRef>
              <c:f>base!$BB$278:$BF$278</c:f>
              <c:numCache>
                <c:formatCode>General</c:formatCode>
                <c:ptCount val="5"/>
                <c:pt idx="0">
                  <c:v>1.0</c:v>
                </c:pt>
                <c:pt idx="1">
                  <c:v>0.0</c:v>
                </c:pt>
                <c:pt idx="2">
                  <c:v>0.0</c:v>
                </c:pt>
                <c:pt idx="3">
                  <c:v>0.0</c:v>
                </c:pt>
                <c:pt idx="4">
                  <c:v>0.0</c:v>
                </c:pt>
              </c:numCache>
            </c:numRef>
          </c:val>
        </c:ser>
        <c:ser>
          <c:idx val="2"/>
          <c:order val="2"/>
          <c:tx>
            <c:strRef>
              <c:f>base!$BA$279</c:f>
              <c:strCache>
                <c:ptCount val="1"/>
                <c:pt idx="0">
                  <c:v>Med-Q1</c:v>
                </c:pt>
              </c:strCache>
            </c:strRef>
          </c:tx>
          <c:invertIfNegative val="0"/>
          <c:cat>
            <c:strRef>
              <c:f>base!$BB$276:$BF$276</c:f>
              <c:strCache>
                <c:ptCount val="5"/>
                <c:pt idx="0">
                  <c:v>Inicial dhs (a)</c:v>
                </c:pt>
                <c:pt idx="1">
                  <c:v>15 mins dhs(b)</c:v>
                </c:pt>
                <c:pt idx="2">
                  <c:v>8 diasdhs (b )</c:v>
                </c:pt>
                <c:pt idx="3">
                  <c:v>15 dias dhs(b)</c:v>
                </c:pt>
                <c:pt idx="4">
                  <c:v>mes dhs (b)</c:v>
                </c:pt>
              </c:strCache>
            </c:strRef>
          </c:cat>
          <c:val>
            <c:numRef>
              <c:f>base!$BB$279:$BF$279</c:f>
              <c:numCache>
                <c:formatCode>General</c:formatCode>
                <c:ptCount val="5"/>
                <c:pt idx="0">
                  <c:v>0.0</c:v>
                </c:pt>
                <c:pt idx="1">
                  <c:v>0.0</c:v>
                </c:pt>
                <c:pt idx="2">
                  <c:v>0.0</c:v>
                </c:pt>
                <c:pt idx="3">
                  <c:v>0.0</c:v>
                </c:pt>
                <c:pt idx="4">
                  <c:v>0.0</c:v>
                </c:pt>
              </c:numCache>
            </c:numRef>
          </c:val>
        </c:ser>
        <c:ser>
          <c:idx val="3"/>
          <c:order val="3"/>
          <c:tx>
            <c:strRef>
              <c:f>base!$BA$280</c:f>
              <c:strCache>
                <c:ptCount val="1"/>
                <c:pt idx="0">
                  <c:v>Q3-Med</c:v>
                </c:pt>
              </c:strCache>
            </c:strRef>
          </c:tx>
          <c:invertIfNegative val="0"/>
          <c:errBars>
            <c:errBarType val="plus"/>
            <c:errValType val="cust"/>
            <c:noEndCap val="0"/>
            <c:plus>
              <c:numRef>
                <c:f>base!$BB$281:$BF$281</c:f>
                <c:numCache>
                  <c:formatCode>General</c:formatCode>
                  <c:ptCount val="5"/>
                  <c:pt idx="0">
                    <c:v>0.25</c:v>
                  </c:pt>
                  <c:pt idx="1">
                    <c:v>0.0</c:v>
                  </c:pt>
                  <c:pt idx="2">
                    <c:v>0.0</c:v>
                  </c:pt>
                  <c:pt idx="3">
                    <c:v>0.0</c:v>
                  </c:pt>
                  <c:pt idx="4">
                    <c:v>0.0</c:v>
                  </c:pt>
                </c:numCache>
              </c:numRef>
            </c:plus>
          </c:errBars>
          <c:cat>
            <c:strRef>
              <c:f>base!$BB$276:$BF$276</c:f>
              <c:strCache>
                <c:ptCount val="5"/>
                <c:pt idx="0">
                  <c:v>Inicial dhs (a)</c:v>
                </c:pt>
                <c:pt idx="1">
                  <c:v>15 mins dhs(b)</c:v>
                </c:pt>
                <c:pt idx="2">
                  <c:v>8 diasdhs (b )</c:v>
                </c:pt>
                <c:pt idx="3">
                  <c:v>15 dias dhs(b)</c:v>
                </c:pt>
                <c:pt idx="4">
                  <c:v>mes dhs (b)</c:v>
                </c:pt>
              </c:strCache>
            </c:strRef>
          </c:cat>
          <c:val>
            <c:numRef>
              <c:f>base!$BB$280:$BF$280</c:f>
              <c:numCache>
                <c:formatCode>General</c:formatCode>
                <c:ptCount val="5"/>
                <c:pt idx="0">
                  <c:v>0.75</c:v>
                </c:pt>
                <c:pt idx="1">
                  <c:v>0.0</c:v>
                </c:pt>
                <c:pt idx="2">
                  <c:v>0.0</c:v>
                </c:pt>
                <c:pt idx="3">
                  <c:v>0.0</c:v>
                </c:pt>
                <c:pt idx="4">
                  <c:v>0.0</c:v>
                </c:pt>
              </c:numCache>
            </c:numRef>
          </c:val>
        </c:ser>
        <c:dLbls>
          <c:showLegendKey val="0"/>
          <c:showVal val="0"/>
          <c:showCatName val="0"/>
          <c:showSerName val="0"/>
          <c:showPercent val="0"/>
          <c:showBubbleSize val="0"/>
        </c:dLbls>
        <c:gapWidth val="150"/>
        <c:overlap val="100"/>
        <c:axId val="880400336"/>
        <c:axId val="880402384"/>
      </c:barChart>
      <c:scatterChart>
        <c:scatterStyle val="lineMarker"/>
        <c:varyColors val="0"/>
        <c:ser>
          <c:idx val="4"/>
          <c:order val="4"/>
          <c:tx>
            <c:v>m</c:v>
          </c:tx>
          <c:spPr>
            <a:ln w="28575">
              <a:noFill/>
            </a:ln>
          </c:spPr>
          <c:marker>
            <c:symbol val="x"/>
            <c:size val="5"/>
            <c:spPr>
              <a:ln>
                <a:solidFill>
                  <a:srgbClr val="000000"/>
                </a:solidFill>
                <a:prstDash val="solid"/>
              </a:ln>
            </c:spPr>
          </c:marker>
          <c:xVal>
            <c:numLit>
              <c:formatCode>General</c:formatCode>
              <c:ptCount val="1"/>
              <c:pt idx="0">
                <c:v>1.0</c:v>
              </c:pt>
            </c:numLit>
          </c:xVal>
          <c:yVal>
            <c:numRef>
              <c:f>base!$BB$288</c:f>
              <c:numCache>
                <c:formatCode>0</c:formatCode>
                <c:ptCount val="1"/>
                <c:pt idx="0">
                  <c:v>2.133333333333333</c:v>
                </c:pt>
              </c:numCache>
            </c:numRef>
          </c:yVal>
          <c:smooth val="0"/>
        </c:ser>
        <c:ser>
          <c:idx val="5"/>
          <c:order val="5"/>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base!$B$302</c:f>
              <c:numCache>
                <c:formatCode>0</c:formatCode>
                <c:ptCount val="1"/>
                <c:pt idx="0">
                  <c:v>0.0</c:v>
                </c:pt>
              </c:numCache>
            </c:numRef>
          </c:yVal>
          <c:smooth val="0"/>
        </c:ser>
        <c:ser>
          <c:idx val="6"/>
          <c:order val="6"/>
          <c:tx>
            <c:v>m</c:v>
          </c:tx>
          <c:spPr>
            <a:ln w="28575">
              <a:noFill/>
            </a:ln>
          </c:spPr>
          <c:marker>
            <c:symbol val="x"/>
            <c:size val="5"/>
            <c:spPr>
              <a:ln>
                <a:solidFill>
                  <a:srgbClr val="000000"/>
                </a:solidFill>
                <a:prstDash val="solid"/>
              </a:ln>
            </c:spPr>
          </c:marker>
          <c:xVal>
            <c:numLit>
              <c:formatCode>General</c:formatCode>
              <c:ptCount val="1"/>
              <c:pt idx="0">
                <c:v>2.0</c:v>
              </c:pt>
            </c:numLit>
          </c:xVal>
          <c:yVal>
            <c:numRef>
              <c:f>base!$BC$288</c:f>
              <c:numCache>
                <c:formatCode>0</c:formatCode>
                <c:ptCount val="1"/>
                <c:pt idx="0">
                  <c:v>0.233333333333333</c:v>
                </c:pt>
              </c:numCache>
            </c:numRef>
          </c:yVal>
          <c:smooth val="0"/>
        </c:ser>
        <c:ser>
          <c:idx val="7"/>
          <c:order val="7"/>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base!$C$282</c:f>
              <c:numCache>
                <c:formatCode>0</c:formatCode>
                <c:ptCount val="1"/>
                <c:pt idx="0">
                  <c:v>1.0</c:v>
                </c:pt>
              </c:numCache>
            </c:numRef>
          </c:yVal>
          <c:smooth val="0"/>
        </c:ser>
        <c:ser>
          <c:idx val="8"/>
          <c:order val="8"/>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base!$C$284</c:f>
              <c:numCache>
                <c:formatCode>0</c:formatCode>
                <c:ptCount val="1"/>
                <c:pt idx="0">
                  <c:v>1.0</c:v>
                </c:pt>
              </c:numCache>
            </c:numRef>
          </c:yVal>
          <c:smooth val="0"/>
        </c:ser>
        <c:ser>
          <c:idx val="9"/>
          <c:order val="9"/>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base!$C$287</c:f>
              <c:numCache>
                <c:formatCode>0</c:formatCode>
                <c:ptCount val="1"/>
                <c:pt idx="0">
                  <c:v>1.0</c:v>
                </c:pt>
              </c:numCache>
            </c:numRef>
          </c:yVal>
          <c:smooth val="0"/>
        </c:ser>
        <c:ser>
          <c:idx val="10"/>
          <c:order val="10"/>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base!$C$295</c:f>
              <c:numCache>
                <c:formatCode>0</c:formatCode>
                <c:ptCount val="1"/>
                <c:pt idx="0">
                  <c:v>2.0</c:v>
                </c:pt>
              </c:numCache>
            </c:numRef>
          </c:yVal>
          <c:smooth val="0"/>
        </c:ser>
        <c:ser>
          <c:idx val="11"/>
          <c:order val="11"/>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base!$C$297</c:f>
              <c:numCache>
                <c:formatCode>0</c:formatCode>
                <c:ptCount val="1"/>
                <c:pt idx="0">
                  <c:v>1.0</c:v>
                </c:pt>
              </c:numCache>
            </c:numRef>
          </c:yVal>
          <c:smooth val="0"/>
        </c:ser>
        <c:ser>
          <c:idx val="12"/>
          <c:order val="12"/>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base!$C$298</c:f>
              <c:numCache>
                <c:formatCode>0</c:formatCode>
                <c:ptCount val="1"/>
                <c:pt idx="0">
                  <c:v>1.0</c:v>
                </c:pt>
              </c:numCache>
            </c:numRef>
          </c:yVal>
          <c:smooth val="0"/>
        </c:ser>
        <c:ser>
          <c:idx val="13"/>
          <c:order val="13"/>
          <c:tx>
            <c:v>m</c:v>
          </c:tx>
          <c:spPr>
            <a:ln w="28575">
              <a:noFill/>
            </a:ln>
          </c:spPr>
          <c:marker>
            <c:symbol val="x"/>
            <c:size val="5"/>
            <c:spPr>
              <a:ln>
                <a:solidFill>
                  <a:srgbClr val="000000"/>
                </a:solidFill>
                <a:prstDash val="solid"/>
              </a:ln>
            </c:spPr>
          </c:marker>
          <c:xVal>
            <c:numLit>
              <c:formatCode>General</c:formatCode>
              <c:ptCount val="1"/>
              <c:pt idx="0">
                <c:v>3.0</c:v>
              </c:pt>
            </c:numLit>
          </c:xVal>
          <c:yVal>
            <c:numRef>
              <c:f>base!$BD$288</c:f>
              <c:numCache>
                <c:formatCode>0</c:formatCode>
                <c:ptCount val="1"/>
                <c:pt idx="0">
                  <c:v>0.166666666666667</c:v>
                </c:pt>
              </c:numCache>
            </c:numRef>
          </c:yVal>
          <c:smooth val="0"/>
        </c:ser>
        <c:ser>
          <c:idx val="14"/>
          <c:order val="14"/>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3.0</c:v>
              </c:pt>
            </c:numLit>
          </c:xVal>
          <c:yVal>
            <c:numRef>
              <c:f>base!$D$282</c:f>
              <c:numCache>
                <c:formatCode>0</c:formatCode>
                <c:ptCount val="1"/>
                <c:pt idx="0">
                  <c:v>1.0</c:v>
                </c:pt>
              </c:numCache>
            </c:numRef>
          </c:yVal>
          <c:smooth val="0"/>
        </c:ser>
        <c:ser>
          <c:idx val="15"/>
          <c:order val="15"/>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3.0</c:v>
              </c:pt>
            </c:numLit>
          </c:xVal>
          <c:yVal>
            <c:numRef>
              <c:f>base!$D$284</c:f>
              <c:numCache>
                <c:formatCode>0</c:formatCode>
                <c:ptCount val="1"/>
                <c:pt idx="0">
                  <c:v>1.0</c:v>
                </c:pt>
              </c:numCache>
            </c:numRef>
          </c:yVal>
          <c:smooth val="0"/>
        </c:ser>
        <c:ser>
          <c:idx val="16"/>
          <c:order val="16"/>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3.0</c:v>
              </c:pt>
            </c:numLit>
          </c:xVal>
          <c:yVal>
            <c:numRef>
              <c:f>base!$D$295</c:f>
              <c:numCache>
                <c:formatCode>0</c:formatCode>
                <c:ptCount val="1"/>
                <c:pt idx="0">
                  <c:v>1.0</c:v>
                </c:pt>
              </c:numCache>
            </c:numRef>
          </c:yVal>
          <c:smooth val="0"/>
        </c:ser>
        <c:ser>
          <c:idx val="17"/>
          <c:order val="17"/>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3.0</c:v>
              </c:pt>
            </c:numLit>
          </c:xVal>
          <c:yVal>
            <c:numRef>
              <c:f>base!$D$297</c:f>
              <c:numCache>
                <c:formatCode>0</c:formatCode>
                <c:ptCount val="1"/>
                <c:pt idx="0">
                  <c:v>1.0</c:v>
                </c:pt>
              </c:numCache>
            </c:numRef>
          </c:yVal>
          <c:smooth val="0"/>
        </c:ser>
        <c:ser>
          <c:idx val="18"/>
          <c:order val="18"/>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3.0</c:v>
              </c:pt>
            </c:numLit>
          </c:xVal>
          <c:yVal>
            <c:numRef>
              <c:f>base!$D$298</c:f>
              <c:numCache>
                <c:formatCode>0</c:formatCode>
                <c:ptCount val="1"/>
                <c:pt idx="0">
                  <c:v>1.0</c:v>
                </c:pt>
              </c:numCache>
            </c:numRef>
          </c:yVal>
          <c:smooth val="0"/>
        </c:ser>
        <c:ser>
          <c:idx val="19"/>
          <c:order val="19"/>
          <c:tx>
            <c:v>m</c:v>
          </c:tx>
          <c:spPr>
            <a:ln w="28575">
              <a:noFill/>
            </a:ln>
          </c:spPr>
          <c:marker>
            <c:symbol val="x"/>
            <c:size val="5"/>
            <c:spPr>
              <a:ln>
                <a:solidFill>
                  <a:srgbClr val="000000"/>
                </a:solidFill>
                <a:prstDash val="solid"/>
              </a:ln>
            </c:spPr>
          </c:marker>
          <c:xVal>
            <c:numLit>
              <c:formatCode>General</c:formatCode>
              <c:ptCount val="1"/>
              <c:pt idx="0">
                <c:v>4.0</c:v>
              </c:pt>
            </c:numLit>
          </c:xVal>
          <c:yVal>
            <c:numRef>
              <c:f>base!$BE$288</c:f>
              <c:numCache>
                <c:formatCode>0</c:formatCode>
                <c:ptCount val="1"/>
                <c:pt idx="0">
                  <c:v>0.133333333333333</c:v>
                </c:pt>
              </c:numCache>
            </c:numRef>
          </c:yVal>
          <c:smooth val="0"/>
        </c:ser>
        <c:ser>
          <c:idx val="20"/>
          <c:order val="20"/>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4.0</c:v>
              </c:pt>
            </c:numLit>
          </c:xVal>
          <c:yVal>
            <c:numRef>
              <c:f>base!$E$282</c:f>
              <c:numCache>
                <c:formatCode>0</c:formatCode>
                <c:ptCount val="1"/>
                <c:pt idx="0">
                  <c:v>1.0</c:v>
                </c:pt>
              </c:numCache>
            </c:numRef>
          </c:yVal>
          <c:smooth val="0"/>
        </c:ser>
        <c:ser>
          <c:idx val="21"/>
          <c:order val="21"/>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4.0</c:v>
              </c:pt>
            </c:numLit>
          </c:xVal>
          <c:yVal>
            <c:numRef>
              <c:f>base!$E$295</c:f>
              <c:numCache>
                <c:formatCode>0</c:formatCode>
                <c:ptCount val="1"/>
                <c:pt idx="0">
                  <c:v>1.0</c:v>
                </c:pt>
              </c:numCache>
            </c:numRef>
          </c:yVal>
          <c:smooth val="0"/>
        </c:ser>
        <c:ser>
          <c:idx val="22"/>
          <c:order val="22"/>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4.0</c:v>
              </c:pt>
            </c:numLit>
          </c:xVal>
          <c:yVal>
            <c:numRef>
              <c:f>base!$E$297</c:f>
              <c:numCache>
                <c:formatCode>0</c:formatCode>
                <c:ptCount val="1"/>
                <c:pt idx="0">
                  <c:v>1.0</c:v>
                </c:pt>
              </c:numCache>
            </c:numRef>
          </c:yVal>
          <c:smooth val="0"/>
        </c:ser>
        <c:ser>
          <c:idx val="23"/>
          <c:order val="23"/>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4.0</c:v>
              </c:pt>
            </c:numLit>
          </c:xVal>
          <c:yVal>
            <c:numRef>
              <c:f>base!$E$298</c:f>
              <c:numCache>
                <c:formatCode>0</c:formatCode>
                <c:ptCount val="1"/>
                <c:pt idx="0">
                  <c:v>1.0</c:v>
                </c:pt>
              </c:numCache>
            </c:numRef>
          </c:yVal>
          <c:smooth val="0"/>
        </c:ser>
        <c:ser>
          <c:idx val="24"/>
          <c:order val="24"/>
          <c:tx>
            <c:v>m</c:v>
          </c:tx>
          <c:spPr>
            <a:ln w="28575">
              <a:noFill/>
            </a:ln>
          </c:spPr>
          <c:marker>
            <c:symbol val="x"/>
            <c:size val="5"/>
            <c:spPr>
              <a:ln>
                <a:solidFill>
                  <a:srgbClr val="000000"/>
                </a:solidFill>
                <a:prstDash val="solid"/>
              </a:ln>
            </c:spPr>
          </c:marker>
          <c:xVal>
            <c:numLit>
              <c:formatCode>General</c:formatCode>
              <c:ptCount val="1"/>
              <c:pt idx="0">
                <c:v>5.0</c:v>
              </c:pt>
            </c:numLit>
          </c:xVal>
          <c:yVal>
            <c:numRef>
              <c:f>base!$BF$288</c:f>
              <c:numCache>
                <c:formatCode>0</c:formatCode>
                <c:ptCount val="1"/>
                <c:pt idx="0">
                  <c:v>0.0666666666666667</c:v>
                </c:pt>
              </c:numCache>
            </c:numRef>
          </c:yVal>
          <c:smooth val="0"/>
        </c:ser>
        <c:ser>
          <c:idx val="25"/>
          <c:order val="25"/>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5.0</c:v>
              </c:pt>
            </c:numLit>
          </c:xVal>
          <c:yVal>
            <c:numRef>
              <c:f>base!$F$295</c:f>
              <c:numCache>
                <c:formatCode>0</c:formatCode>
                <c:ptCount val="1"/>
                <c:pt idx="0">
                  <c:v>1.0</c:v>
                </c:pt>
              </c:numCache>
            </c:numRef>
          </c:yVal>
          <c:smooth val="0"/>
        </c:ser>
        <c:ser>
          <c:idx val="26"/>
          <c:order val="26"/>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5.0</c:v>
              </c:pt>
            </c:numLit>
          </c:xVal>
          <c:yVal>
            <c:numRef>
              <c:f>base!$F$298</c:f>
              <c:numCache>
                <c:formatCode>0</c:formatCode>
                <c:ptCount val="1"/>
                <c:pt idx="0">
                  <c:v>1.0</c:v>
                </c:pt>
              </c:numCache>
            </c:numRef>
          </c:yVal>
          <c:smooth val="0"/>
        </c:ser>
        <c:dLbls>
          <c:showLegendKey val="0"/>
          <c:showVal val="0"/>
          <c:showCatName val="0"/>
          <c:showSerName val="0"/>
          <c:showPercent val="0"/>
          <c:showBubbleSize val="0"/>
        </c:dLbls>
        <c:axId val="880400336"/>
        <c:axId val="880402384"/>
      </c:scatterChart>
      <c:catAx>
        <c:axId val="880400336"/>
        <c:scaling>
          <c:orientation val="minMax"/>
        </c:scaling>
        <c:delete val="0"/>
        <c:axPos val="b"/>
        <c:numFmt formatCode="General" sourceLinked="1"/>
        <c:majorTickMark val="out"/>
        <c:minorTickMark val="none"/>
        <c:tickLblPos val="nextTo"/>
        <c:crossAx val="880402384"/>
        <c:crosses val="autoZero"/>
        <c:auto val="1"/>
        <c:lblAlgn val="ctr"/>
        <c:lblOffset val="100"/>
        <c:noMultiLvlLbl val="0"/>
      </c:catAx>
      <c:valAx>
        <c:axId val="880402384"/>
        <c:scaling>
          <c:orientation val="minMax"/>
        </c:scaling>
        <c:delete val="0"/>
        <c:axPos val="l"/>
        <c:majorGridlines/>
        <c:numFmt formatCode="General" sourceLinked="1"/>
        <c:majorTickMark val="out"/>
        <c:minorTickMark val="none"/>
        <c:tickLblPos val="nextTo"/>
        <c:crossAx val="880400336"/>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n-US" sz="1400"/>
              <a:t>Box Plot</a:t>
            </a:r>
          </a:p>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n-US" sz="1400" b="1" i="0" baseline="0">
                <a:effectLst/>
              </a:rPr>
              <a:t>Comparación Mecánica Dhs Térmica Intra Nitrato</a:t>
            </a:r>
            <a:endParaRPr lang="en-US" sz="1400"/>
          </a:p>
        </c:rich>
      </c:tx>
      <c:overlay val="0"/>
    </c:title>
    <c:autoTitleDeleted val="0"/>
    <c:plotArea>
      <c:layout>
        <c:manualLayout>
          <c:layoutTarget val="inner"/>
          <c:xMode val="edge"/>
          <c:yMode val="edge"/>
          <c:x val="0.0617963374480312"/>
          <c:y val="0.177393855179867"/>
          <c:w val="0.914277615787422"/>
          <c:h val="0.639430806443313"/>
        </c:manualLayout>
      </c:layout>
      <c:barChart>
        <c:barDir val="col"/>
        <c:grouping val="stacked"/>
        <c:varyColors val="0"/>
        <c:ser>
          <c:idx val="0"/>
          <c:order val="0"/>
          <c:tx>
            <c:strRef>
              <c:f>base!$BI$275</c:f>
              <c:strCache>
                <c:ptCount val="1"/>
                <c:pt idx="0">
                  <c:v>Min</c:v>
                </c:pt>
              </c:strCache>
            </c:strRef>
          </c:tx>
          <c:spPr>
            <a:noFill/>
            <a:extLst>
              <a:ext uri="{909E8E84-426E-40DD-AFC4-6F175D3DCCD1}">
                <a14:hiddenFill xmlns:a14="http://schemas.microsoft.com/office/drawing/2010/main">
                  <a:solidFill>
                    <a:srgbClr val="4F81BD"/>
                  </a:solidFill>
                </a14:hiddenFill>
              </a:ext>
            </a:extLst>
          </c:spPr>
          <c:invertIfNegative val="0"/>
          <c:cat>
            <c:strRef>
              <c:f>base!$BJ$274:$BN$274</c:f>
              <c:strCache>
                <c:ptCount val="5"/>
                <c:pt idx="0">
                  <c:v>Inibial dhs (a)</c:v>
                </c:pt>
                <c:pt idx="1">
                  <c:v>15 mins dhs (a)</c:v>
                </c:pt>
                <c:pt idx="2">
                  <c:v>8 diasdhs( b)</c:v>
                </c:pt>
                <c:pt idx="3">
                  <c:v>15 dias dhs ( b )</c:v>
                </c:pt>
                <c:pt idx="4">
                  <c:v>mes dhs( b )</c:v>
                </c:pt>
              </c:strCache>
            </c:strRef>
          </c:cat>
          <c:val>
            <c:numRef>
              <c:f>base!$BJ$275:$BN$275</c:f>
              <c:numCache>
                <c:formatCode>General</c:formatCode>
                <c:ptCount val="5"/>
                <c:pt idx="0">
                  <c:v>0.0</c:v>
                </c:pt>
                <c:pt idx="1">
                  <c:v>0.0</c:v>
                </c:pt>
                <c:pt idx="2">
                  <c:v>0.0</c:v>
                </c:pt>
                <c:pt idx="3">
                  <c:v>0.0</c:v>
                </c:pt>
                <c:pt idx="4">
                  <c:v>0.0</c:v>
                </c:pt>
              </c:numCache>
            </c:numRef>
          </c:val>
        </c:ser>
        <c:ser>
          <c:idx val="1"/>
          <c:order val="1"/>
          <c:tx>
            <c:strRef>
              <c:f>base!$BI$276</c:f>
              <c:strCache>
                <c:ptCount val="1"/>
                <c:pt idx="0">
                  <c:v>Q1-Min</c:v>
                </c:pt>
              </c:strCache>
            </c:strRef>
          </c:tx>
          <c:spPr>
            <a:noFill/>
            <a:extLst>
              <a:ext uri="{909E8E84-426E-40DD-AFC4-6F175D3DCCD1}">
                <a14:hiddenFill xmlns:a14="http://schemas.microsoft.com/office/drawing/2010/main">
                  <a:solidFill>
                    <a:srgbClr val="C0504D"/>
                  </a:solidFill>
                </a14:hiddenFill>
              </a:ext>
            </a:extLst>
          </c:spPr>
          <c:invertIfNegative val="0"/>
          <c:errBars>
            <c:errBarType val="minus"/>
            <c:errValType val="percentage"/>
            <c:noEndCap val="0"/>
            <c:val val="100.0"/>
          </c:errBars>
          <c:cat>
            <c:strRef>
              <c:f>base!$BJ$274:$BN$274</c:f>
              <c:strCache>
                <c:ptCount val="5"/>
                <c:pt idx="0">
                  <c:v>Inibial dhs (a)</c:v>
                </c:pt>
                <c:pt idx="1">
                  <c:v>15 mins dhs (a)</c:v>
                </c:pt>
                <c:pt idx="2">
                  <c:v>8 diasdhs( b)</c:v>
                </c:pt>
                <c:pt idx="3">
                  <c:v>15 dias dhs ( b )</c:v>
                </c:pt>
                <c:pt idx="4">
                  <c:v>mes dhs( b )</c:v>
                </c:pt>
              </c:strCache>
            </c:strRef>
          </c:cat>
          <c:val>
            <c:numRef>
              <c:f>base!$BJ$276:$BN$276</c:f>
              <c:numCache>
                <c:formatCode>General</c:formatCode>
                <c:ptCount val="5"/>
                <c:pt idx="0">
                  <c:v>1.0</c:v>
                </c:pt>
                <c:pt idx="1">
                  <c:v>1.0</c:v>
                </c:pt>
                <c:pt idx="2">
                  <c:v>0.0</c:v>
                </c:pt>
                <c:pt idx="3">
                  <c:v>0.0</c:v>
                </c:pt>
                <c:pt idx="4">
                  <c:v>0.0</c:v>
                </c:pt>
              </c:numCache>
            </c:numRef>
          </c:val>
        </c:ser>
        <c:ser>
          <c:idx val="2"/>
          <c:order val="2"/>
          <c:tx>
            <c:strRef>
              <c:f>base!$BI$277</c:f>
              <c:strCache>
                <c:ptCount val="1"/>
                <c:pt idx="0">
                  <c:v>Med-Q1</c:v>
                </c:pt>
              </c:strCache>
            </c:strRef>
          </c:tx>
          <c:spPr>
            <a:solidFill>
              <a:schemeClr val="accent2">
                <a:lumMod val="60000"/>
                <a:lumOff val="40000"/>
              </a:schemeClr>
            </a:solidFill>
          </c:spPr>
          <c:invertIfNegative val="0"/>
          <c:cat>
            <c:strRef>
              <c:f>base!$BJ$274:$BN$274</c:f>
              <c:strCache>
                <c:ptCount val="5"/>
                <c:pt idx="0">
                  <c:v>Inibial dhs (a)</c:v>
                </c:pt>
                <c:pt idx="1">
                  <c:v>15 mins dhs (a)</c:v>
                </c:pt>
                <c:pt idx="2">
                  <c:v>8 diasdhs( b)</c:v>
                </c:pt>
                <c:pt idx="3">
                  <c:v>15 dias dhs ( b )</c:v>
                </c:pt>
                <c:pt idx="4">
                  <c:v>mes dhs( b )</c:v>
                </c:pt>
              </c:strCache>
            </c:strRef>
          </c:cat>
          <c:val>
            <c:numRef>
              <c:f>base!$BJ$277:$BN$277</c:f>
              <c:numCache>
                <c:formatCode>General</c:formatCode>
                <c:ptCount val="5"/>
                <c:pt idx="0">
                  <c:v>1.0</c:v>
                </c:pt>
                <c:pt idx="1">
                  <c:v>1.0</c:v>
                </c:pt>
                <c:pt idx="2">
                  <c:v>1.0</c:v>
                </c:pt>
                <c:pt idx="3">
                  <c:v>1.0</c:v>
                </c:pt>
                <c:pt idx="4">
                  <c:v>1.0</c:v>
                </c:pt>
              </c:numCache>
            </c:numRef>
          </c:val>
        </c:ser>
        <c:ser>
          <c:idx val="3"/>
          <c:order val="3"/>
          <c:tx>
            <c:strRef>
              <c:f>base!$BI$278</c:f>
              <c:strCache>
                <c:ptCount val="1"/>
                <c:pt idx="0">
                  <c:v>Q3-Med</c:v>
                </c:pt>
              </c:strCache>
            </c:strRef>
          </c:tx>
          <c:spPr>
            <a:solidFill>
              <a:schemeClr val="accent2">
                <a:lumMod val="75000"/>
              </a:schemeClr>
            </a:solidFill>
          </c:spPr>
          <c:invertIfNegative val="0"/>
          <c:errBars>
            <c:errBarType val="plus"/>
            <c:errValType val="cust"/>
            <c:noEndCap val="0"/>
            <c:plus>
              <c:numRef>
                <c:f>base!$BJ$279:$BN$279</c:f>
                <c:numCache>
                  <c:formatCode>General</c:formatCode>
                  <c:ptCount val="5"/>
                  <c:pt idx="0">
                    <c:v>1.0</c:v>
                  </c:pt>
                  <c:pt idx="1">
                    <c:v>1.0</c:v>
                  </c:pt>
                  <c:pt idx="2">
                    <c:v>0.0</c:v>
                  </c:pt>
                  <c:pt idx="3">
                    <c:v>0.0</c:v>
                  </c:pt>
                  <c:pt idx="4">
                    <c:v>1.0</c:v>
                  </c:pt>
                </c:numCache>
              </c:numRef>
            </c:plus>
          </c:errBars>
          <c:cat>
            <c:strRef>
              <c:f>base!$BJ$274:$BN$274</c:f>
              <c:strCache>
                <c:ptCount val="5"/>
                <c:pt idx="0">
                  <c:v>Inibial dhs (a)</c:v>
                </c:pt>
                <c:pt idx="1">
                  <c:v>15 mins dhs (a)</c:v>
                </c:pt>
                <c:pt idx="2">
                  <c:v>8 diasdhs( b)</c:v>
                </c:pt>
                <c:pt idx="3">
                  <c:v>15 dias dhs ( b )</c:v>
                </c:pt>
                <c:pt idx="4">
                  <c:v>mes dhs( b )</c:v>
                </c:pt>
              </c:strCache>
            </c:strRef>
          </c:cat>
          <c:val>
            <c:numRef>
              <c:f>base!$BJ$278:$BN$278</c:f>
              <c:numCache>
                <c:formatCode>General</c:formatCode>
                <c:ptCount val="5"/>
                <c:pt idx="0">
                  <c:v>0.0</c:v>
                </c:pt>
                <c:pt idx="1">
                  <c:v>0.0</c:v>
                </c:pt>
                <c:pt idx="2">
                  <c:v>1.0</c:v>
                </c:pt>
                <c:pt idx="3">
                  <c:v>1.0</c:v>
                </c:pt>
                <c:pt idx="4">
                  <c:v>0.0</c:v>
                </c:pt>
              </c:numCache>
            </c:numRef>
          </c:val>
        </c:ser>
        <c:dLbls>
          <c:showLegendKey val="0"/>
          <c:showVal val="0"/>
          <c:showCatName val="0"/>
          <c:showSerName val="0"/>
          <c:showPercent val="0"/>
          <c:showBubbleSize val="0"/>
        </c:dLbls>
        <c:gapWidth val="150"/>
        <c:overlap val="100"/>
        <c:axId val="880370976"/>
        <c:axId val="880334928"/>
      </c:barChart>
      <c:scatterChart>
        <c:scatterStyle val="lineMarker"/>
        <c:varyColors val="0"/>
        <c:ser>
          <c:idx val="4"/>
          <c:order val="4"/>
          <c:tx>
            <c:v>m</c:v>
          </c:tx>
          <c:spPr>
            <a:ln w="28575">
              <a:noFill/>
            </a:ln>
          </c:spPr>
          <c:marker>
            <c:symbol val="x"/>
            <c:size val="5"/>
            <c:spPr>
              <a:ln>
                <a:solidFill>
                  <a:srgbClr val="000000"/>
                </a:solidFill>
                <a:prstDash val="solid"/>
              </a:ln>
            </c:spPr>
          </c:marker>
          <c:xVal>
            <c:numLit>
              <c:formatCode>General</c:formatCode>
              <c:ptCount val="1"/>
              <c:pt idx="0">
                <c:v>1.0</c:v>
              </c:pt>
            </c:numLit>
          </c:xVal>
          <c:yVal>
            <c:numRef>
              <c:f>base!$BJ$286</c:f>
              <c:numCache>
                <c:formatCode>0</c:formatCode>
                <c:ptCount val="1"/>
                <c:pt idx="0">
                  <c:v>1.6</c:v>
                </c:pt>
              </c:numCache>
            </c:numRef>
          </c:yVal>
          <c:smooth val="0"/>
        </c:ser>
        <c:ser>
          <c:idx val="5"/>
          <c:order val="5"/>
          <c:tx>
            <c:v>m</c:v>
          </c:tx>
          <c:spPr>
            <a:ln w="28575">
              <a:noFill/>
            </a:ln>
          </c:spPr>
          <c:marker>
            <c:symbol val="x"/>
            <c:size val="5"/>
            <c:spPr>
              <a:ln>
                <a:solidFill>
                  <a:srgbClr val="000000"/>
                </a:solidFill>
                <a:prstDash val="solid"/>
              </a:ln>
            </c:spPr>
          </c:marker>
          <c:xVal>
            <c:numLit>
              <c:formatCode>General</c:formatCode>
              <c:ptCount val="1"/>
              <c:pt idx="0">
                <c:v>2.0</c:v>
              </c:pt>
            </c:numLit>
          </c:xVal>
          <c:yVal>
            <c:numRef>
              <c:f>base!$BK$286</c:f>
              <c:numCache>
                <c:formatCode>0</c:formatCode>
                <c:ptCount val="1"/>
                <c:pt idx="0">
                  <c:v>1.466666666666667</c:v>
                </c:pt>
              </c:numCache>
            </c:numRef>
          </c:yVal>
          <c:smooth val="0"/>
        </c:ser>
        <c:ser>
          <c:idx val="6"/>
          <c:order val="6"/>
          <c:tx>
            <c:v>m</c:v>
          </c:tx>
          <c:spPr>
            <a:ln w="28575">
              <a:noFill/>
            </a:ln>
          </c:spPr>
          <c:marker>
            <c:symbol val="x"/>
            <c:size val="5"/>
            <c:spPr>
              <a:ln>
                <a:solidFill>
                  <a:srgbClr val="000000"/>
                </a:solidFill>
                <a:prstDash val="solid"/>
              </a:ln>
            </c:spPr>
          </c:marker>
          <c:xVal>
            <c:numLit>
              <c:formatCode>General</c:formatCode>
              <c:ptCount val="1"/>
              <c:pt idx="0">
                <c:v>3.0</c:v>
              </c:pt>
            </c:numLit>
          </c:xVal>
          <c:yVal>
            <c:numRef>
              <c:f>base!$BL$286</c:f>
              <c:numCache>
                <c:formatCode>0</c:formatCode>
                <c:ptCount val="1"/>
                <c:pt idx="0">
                  <c:v>1.066666666666667</c:v>
                </c:pt>
              </c:numCache>
            </c:numRef>
          </c:yVal>
          <c:smooth val="0"/>
        </c:ser>
        <c:ser>
          <c:idx val="7"/>
          <c:order val="7"/>
          <c:tx>
            <c:v>m</c:v>
          </c:tx>
          <c:spPr>
            <a:ln w="28575">
              <a:noFill/>
            </a:ln>
          </c:spPr>
          <c:marker>
            <c:symbol val="x"/>
            <c:size val="5"/>
            <c:spPr>
              <a:ln>
                <a:solidFill>
                  <a:srgbClr val="000000"/>
                </a:solidFill>
                <a:prstDash val="solid"/>
              </a:ln>
            </c:spPr>
          </c:marker>
          <c:xVal>
            <c:numLit>
              <c:formatCode>General</c:formatCode>
              <c:ptCount val="1"/>
              <c:pt idx="0">
                <c:v>4.0</c:v>
              </c:pt>
            </c:numLit>
          </c:xVal>
          <c:yVal>
            <c:numRef>
              <c:f>base!$BM$286</c:f>
              <c:numCache>
                <c:formatCode>0</c:formatCode>
                <c:ptCount val="1"/>
                <c:pt idx="0">
                  <c:v>0.933333333333333</c:v>
                </c:pt>
              </c:numCache>
            </c:numRef>
          </c:yVal>
          <c:smooth val="0"/>
        </c:ser>
        <c:ser>
          <c:idx val="8"/>
          <c:order val="8"/>
          <c:tx>
            <c:v>m</c:v>
          </c:tx>
          <c:spPr>
            <a:ln w="28575">
              <a:noFill/>
            </a:ln>
          </c:spPr>
          <c:marker>
            <c:symbol val="x"/>
            <c:size val="5"/>
            <c:spPr>
              <a:ln>
                <a:solidFill>
                  <a:srgbClr val="000000"/>
                </a:solidFill>
                <a:prstDash val="solid"/>
              </a:ln>
            </c:spPr>
          </c:marker>
          <c:xVal>
            <c:numLit>
              <c:formatCode>General</c:formatCode>
              <c:ptCount val="1"/>
              <c:pt idx="0">
                <c:v>5.0</c:v>
              </c:pt>
            </c:numLit>
          </c:xVal>
          <c:yVal>
            <c:numRef>
              <c:f>base!$BN$286</c:f>
              <c:numCache>
                <c:formatCode>0</c:formatCode>
                <c:ptCount val="1"/>
                <c:pt idx="0">
                  <c:v>0.8</c:v>
                </c:pt>
              </c:numCache>
            </c:numRef>
          </c:yVal>
          <c:smooth val="0"/>
        </c:ser>
        <c:dLbls>
          <c:showLegendKey val="0"/>
          <c:showVal val="0"/>
          <c:showCatName val="0"/>
          <c:showSerName val="0"/>
          <c:showPercent val="0"/>
          <c:showBubbleSize val="0"/>
        </c:dLbls>
        <c:axId val="880370976"/>
        <c:axId val="880334928"/>
      </c:scatterChart>
      <c:catAx>
        <c:axId val="880370976"/>
        <c:scaling>
          <c:orientation val="minMax"/>
        </c:scaling>
        <c:delete val="0"/>
        <c:axPos val="b"/>
        <c:numFmt formatCode="General" sourceLinked="1"/>
        <c:majorTickMark val="out"/>
        <c:minorTickMark val="none"/>
        <c:tickLblPos val="nextTo"/>
        <c:crossAx val="880334928"/>
        <c:crosses val="autoZero"/>
        <c:auto val="1"/>
        <c:lblAlgn val="ctr"/>
        <c:lblOffset val="100"/>
        <c:noMultiLvlLbl val="0"/>
      </c:catAx>
      <c:valAx>
        <c:axId val="880334928"/>
        <c:scaling>
          <c:orientation val="minMax"/>
        </c:scaling>
        <c:delete val="0"/>
        <c:axPos val="l"/>
        <c:majorGridlines/>
        <c:numFmt formatCode="General" sourceLinked="1"/>
        <c:majorTickMark val="out"/>
        <c:minorTickMark val="none"/>
        <c:tickLblPos val="nextTo"/>
        <c:crossAx val="880370976"/>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baseline="0"/>
              <a:t>Box Plot</a:t>
            </a:r>
          </a:p>
          <a:p>
            <a:pPr>
              <a:defRPr/>
            </a:pPr>
            <a:r>
              <a:rPr lang="en-US" sz="1400" b="1" i="0" baseline="0">
                <a:effectLst/>
              </a:rPr>
              <a:t>Comparación Mecánica Dhs Inter: Laser vs Nitrato</a:t>
            </a:r>
            <a:endParaRPr lang="en-US"/>
          </a:p>
        </c:rich>
      </c:tx>
      <c:overlay val="0"/>
    </c:title>
    <c:autoTitleDeleted val="0"/>
    <c:plotArea>
      <c:layout>
        <c:manualLayout>
          <c:layoutTarget val="inner"/>
          <c:xMode val="edge"/>
          <c:yMode val="edge"/>
          <c:x val="0.0489420605370065"/>
          <c:y val="0.181168168719013"/>
          <c:w val="0.932108757723114"/>
          <c:h val="0.611050084120888"/>
        </c:manualLayout>
      </c:layout>
      <c:barChart>
        <c:barDir val="col"/>
        <c:grouping val="stacked"/>
        <c:varyColors val="0"/>
        <c:ser>
          <c:idx val="0"/>
          <c:order val="0"/>
          <c:tx>
            <c:strRef>
              <c:f>base!$BR$309</c:f>
              <c:strCache>
                <c:ptCount val="1"/>
                <c:pt idx="0">
                  <c:v>Min</c:v>
                </c:pt>
              </c:strCache>
            </c:strRef>
          </c:tx>
          <c:spPr>
            <a:noFill/>
            <a:extLst>
              <a:ext uri="{909E8E84-426E-40DD-AFC4-6F175D3DCCD1}">
                <a14:hiddenFill xmlns:a14="http://schemas.microsoft.com/office/drawing/2010/main">
                  <a:solidFill>
                    <a:srgbClr val="4F81BD"/>
                  </a:solidFill>
                </a14:hiddenFill>
              </a:ext>
            </a:extLst>
          </c:spPr>
          <c:invertIfNegative val="0"/>
          <c:cat>
            <c:strRef>
              <c:f>base!$BS$308:$CB$308</c:f>
              <c:strCache>
                <c:ptCount val="10"/>
                <c:pt idx="0">
                  <c:v>LS-Inicial dhs (a)</c:v>
                </c:pt>
                <c:pt idx="1">
                  <c:v>LS-15 mins dhs (b)</c:v>
                </c:pt>
                <c:pt idx="2">
                  <c:v>LS-8 diasdhs (c )</c:v>
                </c:pt>
                <c:pt idx="3">
                  <c:v>LS-15 dias dhs (d)</c:v>
                </c:pt>
                <c:pt idx="4">
                  <c:v>LS-mes dhs (e )</c:v>
                </c:pt>
                <c:pt idx="5">
                  <c:v>N-Inicial dhs (f)</c:v>
                </c:pt>
                <c:pt idx="6">
                  <c:v>N-15 mins dhs (g)</c:v>
                </c:pt>
                <c:pt idx="7">
                  <c:v>N-8 diasdhs (h )</c:v>
                </c:pt>
                <c:pt idx="8">
                  <c:v>N-15 dias dhs (i)</c:v>
                </c:pt>
                <c:pt idx="9">
                  <c:v>N-mes dhs (j)</c:v>
                </c:pt>
              </c:strCache>
            </c:strRef>
          </c:cat>
          <c:val>
            <c:numRef>
              <c:f>base!$BS$309:$CB$309</c:f>
              <c:numCache>
                <c:formatCode>General</c:formatCode>
                <c:ptCount val="10"/>
                <c:pt idx="0">
                  <c:v>1.0</c:v>
                </c:pt>
                <c:pt idx="1">
                  <c:v>0.0</c:v>
                </c:pt>
                <c:pt idx="2">
                  <c:v>0.0</c:v>
                </c:pt>
                <c:pt idx="3">
                  <c:v>0.0</c:v>
                </c:pt>
                <c:pt idx="4">
                  <c:v>0.0</c:v>
                </c:pt>
                <c:pt idx="5">
                  <c:v>0.0</c:v>
                </c:pt>
                <c:pt idx="6">
                  <c:v>0.0</c:v>
                </c:pt>
                <c:pt idx="7">
                  <c:v>0.0</c:v>
                </c:pt>
                <c:pt idx="8">
                  <c:v>0.0</c:v>
                </c:pt>
                <c:pt idx="9">
                  <c:v>0.0</c:v>
                </c:pt>
              </c:numCache>
            </c:numRef>
          </c:val>
        </c:ser>
        <c:ser>
          <c:idx val="1"/>
          <c:order val="1"/>
          <c:tx>
            <c:strRef>
              <c:f>base!$BR$310</c:f>
              <c:strCache>
                <c:ptCount val="1"/>
                <c:pt idx="0">
                  <c:v>Q1-Min</c:v>
                </c:pt>
              </c:strCache>
            </c:strRef>
          </c:tx>
          <c:spPr>
            <a:noFill/>
            <a:extLst>
              <a:ext uri="{909E8E84-426E-40DD-AFC4-6F175D3DCCD1}">
                <a14:hiddenFill xmlns:a14="http://schemas.microsoft.com/office/drawing/2010/main">
                  <a:solidFill>
                    <a:srgbClr val="C0504D"/>
                  </a:solidFill>
                </a14:hiddenFill>
              </a:ext>
            </a:extLst>
          </c:spPr>
          <c:invertIfNegative val="0"/>
          <c:errBars>
            <c:errBarType val="minus"/>
            <c:errValType val="percentage"/>
            <c:noEndCap val="0"/>
            <c:val val="100.0"/>
          </c:errBars>
          <c:cat>
            <c:strRef>
              <c:f>base!$BS$308:$CB$308</c:f>
              <c:strCache>
                <c:ptCount val="10"/>
                <c:pt idx="0">
                  <c:v>LS-Inicial dhs (a)</c:v>
                </c:pt>
                <c:pt idx="1">
                  <c:v>LS-15 mins dhs (b)</c:v>
                </c:pt>
                <c:pt idx="2">
                  <c:v>LS-8 diasdhs (c )</c:v>
                </c:pt>
                <c:pt idx="3">
                  <c:v>LS-15 dias dhs (d)</c:v>
                </c:pt>
                <c:pt idx="4">
                  <c:v>LS-mes dhs (e )</c:v>
                </c:pt>
                <c:pt idx="5">
                  <c:v>N-Inicial dhs (f)</c:v>
                </c:pt>
                <c:pt idx="6">
                  <c:v>N-15 mins dhs (g)</c:v>
                </c:pt>
                <c:pt idx="7">
                  <c:v>N-8 diasdhs (h )</c:v>
                </c:pt>
                <c:pt idx="8">
                  <c:v>N-15 dias dhs (i)</c:v>
                </c:pt>
                <c:pt idx="9">
                  <c:v>N-mes dhs (j)</c:v>
                </c:pt>
              </c:strCache>
            </c:strRef>
          </c:cat>
          <c:val>
            <c:numRef>
              <c:f>base!$BS$310:$CB$310</c:f>
              <c:numCache>
                <c:formatCode>General</c:formatCode>
                <c:ptCount val="10"/>
                <c:pt idx="0">
                  <c:v>1.0</c:v>
                </c:pt>
                <c:pt idx="1">
                  <c:v>0.0</c:v>
                </c:pt>
                <c:pt idx="2">
                  <c:v>0.0</c:v>
                </c:pt>
                <c:pt idx="3">
                  <c:v>0.0</c:v>
                </c:pt>
                <c:pt idx="4">
                  <c:v>0.0</c:v>
                </c:pt>
                <c:pt idx="5">
                  <c:v>1.0</c:v>
                </c:pt>
                <c:pt idx="6">
                  <c:v>1.0</c:v>
                </c:pt>
                <c:pt idx="7">
                  <c:v>0.0</c:v>
                </c:pt>
                <c:pt idx="8">
                  <c:v>0.0</c:v>
                </c:pt>
                <c:pt idx="9">
                  <c:v>0.0</c:v>
                </c:pt>
              </c:numCache>
            </c:numRef>
          </c:val>
        </c:ser>
        <c:ser>
          <c:idx val="2"/>
          <c:order val="2"/>
          <c:tx>
            <c:strRef>
              <c:f>base!$BR$311</c:f>
              <c:strCache>
                <c:ptCount val="1"/>
                <c:pt idx="0">
                  <c:v>Med-Q1</c:v>
                </c:pt>
              </c:strCache>
            </c:strRef>
          </c:tx>
          <c:invertIfNegative val="0"/>
          <c:dPt>
            <c:idx val="5"/>
            <c:invertIfNegative val="0"/>
            <c:bubble3D val="0"/>
            <c:spPr>
              <a:solidFill>
                <a:schemeClr val="accent2">
                  <a:lumMod val="40000"/>
                  <a:lumOff val="60000"/>
                </a:schemeClr>
              </a:solidFill>
            </c:spPr>
          </c:dPt>
          <c:dPt>
            <c:idx val="6"/>
            <c:invertIfNegative val="0"/>
            <c:bubble3D val="0"/>
            <c:spPr>
              <a:solidFill>
                <a:schemeClr val="accent2">
                  <a:lumMod val="40000"/>
                  <a:lumOff val="60000"/>
                </a:schemeClr>
              </a:solidFill>
            </c:spPr>
          </c:dPt>
          <c:dPt>
            <c:idx val="7"/>
            <c:invertIfNegative val="0"/>
            <c:bubble3D val="0"/>
            <c:spPr>
              <a:solidFill>
                <a:schemeClr val="accent2">
                  <a:lumMod val="40000"/>
                  <a:lumOff val="60000"/>
                </a:schemeClr>
              </a:solidFill>
            </c:spPr>
          </c:dPt>
          <c:dPt>
            <c:idx val="8"/>
            <c:invertIfNegative val="0"/>
            <c:bubble3D val="0"/>
            <c:spPr>
              <a:solidFill>
                <a:schemeClr val="accent2">
                  <a:lumMod val="40000"/>
                  <a:lumOff val="60000"/>
                </a:schemeClr>
              </a:solidFill>
            </c:spPr>
          </c:dPt>
          <c:dPt>
            <c:idx val="9"/>
            <c:invertIfNegative val="0"/>
            <c:bubble3D val="0"/>
            <c:spPr>
              <a:solidFill>
                <a:schemeClr val="accent2">
                  <a:lumMod val="40000"/>
                  <a:lumOff val="60000"/>
                </a:schemeClr>
              </a:solidFill>
            </c:spPr>
          </c:dPt>
          <c:cat>
            <c:strRef>
              <c:f>base!$BS$308:$CB$308</c:f>
              <c:strCache>
                <c:ptCount val="10"/>
                <c:pt idx="0">
                  <c:v>LS-Inicial dhs (a)</c:v>
                </c:pt>
                <c:pt idx="1">
                  <c:v>LS-15 mins dhs (b)</c:v>
                </c:pt>
                <c:pt idx="2">
                  <c:v>LS-8 diasdhs (c )</c:v>
                </c:pt>
                <c:pt idx="3">
                  <c:v>LS-15 dias dhs (d)</c:v>
                </c:pt>
                <c:pt idx="4">
                  <c:v>LS-mes dhs (e )</c:v>
                </c:pt>
                <c:pt idx="5">
                  <c:v>N-Inicial dhs (f)</c:v>
                </c:pt>
                <c:pt idx="6">
                  <c:v>N-15 mins dhs (g)</c:v>
                </c:pt>
                <c:pt idx="7">
                  <c:v>N-8 diasdhs (h )</c:v>
                </c:pt>
                <c:pt idx="8">
                  <c:v>N-15 dias dhs (i)</c:v>
                </c:pt>
                <c:pt idx="9">
                  <c:v>N-mes dhs (j)</c:v>
                </c:pt>
              </c:strCache>
            </c:strRef>
          </c:cat>
          <c:val>
            <c:numRef>
              <c:f>base!$BS$311:$CB$311</c:f>
              <c:numCache>
                <c:formatCode>General</c:formatCode>
                <c:ptCount val="10"/>
                <c:pt idx="0">
                  <c:v>0.0</c:v>
                </c:pt>
                <c:pt idx="1">
                  <c:v>0.0</c:v>
                </c:pt>
                <c:pt idx="2">
                  <c:v>0.0</c:v>
                </c:pt>
                <c:pt idx="3">
                  <c:v>0.0</c:v>
                </c:pt>
                <c:pt idx="4">
                  <c:v>0.0</c:v>
                </c:pt>
                <c:pt idx="5">
                  <c:v>1.0</c:v>
                </c:pt>
                <c:pt idx="6">
                  <c:v>1.0</c:v>
                </c:pt>
                <c:pt idx="7">
                  <c:v>1.0</c:v>
                </c:pt>
                <c:pt idx="8">
                  <c:v>1.0</c:v>
                </c:pt>
                <c:pt idx="9">
                  <c:v>1.0</c:v>
                </c:pt>
              </c:numCache>
            </c:numRef>
          </c:val>
        </c:ser>
        <c:ser>
          <c:idx val="3"/>
          <c:order val="3"/>
          <c:tx>
            <c:strRef>
              <c:f>base!$BR$312</c:f>
              <c:strCache>
                <c:ptCount val="1"/>
                <c:pt idx="0">
                  <c:v>Q3-Med</c:v>
                </c:pt>
              </c:strCache>
            </c:strRef>
          </c:tx>
          <c:spPr>
            <a:solidFill>
              <a:schemeClr val="accent2"/>
            </a:solidFill>
          </c:spPr>
          <c:invertIfNegative val="0"/>
          <c:dPt>
            <c:idx val="0"/>
            <c:invertIfNegative val="0"/>
            <c:bubble3D val="0"/>
            <c:spPr>
              <a:solidFill>
                <a:schemeClr val="accent4"/>
              </a:solidFill>
            </c:spPr>
          </c:dPt>
          <c:errBars>
            <c:errBarType val="plus"/>
            <c:errValType val="cust"/>
            <c:noEndCap val="0"/>
            <c:plus>
              <c:numRef>
                <c:f>base!$BS$313:$CB$313</c:f>
                <c:numCache>
                  <c:formatCode>General</c:formatCode>
                  <c:ptCount val="10"/>
                  <c:pt idx="0">
                    <c:v>0.25</c:v>
                  </c:pt>
                  <c:pt idx="1">
                    <c:v>0.0</c:v>
                  </c:pt>
                  <c:pt idx="2">
                    <c:v>0.0</c:v>
                  </c:pt>
                  <c:pt idx="3">
                    <c:v>0.0</c:v>
                  </c:pt>
                  <c:pt idx="4">
                    <c:v>0.0</c:v>
                  </c:pt>
                  <c:pt idx="5">
                    <c:v>1.0</c:v>
                  </c:pt>
                  <c:pt idx="6">
                    <c:v>1.0</c:v>
                  </c:pt>
                  <c:pt idx="7">
                    <c:v>0.0</c:v>
                  </c:pt>
                  <c:pt idx="8">
                    <c:v>0.0</c:v>
                  </c:pt>
                  <c:pt idx="9">
                    <c:v>1.0</c:v>
                  </c:pt>
                </c:numCache>
              </c:numRef>
            </c:plus>
          </c:errBars>
          <c:cat>
            <c:strRef>
              <c:f>base!$BS$308:$CB$308</c:f>
              <c:strCache>
                <c:ptCount val="10"/>
                <c:pt idx="0">
                  <c:v>LS-Inicial dhs (a)</c:v>
                </c:pt>
                <c:pt idx="1">
                  <c:v>LS-15 mins dhs (b)</c:v>
                </c:pt>
                <c:pt idx="2">
                  <c:v>LS-8 diasdhs (c )</c:v>
                </c:pt>
                <c:pt idx="3">
                  <c:v>LS-15 dias dhs (d)</c:v>
                </c:pt>
                <c:pt idx="4">
                  <c:v>LS-mes dhs (e )</c:v>
                </c:pt>
                <c:pt idx="5">
                  <c:v>N-Inicial dhs (f)</c:v>
                </c:pt>
                <c:pt idx="6">
                  <c:v>N-15 mins dhs (g)</c:v>
                </c:pt>
                <c:pt idx="7">
                  <c:v>N-8 diasdhs (h )</c:v>
                </c:pt>
                <c:pt idx="8">
                  <c:v>N-15 dias dhs (i)</c:v>
                </c:pt>
                <c:pt idx="9">
                  <c:v>N-mes dhs (j)</c:v>
                </c:pt>
              </c:strCache>
            </c:strRef>
          </c:cat>
          <c:val>
            <c:numRef>
              <c:f>base!$BS$312:$CB$312</c:f>
              <c:numCache>
                <c:formatCode>General</c:formatCode>
                <c:ptCount val="10"/>
                <c:pt idx="0">
                  <c:v>0.75</c:v>
                </c:pt>
                <c:pt idx="1">
                  <c:v>0.0</c:v>
                </c:pt>
                <c:pt idx="2">
                  <c:v>0.0</c:v>
                </c:pt>
                <c:pt idx="3">
                  <c:v>0.0</c:v>
                </c:pt>
                <c:pt idx="4">
                  <c:v>0.0</c:v>
                </c:pt>
                <c:pt idx="5">
                  <c:v>0.0</c:v>
                </c:pt>
                <c:pt idx="6">
                  <c:v>0.0</c:v>
                </c:pt>
                <c:pt idx="7">
                  <c:v>1.0</c:v>
                </c:pt>
                <c:pt idx="8">
                  <c:v>1.0</c:v>
                </c:pt>
                <c:pt idx="9">
                  <c:v>0.0</c:v>
                </c:pt>
              </c:numCache>
            </c:numRef>
          </c:val>
        </c:ser>
        <c:dLbls>
          <c:showLegendKey val="0"/>
          <c:showVal val="0"/>
          <c:showCatName val="0"/>
          <c:showSerName val="0"/>
          <c:showPercent val="0"/>
          <c:showBubbleSize val="0"/>
        </c:dLbls>
        <c:gapWidth val="150"/>
        <c:overlap val="100"/>
        <c:axId val="944622784"/>
        <c:axId val="944624144"/>
      </c:barChart>
      <c:scatterChart>
        <c:scatterStyle val="lineMarker"/>
        <c:varyColors val="0"/>
        <c:ser>
          <c:idx val="4"/>
          <c:order val="4"/>
          <c:tx>
            <c:v>m</c:v>
          </c:tx>
          <c:spPr>
            <a:ln w="28575">
              <a:noFill/>
            </a:ln>
          </c:spPr>
          <c:marker>
            <c:symbol val="x"/>
            <c:size val="5"/>
            <c:spPr>
              <a:ln>
                <a:solidFill>
                  <a:srgbClr val="000000"/>
                </a:solidFill>
                <a:prstDash val="solid"/>
              </a:ln>
            </c:spPr>
          </c:marker>
          <c:xVal>
            <c:numLit>
              <c:formatCode>General</c:formatCode>
              <c:ptCount val="1"/>
              <c:pt idx="0">
                <c:v>1.0</c:v>
              </c:pt>
            </c:numLit>
          </c:xVal>
          <c:yVal>
            <c:numRef>
              <c:f>base!$BS$320</c:f>
              <c:numCache>
                <c:formatCode>0</c:formatCode>
                <c:ptCount val="1"/>
                <c:pt idx="0">
                  <c:v>2.133333333333333</c:v>
                </c:pt>
              </c:numCache>
            </c:numRef>
          </c:yVal>
          <c:smooth val="0"/>
        </c:ser>
        <c:ser>
          <c:idx val="5"/>
          <c:order val="5"/>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base!$BR$299</c:f>
              <c:numCache>
                <c:formatCode>0</c:formatCode>
                <c:ptCount val="1"/>
                <c:pt idx="0">
                  <c:v>0.0</c:v>
                </c:pt>
              </c:numCache>
            </c:numRef>
          </c:yVal>
          <c:smooth val="0"/>
        </c:ser>
        <c:ser>
          <c:idx val="6"/>
          <c:order val="6"/>
          <c:tx>
            <c:v>m</c:v>
          </c:tx>
          <c:spPr>
            <a:ln w="28575">
              <a:noFill/>
            </a:ln>
          </c:spPr>
          <c:marker>
            <c:symbol val="x"/>
            <c:size val="5"/>
            <c:spPr>
              <a:ln>
                <a:solidFill>
                  <a:srgbClr val="000000"/>
                </a:solidFill>
                <a:prstDash val="solid"/>
              </a:ln>
            </c:spPr>
          </c:marker>
          <c:xVal>
            <c:numLit>
              <c:formatCode>General</c:formatCode>
              <c:ptCount val="1"/>
              <c:pt idx="0">
                <c:v>2.0</c:v>
              </c:pt>
            </c:numLit>
          </c:xVal>
          <c:yVal>
            <c:numRef>
              <c:f>base!$BT$320</c:f>
              <c:numCache>
                <c:formatCode>0</c:formatCode>
                <c:ptCount val="1"/>
                <c:pt idx="0">
                  <c:v>0.233333333333333</c:v>
                </c:pt>
              </c:numCache>
            </c:numRef>
          </c:yVal>
          <c:smooth val="0"/>
        </c:ser>
        <c:ser>
          <c:idx val="7"/>
          <c:order val="7"/>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base!$BS$279</c:f>
              <c:numCache>
                <c:formatCode>0</c:formatCode>
                <c:ptCount val="1"/>
                <c:pt idx="0">
                  <c:v>1.0</c:v>
                </c:pt>
              </c:numCache>
            </c:numRef>
          </c:yVal>
          <c:smooth val="0"/>
        </c:ser>
        <c:ser>
          <c:idx val="8"/>
          <c:order val="8"/>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base!$BS$281</c:f>
              <c:numCache>
                <c:formatCode>0</c:formatCode>
                <c:ptCount val="1"/>
                <c:pt idx="0">
                  <c:v>1.0</c:v>
                </c:pt>
              </c:numCache>
            </c:numRef>
          </c:yVal>
          <c:smooth val="0"/>
        </c:ser>
        <c:ser>
          <c:idx val="9"/>
          <c:order val="9"/>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base!$BS$284</c:f>
              <c:numCache>
                <c:formatCode>0</c:formatCode>
                <c:ptCount val="1"/>
                <c:pt idx="0">
                  <c:v>1.0</c:v>
                </c:pt>
              </c:numCache>
            </c:numRef>
          </c:yVal>
          <c:smooth val="0"/>
        </c:ser>
        <c:ser>
          <c:idx val="10"/>
          <c:order val="10"/>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base!$BS$292</c:f>
              <c:numCache>
                <c:formatCode>0</c:formatCode>
                <c:ptCount val="1"/>
                <c:pt idx="0">
                  <c:v>2.0</c:v>
                </c:pt>
              </c:numCache>
            </c:numRef>
          </c:yVal>
          <c:smooth val="0"/>
        </c:ser>
        <c:ser>
          <c:idx val="11"/>
          <c:order val="11"/>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base!$BS$294</c:f>
              <c:numCache>
                <c:formatCode>0</c:formatCode>
                <c:ptCount val="1"/>
                <c:pt idx="0">
                  <c:v>1.0</c:v>
                </c:pt>
              </c:numCache>
            </c:numRef>
          </c:yVal>
          <c:smooth val="0"/>
        </c:ser>
        <c:ser>
          <c:idx val="12"/>
          <c:order val="12"/>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base!$BS$295</c:f>
              <c:numCache>
                <c:formatCode>0</c:formatCode>
                <c:ptCount val="1"/>
                <c:pt idx="0">
                  <c:v>1.0</c:v>
                </c:pt>
              </c:numCache>
            </c:numRef>
          </c:yVal>
          <c:smooth val="0"/>
        </c:ser>
        <c:ser>
          <c:idx val="13"/>
          <c:order val="13"/>
          <c:tx>
            <c:v>m</c:v>
          </c:tx>
          <c:spPr>
            <a:ln w="28575">
              <a:noFill/>
            </a:ln>
          </c:spPr>
          <c:marker>
            <c:symbol val="x"/>
            <c:size val="5"/>
            <c:spPr>
              <a:ln>
                <a:solidFill>
                  <a:srgbClr val="000000"/>
                </a:solidFill>
                <a:prstDash val="solid"/>
              </a:ln>
            </c:spPr>
          </c:marker>
          <c:xVal>
            <c:numLit>
              <c:formatCode>General</c:formatCode>
              <c:ptCount val="1"/>
              <c:pt idx="0">
                <c:v>3.0</c:v>
              </c:pt>
            </c:numLit>
          </c:xVal>
          <c:yVal>
            <c:numRef>
              <c:f>base!$BU$320</c:f>
              <c:numCache>
                <c:formatCode>0</c:formatCode>
                <c:ptCount val="1"/>
                <c:pt idx="0">
                  <c:v>0.166666666666667</c:v>
                </c:pt>
              </c:numCache>
            </c:numRef>
          </c:yVal>
          <c:smooth val="0"/>
        </c:ser>
        <c:ser>
          <c:idx val="14"/>
          <c:order val="14"/>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3.0</c:v>
              </c:pt>
            </c:numLit>
          </c:xVal>
          <c:yVal>
            <c:numRef>
              <c:f>base!$BT$279</c:f>
              <c:numCache>
                <c:formatCode>0</c:formatCode>
                <c:ptCount val="1"/>
                <c:pt idx="0">
                  <c:v>1.0</c:v>
                </c:pt>
              </c:numCache>
            </c:numRef>
          </c:yVal>
          <c:smooth val="0"/>
        </c:ser>
        <c:ser>
          <c:idx val="15"/>
          <c:order val="15"/>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3.0</c:v>
              </c:pt>
            </c:numLit>
          </c:xVal>
          <c:yVal>
            <c:numRef>
              <c:f>base!$BT$281</c:f>
              <c:numCache>
                <c:formatCode>0</c:formatCode>
                <c:ptCount val="1"/>
                <c:pt idx="0">
                  <c:v>1.0</c:v>
                </c:pt>
              </c:numCache>
            </c:numRef>
          </c:yVal>
          <c:smooth val="0"/>
        </c:ser>
        <c:ser>
          <c:idx val="16"/>
          <c:order val="16"/>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3.0</c:v>
              </c:pt>
            </c:numLit>
          </c:xVal>
          <c:yVal>
            <c:numRef>
              <c:f>base!$BT$292</c:f>
              <c:numCache>
                <c:formatCode>0</c:formatCode>
                <c:ptCount val="1"/>
                <c:pt idx="0">
                  <c:v>1.0</c:v>
                </c:pt>
              </c:numCache>
            </c:numRef>
          </c:yVal>
          <c:smooth val="0"/>
        </c:ser>
        <c:ser>
          <c:idx val="17"/>
          <c:order val="17"/>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3.0</c:v>
              </c:pt>
            </c:numLit>
          </c:xVal>
          <c:yVal>
            <c:numRef>
              <c:f>base!$BT$294</c:f>
              <c:numCache>
                <c:formatCode>0</c:formatCode>
                <c:ptCount val="1"/>
                <c:pt idx="0">
                  <c:v>1.0</c:v>
                </c:pt>
              </c:numCache>
            </c:numRef>
          </c:yVal>
          <c:smooth val="0"/>
        </c:ser>
        <c:ser>
          <c:idx val="18"/>
          <c:order val="18"/>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3.0</c:v>
              </c:pt>
            </c:numLit>
          </c:xVal>
          <c:yVal>
            <c:numRef>
              <c:f>base!$BT$295</c:f>
              <c:numCache>
                <c:formatCode>0</c:formatCode>
                <c:ptCount val="1"/>
                <c:pt idx="0">
                  <c:v>1.0</c:v>
                </c:pt>
              </c:numCache>
            </c:numRef>
          </c:yVal>
          <c:smooth val="0"/>
        </c:ser>
        <c:ser>
          <c:idx val="19"/>
          <c:order val="19"/>
          <c:tx>
            <c:v>m</c:v>
          </c:tx>
          <c:spPr>
            <a:ln w="28575">
              <a:noFill/>
            </a:ln>
          </c:spPr>
          <c:marker>
            <c:symbol val="x"/>
            <c:size val="5"/>
            <c:spPr>
              <a:ln>
                <a:solidFill>
                  <a:srgbClr val="000000"/>
                </a:solidFill>
                <a:prstDash val="solid"/>
              </a:ln>
            </c:spPr>
          </c:marker>
          <c:xVal>
            <c:numLit>
              <c:formatCode>General</c:formatCode>
              <c:ptCount val="1"/>
              <c:pt idx="0">
                <c:v>4.0</c:v>
              </c:pt>
            </c:numLit>
          </c:xVal>
          <c:yVal>
            <c:numRef>
              <c:f>base!$BV$320</c:f>
              <c:numCache>
                <c:formatCode>0</c:formatCode>
                <c:ptCount val="1"/>
                <c:pt idx="0">
                  <c:v>0.133333333333333</c:v>
                </c:pt>
              </c:numCache>
            </c:numRef>
          </c:yVal>
          <c:smooth val="0"/>
        </c:ser>
        <c:ser>
          <c:idx val="20"/>
          <c:order val="20"/>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4.0</c:v>
              </c:pt>
            </c:numLit>
          </c:xVal>
          <c:yVal>
            <c:numRef>
              <c:f>base!$BU$279</c:f>
              <c:numCache>
                <c:formatCode>0</c:formatCode>
                <c:ptCount val="1"/>
                <c:pt idx="0">
                  <c:v>1.0</c:v>
                </c:pt>
              </c:numCache>
            </c:numRef>
          </c:yVal>
          <c:smooth val="0"/>
        </c:ser>
        <c:ser>
          <c:idx val="21"/>
          <c:order val="21"/>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4.0</c:v>
              </c:pt>
            </c:numLit>
          </c:xVal>
          <c:yVal>
            <c:numRef>
              <c:f>base!$BU$292</c:f>
              <c:numCache>
                <c:formatCode>0</c:formatCode>
                <c:ptCount val="1"/>
                <c:pt idx="0">
                  <c:v>1.0</c:v>
                </c:pt>
              </c:numCache>
            </c:numRef>
          </c:yVal>
          <c:smooth val="0"/>
        </c:ser>
        <c:ser>
          <c:idx val="22"/>
          <c:order val="22"/>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4.0</c:v>
              </c:pt>
            </c:numLit>
          </c:xVal>
          <c:yVal>
            <c:numRef>
              <c:f>base!$BU$294</c:f>
              <c:numCache>
                <c:formatCode>0</c:formatCode>
                <c:ptCount val="1"/>
                <c:pt idx="0">
                  <c:v>1.0</c:v>
                </c:pt>
              </c:numCache>
            </c:numRef>
          </c:yVal>
          <c:smooth val="0"/>
        </c:ser>
        <c:ser>
          <c:idx val="23"/>
          <c:order val="23"/>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4.0</c:v>
              </c:pt>
            </c:numLit>
          </c:xVal>
          <c:yVal>
            <c:numRef>
              <c:f>base!$BU$295</c:f>
              <c:numCache>
                <c:formatCode>0</c:formatCode>
                <c:ptCount val="1"/>
                <c:pt idx="0">
                  <c:v>1.0</c:v>
                </c:pt>
              </c:numCache>
            </c:numRef>
          </c:yVal>
          <c:smooth val="0"/>
        </c:ser>
        <c:ser>
          <c:idx val="24"/>
          <c:order val="24"/>
          <c:tx>
            <c:v>m</c:v>
          </c:tx>
          <c:spPr>
            <a:ln w="28575">
              <a:noFill/>
            </a:ln>
          </c:spPr>
          <c:marker>
            <c:symbol val="x"/>
            <c:size val="5"/>
            <c:spPr>
              <a:ln>
                <a:solidFill>
                  <a:srgbClr val="000000"/>
                </a:solidFill>
                <a:prstDash val="solid"/>
              </a:ln>
            </c:spPr>
          </c:marker>
          <c:xVal>
            <c:numLit>
              <c:formatCode>General</c:formatCode>
              <c:ptCount val="1"/>
              <c:pt idx="0">
                <c:v>5.0</c:v>
              </c:pt>
            </c:numLit>
          </c:xVal>
          <c:yVal>
            <c:numRef>
              <c:f>base!$BW$320</c:f>
              <c:numCache>
                <c:formatCode>0</c:formatCode>
                <c:ptCount val="1"/>
                <c:pt idx="0">
                  <c:v>0.0666666666666667</c:v>
                </c:pt>
              </c:numCache>
            </c:numRef>
          </c:yVal>
          <c:smooth val="0"/>
        </c:ser>
        <c:ser>
          <c:idx val="25"/>
          <c:order val="25"/>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5.0</c:v>
              </c:pt>
            </c:numLit>
          </c:xVal>
          <c:yVal>
            <c:numRef>
              <c:f>base!$BV$292</c:f>
              <c:numCache>
                <c:formatCode>0</c:formatCode>
                <c:ptCount val="1"/>
                <c:pt idx="0">
                  <c:v>1.0</c:v>
                </c:pt>
              </c:numCache>
            </c:numRef>
          </c:yVal>
          <c:smooth val="0"/>
        </c:ser>
        <c:ser>
          <c:idx val="26"/>
          <c:order val="26"/>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5.0</c:v>
              </c:pt>
            </c:numLit>
          </c:xVal>
          <c:yVal>
            <c:numRef>
              <c:f>base!$BV$295</c:f>
              <c:numCache>
                <c:formatCode>0</c:formatCode>
                <c:ptCount val="1"/>
                <c:pt idx="0">
                  <c:v>1.0</c:v>
                </c:pt>
              </c:numCache>
            </c:numRef>
          </c:yVal>
          <c:smooth val="0"/>
        </c:ser>
        <c:ser>
          <c:idx val="27"/>
          <c:order val="27"/>
          <c:tx>
            <c:v>m</c:v>
          </c:tx>
          <c:spPr>
            <a:ln w="28575">
              <a:noFill/>
            </a:ln>
          </c:spPr>
          <c:marker>
            <c:symbol val="x"/>
            <c:size val="5"/>
            <c:spPr>
              <a:ln>
                <a:solidFill>
                  <a:srgbClr val="000000"/>
                </a:solidFill>
                <a:prstDash val="solid"/>
              </a:ln>
            </c:spPr>
          </c:marker>
          <c:xVal>
            <c:numLit>
              <c:formatCode>General</c:formatCode>
              <c:ptCount val="1"/>
              <c:pt idx="0">
                <c:v>6.0</c:v>
              </c:pt>
            </c:numLit>
          </c:xVal>
          <c:yVal>
            <c:numRef>
              <c:f>base!$BX$320</c:f>
              <c:numCache>
                <c:formatCode>0</c:formatCode>
                <c:ptCount val="1"/>
                <c:pt idx="0">
                  <c:v>1.6</c:v>
                </c:pt>
              </c:numCache>
            </c:numRef>
          </c:yVal>
          <c:smooth val="0"/>
        </c:ser>
        <c:ser>
          <c:idx val="28"/>
          <c:order val="28"/>
          <c:tx>
            <c:v>m</c:v>
          </c:tx>
          <c:spPr>
            <a:ln w="28575">
              <a:noFill/>
            </a:ln>
          </c:spPr>
          <c:marker>
            <c:symbol val="x"/>
            <c:size val="5"/>
            <c:spPr>
              <a:ln>
                <a:solidFill>
                  <a:srgbClr val="000000"/>
                </a:solidFill>
                <a:prstDash val="solid"/>
              </a:ln>
            </c:spPr>
          </c:marker>
          <c:xVal>
            <c:numLit>
              <c:formatCode>General</c:formatCode>
              <c:ptCount val="1"/>
              <c:pt idx="0">
                <c:v>7.0</c:v>
              </c:pt>
            </c:numLit>
          </c:xVal>
          <c:yVal>
            <c:numRef>
              <c:f>base!$BY$320</c:f>
              <c:numCache>
                <c:formatCode>0</c:formatCode>
                <c:ptCount val="1"/>
                <c:pt idx="0">
                  <c:v>1.466666666666667</c:v>
                </c:pt>
              </c:numCache>
            </c:numRef>
          </c:yVal>
          <c:smooth val="0"/>
        </c:ser>
        <c:ser>
          <c:idx val="29"/>
          <c:order val="29"/>
          <c:tx>
            <c:v>m</c:v>
          </c:tx>
          <c:spPr>
            <a:ln w="28575">
              <a:noFill/>
            </a:ln>
          </c:spPr>
          <c:marker>
            <c:symbol val="x"/>
            <c:size val="5"/>
            <c:spPr>
              <a:ln>
                <a:solidFill>
                  <a:srgbClr val="000000"/>
                </a:solidFill>
                <a:prstDash val="solid"/>
              </a:ln>
            </c:spPr>
          </c:marker>
          <c:xVal>
            <c:numLit>
              <c:formatCode>General</c:formatCode>
              <c:ptCount val="1"/>
              <c:pt idx="0">
                <c:v>8.0</c:v>
              </c:pt>
            </c:numLit>
          </c:xVal>
          <c:yVal>
            <c:numRef>
              <c:f>base!$BZ$320</c:f>
              <c:numCache>
                <c:formatCode>0</c:formatCode>
                <c:ptCount val="1"/>
                <c:pt idx="0">
                  <c:v>1.066666666666667</c:v>
                </c:pt>
              </c:numCache>
            </c:numRef>
          </c:yVal>
          <c:smooth val="0"/>
        </c:ser>
        <c:ser>
          <c:idx val="30"/>
          <c:order val="30"/>
          <c:tx>
            <c:v>m</c:v>
          </c:tx>
          <c:spPr>
            <a:ln w="28575">
              <a:noFill/>
            </a:ln>
          </c:spPr>
          <c:marker>
            <c:symbol val="x"/>
            <c:size val="5"/>
            <c:spPr>
              <a:ln>
                <a:solidFill>
                  <a:srgbClr val="000000"/>
                </a:solidFill>
                <a:prstDash val="solid"/>
              </a:ln>
            </c:spPr>
          </c:marker>
          <c:xVal>
            <c:numLit>
              <c:formatCode>General</c:formatCode>
              <c:ptCount val="1"/>
              <c:pt idx="0">
                <c:v>9.0</c:v>
              </c:pt>
            </c:numLit>
          </c:xVal>
          <c:yVal>
            <c:numRef>
              <c:f>base!$CA$320</c:f>
              <c:numCache>
                <c:formatCode>0</c:formatCode>
                <c:ptCount val="1"/>
                <c:pt idx="0">
                  <c:v>0.933333333333333</c:v>
                </c:pt>
              </c:numCache>
            </c:numRef>
          </c:yVal>
          <c:smooth val="0"/>
        </c:ser>
        <c:ser>
          <c:idx val="31"/>
          <c:order val="31"/>
          <c:tx>
            <c:v>m</c:v>
          </c:tx>
          <c:spPr>
            <a:ln w="28575">
              <a:noFill/>
            </a:ln>
          </c:spPr>
          <c:marker>
            <c:symbol val="x"/>
            <c:size val="5"/>
            <c:spPr>
              <a:ln>
                <a:solidFill>
                  <a:srgbClr val="000000"/>
                </a:solidFill>
                <a:prstDash val="solid"/>
              </a:ln>
            </c:spPr>
          </c:marker>
          <c:xVal>
            <c:numLit>
              <c:formatCode>General</c:formatCode>
              <c:ptCount val="1"/>
              <c:pt idx="0">
                <c:v>10.0</c:v>
              </c:pt>
            </c:numLit>
          </c:xVal>
          <c:yVal>
            <c:numRef>
              <c:f>base!$CB$320</c:f>
              <c:numCache>
                <c:formatCode>0</c:formatCode>
                <c:ptCount val="1"/>
                <c:pt idx="0">
                  <c:v>0.8</c:v>
                </c:pt>
              </c:numCache>
            </c:numRef>
          </c:yVal>
          <c:smooth val="0"/>
        </c:ser>
        <c:dLbls>
          <c:showLegendKey val="0"/>
          <c:showVal val="0"/>
          <c:showCatName val="0"/>
          <c:showSerName val="0"/>
          <c:showPercent val="0"/>
          <c:showBubbleSize val="0"/>
        </c:dLbls>
        <c:axId val="944622784"/>
        <c:axId val="944624144"/>
      </c:scatterChart>
      <c:catAx>
        <c:axId val="944622784"/>
        <c:scaling>
          <c:orientation val="minMax"/>
        </c:scaling>
        <c:delete val="0"/>
        <c:axPos val="b"/>
        <c:numFmt formatCode="General" sourceLinked="1"/>
        <c:majorTickMark val="out"/>
        <c:minorTickMark val="none"/>
        <c:tickLblPos val="nextTo"/>
        <c:crossAx val="944624144"/>
        <c:crosses val="autoZero"/>
        <c:auto val="1"/>
        <c:lblAlgn val="ctr"/>
        <c:lblOffset val="100"/>
        <c:noMultiLvlLbl val="0"/>
      </c:catAx>
      <c:valAx>
        <c:axId val="944624144"/>
        <c:scaling>
          <c:orientation val="minMax"/>
        </c:scaling>
        <c:delete val="0"/>
        <c:axPos val="l"/>
        <c:majorGridlines/>
        <c:numFmt formatCode="General" sourceLinked="1"/>
        <c:majorTickMark val="out"/>
        <c:minorTickMark val="none"/>
        <c:tickLblPos val="nextTo"/>
        <c:crossAx val="944622784"/>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Comparaciones Niveles de sencibilidad a estìmulo quimico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_tradnl"/>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FF0000"/>
              </a:solidFill>
              <a:ln>
                <a:noFill/>
              </a:ln>
              <a:effectLst/>
            </c:spPr>
            <c:extLst xmlns:c16r2="http://schemas.microsoft.com/office/drawing/2015/06/chart">
              <c:ext xmlns:c16="http://schemas.microsoft.com/office/drawing/2014/chart" uri="{C3380CC4-5D6E-409C-BE32-E72D297353CC}">
                <c16:uniqueId val="{00000001-E776-402D-9114-1B106B8721A3}"/>
              </c:ext>
            </c:extLst>
          </c:dPt>
          <c:dPt>
            <c:idx val="1"/>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3-E776-402D-9114-1B106B8721A3}"/>
              </c:ext>
            </c:extLst>
          </c:dPt>
          <c:dPt>
            <c:idx val="2"/>
            <c:invertIfNegative val="0"/>
            <c:bubble3D val="0"/>
            <c:spPr>
              <a:solidFill>
                <a:schemeClr val="accent6"/>
              </a:solidFill>
              <a:ln>
                <a:noFill/>
              </a:ln>
              <a:effectLst/>
            </c:spPr>
            <c:extLst xmlns:c16r2="http://schemas.microsoft.com/office/drawing/2015/06/chart">
              <c:ext xmlns:c16="http://schemas.microsoft.com/office/drawing/2014/chart" uri="{C3380CC4-5D6E-409C-BE32-E72D297353CC}">
                <c16:uniqueId val="{00000005-E776-402D-9114-1B106B8721A3}"/>
              </c:ext>
            </c:extLst>
          </c:dPt>
          <c:dPt>
            <c:idx val="3"/>
            <c:invertIfNegative val="0"/>
            <c:bubble3D val="0"/>
            <c:spPr>
              <a:solidFill>
                <a:srgbClr val="92D050"/>
              </a:solidFill>
              <a:ln>
                <a:noFill/>
              </a:ln>
              <a:effectLst/>
            </c:spPr>
            <c:extLst xmlns:c16r2="http://schemas.microsoft.com/office/drawing/2015/06/chart">
              <c:ext xmlns:c16="http://schemas.microsoft.com/office/drawing/2014/chart" uri="{C3380CC4-5D6E-409C-BE32-E72D297353CC}">
                <c16:uniqueId val="{00000007-E776-402D-9114-1B106B8721A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base!$AJ$74:$AM$74</c:f>
              <c:numCache>
                <c:formatCode>0</c:formatCode>
                <c:ptCount val="4"/>
              </c:numCache>
            </c:numRef>
          </c:cat>
          <c:val>
            <c:numRef>
              <c:f>base!$AJ$75:$AM$75</c:f>
              <c:numCache>
                <c:formatCode>0</c:formatCode>
                <c:ptCount val="4"/>
              </c:numCache>
            </c:numRef>
          </c:val>
          <c:extLst xmlns:c16r2="http://schemas.microsoft.com/office/drawing/2015/06/chart">
            <c:ext xmlns:c16="http://schemas.microsoft.com/office/drawing/2014/chart" uri="{C3380CC4-5D6E-409C-BE32-E72D297353CC}">
              <c16:uniqueId val="{00000008-E776-402D-9114-1B106B8721A3}"/>
            </c:ext>
          </c:extLst>
        </c:ser>
        <c:dLbls>
          <c:showLegendKey val="0"/>
          <c:showVal val="0"/>
          <c:showCatName val="0"/>
          <c:showSerName val="0"/>
          <c:showPercent val="0"/>
          <c:showBubbleSize val="0"/>
        </c:dLbls>
        <c:gapWidth val="150"/>
        <c:axId val="880289056"/>
        <c:axId val="880292768"/>
      </c:barChart>
      <c:catAx>
        <c:axId val="880289056"/>
        <c:scaling>
          <c:orientation val="minMax"/>
        </c:scaling>
        <c:delete val="0"/>
        <c:axPos val="b"/>
        <c:title>
          <c:tx>
            <c:rich>
              <a:bodyPr rot="0" spcFirstLastPara="1" vertOverflow="ellipsis" vert="horz" wrap="square" anchor="ctr" anchorCtr="1"/>
              <a:lstStyle/>
              <a:p>
                <a:pPr algn="l">
                  <a:defRPr sz="1000" b="0" i="0" u="none" strike="noStrike" kern="1200" baseline="0">
                    <a:solidFill>
                      <a:schemeClr val="tx1">
                        <a:lumMod val="65000"/>
                        <a:lumOff val="35000"/>
                      </a:schemeClr>
                    </a:solidFill>
                    <a:latin typeface="+mn-lt"/>
                    <a:ea typeface="+mn-ea"/>
                    <a:cs typeface="+mn-cs"/>
                  </a:defRPr>
                </a:pPr>
                <a:r>
                  <a:rPr lang="es-CO"/>
                  <a:t>Scheirer Ray Hare Test,  Estimulo Quimico p&lt;0,05</a:t>
                </a:r>
              </a:p>
              <a:p>
                <a:pPr algn="l">
                  <a:defRPr/>
                </a:pPr>
                <a:r>
                  <a:rPr lang="es-CO"/>
                  <a:t>Kruskal-Wallis Test p-valu=2,9e-06</a:t>
                </a:r>
              </a:p>
              <a:p>
                <a:pPr algn="l">
                  <a:defRPr/>
                </a:pPr>
                <a:r>
                  <a:rPr lang="es-CO"/>
                  <a:t>CONTRAST KW p&lt;0,05, Different letters mean significant difference</a:t>
                </a:r>
              </a:p>
            </c:rich>
          </c:tx>
          <c:layout>
            <c:manualLayout>
              <c:xMode val="edge"/>
              <c:yMode val="edge"/>
              <c:x val="0.0199919072615923"/>
              <c:y val="0.80733778069408"/>
            </c:manualLayout>
          </c:layout>
          <c:overlay val="0"/>
          <c:spPr>
            <a:noFill/>
            <a:ln>
              <a:noFill/>
            </a:ln>
            <a:effectLst/>
          </c:spPr>
          <c:txPr>
            <a:bodyPr rot="0" spcFirstLastPara="1" vertOverflow="ellipsis" vert="horz" wrap="square" anchor="ctr" anchorCtr="1"/>
            <a:lstStyle/>
            <a:p>
              <a:pPr algn="l">
                <a:defRPr sz="1000" b="0" i="0" u="none" strike="noStrike" kern="1200" baseline="0">
                  <a:solidFill>
                    <a:schemeClr val="tx1">
                      <a:lumMod val="65000"/>
                      <a:lumOff val="35000"/>
                    </a:schemeClr>
                  </a:solidFill>
                  <a:latin typeface="+mn-lt"/>
                  <a:ea typeface="+mn-ea"/>
                  <a:cs typeface="+mn-cs"/>
                </a:defRPr>
              </a:pPr>
              <a:endParaRPr lang="es-ES_tradnl"/>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880292768"/>
        <c:crosses val="autoZero"/>
        <c:auto val="1"/>
        <c:lblAlgn val="ctr"/>
        <c:lblOffset val="100"/>
        <c:noMultiLvlLbl val="0"/>
      </c:catAx>
      <c:valAx>
        <c:axId val="8802927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Sensibilidad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8802890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Box Plot</a:t>
            </a:r>
          </a:p>
          <a:p>
            <a:pPr>
              <a:defRPr/>
            </a:pPr>
            <a:r>
              <a:rPr lang="en-US"/>
              <a:t>Estìmulo tèrmico </a:t>
            </a:r>
          </a:p>
          <a:p>
            <a:pPr>
              <a:defRPr/>
            </a:pPr>
            <a:r>
              <a:rPr lang="en-US"/>
              <a:t>Sensiblidad por Periodo</a:t>
            </a:r>
          </a:p>
        </c:rich>
      </c:tx>
      <c:overlay val="0"/>
    </c:title>
    <c:autoTitleDeleted val="0"/>
    <c:plotArea>
      <c:layout>
        <c:manualLayout>
          <c:layoutTarget val="inner"/>
          <c:xMode val="edge"/>
          <c:yMode val="edge"/>
          <c:x val="0.0564894409311651"/>
          <c:y val="0.32499297244156"/>
          <c:w val="0.921639214241017"/>
          <c:h val="0.451923022578913"/>
        </c:manualLayout>
      </c:layout>
      <c:barChart>
        <c:barDir val="col"/>
        <c:grouping val="stacked"/>
        <c:varyColors val="0"/>
        <c:ser>
          <c:idx val="0"/>
          <c:order val="0"/>
          <c:tx>
            <c:strRef>
              <c:f>base!$D$184</c:f>
              <c:strCache>
                <c:ptCount val="1"/>
                <c:pt idx="0">
                  <c:v>Min</c:v>
                </c:pt>
              </c:strCache>
            </c:strRef>
          </c:tx>
          <c:spPr>
            <a:noFill/>
            <a:extLst>
              <a:ext uri="{909E8E84-426E-40DD-AFC4-6F175D3DCCD1}">
                <a14:hiddenFill xmlns:a14="http://schemas.microsoft.com/office/drawing/2010/main">
                  <a:solidFill>
                    <a:srgbClr val="4F81BD"/>
                  </a:solidFill>
                </a14:hiddenFill>
              </a:ext>
            </a:extLst>
          </c:spPr>
          <c:invertIfNegative val="0"/>
          <c:cat>
            <c:strRef>
              <c:f>base!$E$183:$I$183</c:f>
              <c:strCache>
                <c:ptCount val="5"/>
                <c:pt idx="0">
                  <c:v>Inicial dhs (a)</c:v>
                </c:pt>
                <c:pt idx="1">
                  <c:v>15 mins dhs (b)</c:v>
                </c:pt>
                <c:pt idx="2">
                  <c:v>8 diasdhs (c )</c:v>
                </c:pt>
                <c:pt idx="3">
                  <c:v>15 dias dhs ( c)</c:v>
                </c:pt>
                <c:pt idx="4">
                  <c:v>mes dhs ( c)</c:v>
                </c:pt>
              </c:strCache>
            </c:strRef>
          </c:cat>
          <c:val>
            <c:numRef>
              <c:f>base!$E$184:$I$184</c:f>
              <c:numCache>
                <c:formatCode>General</c:formatCode>
                <c:ptCount val="5"/>
                <c:pt idx="0">
                  <c:v>2.0</c:v>
                </c:pt>
                <c:pt idx="1">
                  <c:v>0.0</c:v>
                </c:pt>
                <c:pt idx="2">
                  <c:v>0.0</c:v>
                </c:pt>
                <c:pt idx="3">
                  <c:v>0.0</c:v>
                </c:pt>
                <c:pt idx="4">
                  <c:v>0.0</c:v>
                </c:pt>
              </c:numCache>
            </c:numRef>
          </c:val>
          <c:extLst xmlns:c16r2="http://schemas.microsoft.com/office/drawing/2015/06/chart">
            <c:ext xmlns:c16="http://schemas.microsoft.com/office/drawing/2014/chart" uri="{C3380CC4-5D6E-409C-BE32-E72D297353CC}">
              <c16:uniqueId val="{00000000-5B0A-4982-B70F-7B2A7D0DAF89}"/>
            </c:ext>
          </c:extLst>
        </c:ser>
        <c:ser>
          <c:idx val="1"/>
          <c:order val="1"/>
          <c:tx>
            <c:strRef>
              <c:f>base!$D$185</c:f>
              <c:strCache>
                <c:ptCount val="1"/>
                <c:pt idx="0">
                  <c:v>Q1-Min</c:v>
                </c:pt>
              </c:strCache>
            </c:strRef>
          </c:tx>
          <c:spPr>
            <a:noFill/>
            <a:extLst>
              <a:ext uri="{909E8E84-426E-40DD-AFC4-6F175D3DCCD1}">
                <a14:hiddenFill xmlns:a14="http://schemas.microsoft.com/office/drawing/2010/main">
                  <a:solidFill>
                    <a:srgbClr val="C0504D"/>
                  </a:solidFill>
                </a14:hiddenFill>
              </a:ext>
            </a:extLst>
          </c:spPr>
          <c:invertIfNegative val="0"/>
          <c:errBars>
            <c:errBarType val="minus"/>
            <c:errValType val="percentage"/>
            <c:noEndCap val="0"/>
            <c:val val="100.0"/>
          </c:errBars>
          <c:cat>
            <c:strRef>
              <c:f>base!$E$183:$I$183</c:f>
              <c:strCache>
                <c:ptCount val="5"/>
                <c:pt idx="0">
                  <c:v>Inicial dhs (a)</c:v>
                </c:pt>
                <c:pt idx="1">
                  <c:v>15 mins dhs (b)</c:v>
                </c:pt>
                <c:pt idx="2">
                  <c:v>8 diasdhs (c )</c:v>
                </c:pt>
                <c:pt idx="3">
                  <c:v>15 dias dhs ( c)</c:v>
                </c:pt>
                <c:pt idx="4">
                  <c:v>mes dhs ( c)</c:v>
                </c:pt>
              </c:strCache>
            </c:strRef>
          </c:cat>
          <c:val>
            <c:numRef>
              <c:f>base!$E$185:$I$185</c:f>
              <c:numCache>
                <c:formatCode>General</c:formatCode>
                <c:ptCount val="5"/>
                <c:pt idx="0">
                  <c:v>0.0</c:v>
                </c:pt>
                <c:pt idx="1">
                  <c:v>0.75</c:v>
                </c:pt>
                <c:pt idx="2">
                  <c:v>0.0</c:v>
                </c:pt>
                <c:pt idx="3">
                  <c:v>0.0</c:v>
                </c:pt>
                <c:pt idx="4">
                  <c:v>0.0</c:v>
                </c:pt>
              </c:numCache>
            </c:numRef>
          </c:val>
          <c:extLst xmlns:c16r2="http://schemas.microsoft.com/office/drawing/2015/06/chart">
            <c:ext xmlns:c16="http://schemas.microsoft.com/office/drawing/2014/chart" uri="{C3380CC4-5D6E-409C-BE32-E72D297353CC}">
              <c16:uniqueId val="{00000001-5B0A-4982-B70F-7B2A7D0DAF89}"/>
            </c:ext>
          </c:extLst>
        </c:ser>
        <c:ser>
          <c:idx val="2"/>
          <c:order val="2"/>
          <c:tx>
            <c:strRef>
              <c:f>base!$D$186</c:f>
              <c:strCache>
                <c:ptCount val="1"/>
                <c:pt idx="0">
                  <c:v>Med-Q1</c:v>
                </c:pt>
              </c:strCache>
            </c:strRef>
          </c:tx>
          <c:spPr>
            <a:solidFill>
              <a:schemeClr val="accent6">
                <a:lumMod val="75000"/>
              </a:schemeClr>
            </a:solidFill>
          </c:spPr>
          <c:invertIfNegative val="0"/>
          <c:cat>
            <c:strRef>
              <c:f>base!$E$183:$I$183</c:f>
              <c:strCache>
                <c:ptCount val="5"/>
                <c:pt idx="0">
                  <c:v>Inicial dhs (a)</c:v>
                </c:pt>
                <c:pt idx="1">
                  <c:v>15 mins dhs (b)</c:v>
                </c:pt>
                <c:pt idx="2">
                  <c:v>8 diasdhs (c )</c:v>
                </c:pt>
                <c:pt idx="3">
                  <c:v>15 dias dhs ( c)</c:v>
                </c:pt>
                <c:pt idx="4">
                  <c:v>mes dhs ( c)</c:v>
                </c:pt>
              </c:strCache>
            </c:strRef>
          </c:cat>
          <c:val>
            <c:numRef>
              <c:f>base!$E$186:$I$186</c:f>
              <c:numCache>
                <c:formatCode>General</c:formatCode>
                <c:ptCount val="5"/>
                <c:pt idx="0">
                  <c:v>0.0</c:v>
                </c:pt>
                <c:pt idx="1">
                  <c:v>1.25</c:v>
                </c:pt>
                <c:pt idx="2">
                  <c:v>1.0</c:v>
                </c:pt>
                <c:pt idx="3">
                  <c:v>1.0</c:v>
                </c:pt>
                <c:pt idx="4">
                  <c:v>1.0</c:v>
                </c:pt>
              </c:numCache>
            </c:numRef>
          </c:val>
          <c:extLst xmlns:c16r2="http://schemas.microsoft.com/office/drawing/2015/06/chart">
            <c:ext xmlns:c16="http://schemas.microsoft.com/office/drawing/2014/chart" uri="{C3380CC4-5D6E-409C-BE32-E72D297353CC}">
              <c16:uniqueId val="{00000002-5B0A-4982-B70F-7B2A7D0DAF89}"/>
            </c:ext>
          </c:extLst>
        </c:ser>
        <c:ser>
          <c:idx val="3"/>
          <c:order val="3"/>
          <c:tx>
            <c:strRef>
              <c:f>base!$D$187</c:f>
              <c:strCache>
                <c:ptCount val="1"/>
                <c:pt idx="0">
                  <c:v>Q3-Med</c:v>
                </c:pt>
              </c:strCache>
            </c:strRef>
          </c:tx>
          <c:spPr>
            <a:solidFill>
              <a:schemeClr val="accent6">
                <a:lumMod val="60000"/>
                <a:lumOff val="40000"/>
              </a:schemeClr>
            </a:solidFill>
          </c:spPr>
          <c:invertIfNegative val="0"/>
          <c:errBars>
            <c:errBarType val="plus"/>
            <c:errValType val="cust"/>
            <c:noEndCap val="0"/>
            <c:plus>
              <c:numRef>
                <c:f>base!$E$188:$I$188</c:f>
                <c:numCache>
                  <c:formatCode>General</c:formatCode>
                  <c:ptCount val="5"/>
                  <c:pt idx="0">
                    <c:v>0.0</c:v>
                  </c:pt>
                  <c:pt idx="1">
                    <c:v>1.0</c:v>
                  </c:pt>
                  <c:pt idx="2">
                    <c:v>1.0</c:v>
                  </c:pt>
                  <c:pt idx="3">
                    <c:v>1.0</c:v>
                  </c:pt>
                  <c:pt idx="4">
                    <c:v>1.0</c:v>
                  </c:pt>
                </c:numCache>
              </c:numRef>
            </c:plus>
          </c:errBars>
          <c:cat>
            <c:strRef>
              <c:f>base!$E$183:$I$183</c:f>
              <c:strCache>
                <c:ptCount val="5"/>
                <c:pt idx="0">
                  <c:v>Inicial dhs (a)</c:v>
                </c:pt>
                <c:pt idx="1">
                  <c:v>15 mins dhs (b)</c:v>
                </c:pt>
                <c:pt idx="2">
                  <c:v>8 diasdhs (c )</c:v>
                </c:pt>
                <c:pt idx="3">
                  <c:v>15 dias dhs ( c)</c:v>
                </c:pt>
                <c:pt idx="4">
                  <c:v>mes dhs ( c)</c:v>
                </c:pt>
              </c:strCache>
            </c:strRef>
          </c:cat>
          <c:val>
            <c:numRef>
              <c:f>base!$E$187:$I$187</c:f>
              <c:numCache>
                <c:formatCode>General</c:formatCode>
                <c:ptCount val="5"/>
                <c:pt idx="0">
                  <c:v>1.0</c:v>
                </c:pt>
                <c:pt idx="1">
                  <c:v>0.0</c:v>
                </c:pt>
                <c:pt idx="2">
                  <c:v>1.0</c:v>
                </c:pt>
                <c:pt idx="3">
                  <c:v>1.0</c:v>
                </c:pt>
                <c:pt idx="4">
                  <c:v>1.0</c:v>
                </c:pt>
              </c:numCache>
            </c:numRef>
          </c:val>
          <c:extLst xmlns:c16r2="http://schemas.microsoft.com/office/drawing/2015/06/chart">
            <c:ext xmlns:c16="http://schemas.microsoft.com/office/drawing/2014/chart" uri="{C3380CC4-5D6E-409C-BE32-E72D297353CC}">
              <c16:uniqueId val="{00000003-5B0A-4982-B70F-7B2A7D0DAF89}"/>
            </c:ext>
          </c:extLst>
        </c:ser>
        <c:dLbls>
          <c:showLegendKey val="0"/>
          <c:showVal val="0"/>
          <c:showCatName val="0"/>
          <c:showSerName val="0"/>
          <c:showPercent val="0"/>
          <c:showBubbleSize val="0"/>
        </c:dLbls>
        <c:gapWidth val="150"/>
        <c:overlap val="100"/>
        <c:axId val="941996752"/>
        <c:axId val="941998112"/>
      </c:barChart>
      <c:scatterChart>
        <c:scatterStyle val="lineMarker"/>
        <c:varyColors val="0"/>
        <c:ser>
          <c:idx val="4"/>
          <c:order val="4"/>
          <c:tx>
            <c:v>m</c:v>
          </c:tx>
          <c:spPr>
            <a:ln w="28575">
              <a:noFill/>
            </a:ln>
          </c:spPr>
          <c:marker>
            <c:symbol val="x"/>
            <c:size val="5"/>
            <c:spPr>
              <a:ln>
                <a:solidFill>
                  <a:srgbClr val="000000"/>
                </a:solidFill>
                <a:prstDash val="solid"/>
              </a:ln>
            </c:spPr>
          </c:marker>
          <c:xVal>
            <c:numLit>
              <c:formatCode>General</c:formatCode>
              <c:ptCount val="1"/>
              <c:pt idx="0">
                <c:v>1.0</c:v>
              </c:pt>
            </c:numLit>
          </c:xVal>
          <c:yVal>
            <c:numRef>
              <c:f>base!$E$195</c:f>
              <c:numCache>
                <c:formatCode>0</c:formatCode>
                <c:ptCount val="1"/>
                <c:pt idx="0">
                  <c:v>2.483333333333333</c:v>
                </c:pt>
              </c:numCache>
            </c:numRef>
          </c:yVal>
          <c:smooth val="0"/>
          <c:extLst xmlns:c16r2="http://schemas.microsoft.com/office/drawing/2015/06/chart">
            <c:ext xmlns:c16="http://schemas.microsoft.com/office/drawing/2014/chart" uri="{C3380CC4-5D6E-409C-BE32-E72D297353CC}">
              <c16:uniqueId val="{00000004-5B0A-4982-B70F-7B2A7D0DAF89}"/>
            </c:ext>
          </c:extLst>
        </c:ser>
        <c:ser>
          <c:idx val="5"/>
          <c:order val="5"/>
          <c:tx>
            <c:v>m</c:v>
          </c:tx>
          <c:spPr>
            <a:ln w="28575">
              <a:noFill/>
            </a:ln>
          </c:spPr>
          <c:marker>
            <c:symbol val="x"/>
            <c:size val="5"/>
            <c:spPr>
              <a:ln>
                <a:solidFill>
                  <a:srgbClr val="000000"/>
                </a:solidFill>
                <a:prstDash val="solid"/>
              </a:ln>
            </c:spPr>
          </c:marker>
          <c:xVal>
            <c:numLit>
              <c:formatCode>General</c:formatCode>
              <c:ptCount val="1"/>
              <c:pt idx="0">
                <c:v>2.0</c:v>
              </c:pt>
            </c:numLit>
          </c:xVal>
          <c:yVal>
            <c:numRef>
              <c:f>base!$F$195</c:f>
              <c:numCache>
                <c:formatCode>0</c:formatCode>
                <c:ptCount val="1"/>
                <c:pt idx="0">
                  <c:v>1.45</c:v>
                </c:pt>
              </c:numCache>
            </c:numRef>
          </c:yVal>
          <c:smooth val="0"/>
          <c:extLst xmlns:c16r2="http://schemas.microsoft.com/office/drawing/2015/06/chart">
            <c:ext xmlns:c16="http://schemas.microsoft.com/office/drawing/2014/chart" uri="{C3380CC4-5D6E-409C-BE32-E72D297353CC}">
              <c16:uniqueId val="{00000005-5B0A-4982-B70F-7B2A7D0DAF89}"/>
            </c:ext>
          </c:extLst>
        </c:ser>
        <c:ser>
          <c:idx val="6"/>
          <c:order val="6"/>
          <c:tx>
            <c:v>m</c:v>
          </c:tx>
          <c:spPr>
            <a:ln w="28575">
              <a:noFill/>
            </a:ln>
          </c:spPr>
          <c:marker>
            <c:symbol val="x"/>
            <c:size val="5"/>
            <c:spPr>
              <a:ln>
                <a:solidFill>
                  <a:srgbClr val="000000"/>
                </a:solidFill>
                <a:prstDash val="solid"/>
              </a:ln>
            </c:spPr>
          </c:marker>
          <c:xVal>
            <c:numLit>
              <c:formatCode>General</c:formatCode>
              <c:ptCount val="1"/>
              <c:pt idx="0">
                <c:v>3.0</c:v>
              </c:pt>
            </c:numLit>
          </c:xVal>
          <c:yVal>
            <c:numRef>
              <c:f>base!$G$195</c:f>
              <c:numCache>
                <c:formatCode>0</c:formatCode>
                <c:ptCount val="1"/>
                <c:pt idx="0">
                  <c:v>1.116666666666667</c:v>
                </c:pt>
              </c:numCache>
            </c:numRef>
          </c:yVal>
          <c:smooth val="0"/>
          <c:extLst xmlns:c16r2="http://schemas.microsoft.com/office/drawing/2015/06/chart">
            <c:ext xmlns:c16="http://schemas.microsoft.com/office/drawing/2014/chart" uri="{C3380CC4-5D6E-409C-BE32-E72D297353CC}">
              <c16:uniqueId val="{00000006-5B0A-4982-B70F-7B2A7D0DAF89}"/>
            </c:ext>
          </c:extLst>
        </c:ser>
        <c:ser>
          <c:idx val="7"/>
          <c:order val="7"/>
          <c:tx>
            <c:v>m</c:v>
          </c:tx>
          <c:spPr>
            <a:ln w="28575">
              <a:noFill/>
            </a:ln>
          </c:spPr>
          <c:marker>
            <c:symbol val="x"/>
            <c:size val="5"/>
            <c:spPr>
              <a:ln>
                <a:solidFill>
                  <a:srgbClr val="000000"/>
                </a:solidFill>
                <a:prstDash val="solid"/>
              </a:ln>
            </c:spPr>
          </c:marker>
          <c:xVal>
            <c:numLit>
              <c:formatCode>General</c:formatCode>
              <c:ptCount val="1"/>
              <c:pt idx="0">
                <c:v>4.0</c:v>
              </c:pt>
            </c:numLit>
          </c:xVal>
          <c:yVal>
            <c:numRef>
              <c:f>base!$H$195</c:f>
              <c:numCache>
                <c:formatCode>0</c:formatCode>
                <c:ptCount val="1"/>
                <c:pt idx="0">
                  <c:v>1.133333333333333</c:v>
                </c:pt>
              </c:numCache>
            </c:numRef>
          </c:yVal>
          <c:smooth val="0"/>
          <c:extLst xmlns:c16r2="http://schemas.microsoft.com/office/drawing/2015/06/chart">
            <c:ext xmlns:c16="http://schemas.microsoft.com/office/drawing/2014/chart" uri="{C3380CC4-5D6E-409C-BE32-E72D297353CC}">
              <c16:uniqueId val="{00000007-5B0A-4982-B70F-7B2A7D0DAF89}"/>
            </c:ext>
          </c:extLst>
        </c:ser>
        <c:ser>
          <c:idx val="8"/>
          <c:order val="8"/>
          <c:tx>
            <c:v>m</c:v>
          </c:tx>
          <c:spPr>
            <a:ln w="28575">
              <a:noFill/>
            </a:ln>
          </c:spPr>
          <c:marker>
            <c:symbol val="x"/>
            <c:size val="5"/>
            <c:spPr>
              <a:ln>
                <a:solidFill>
                  <a:srgbClr val="000000"/>
                </a:solidFill>
                <a:prstDash val="solid"/>
              </a:ln>
            </c:spPr>
          </c:marker>
          <c:xVal>
            <c:numLit>
              <c:formatCode>General</c:formatCode>
              <c:ptCount val="1"/>
              <c:pt idx="0">
                <c:v>5.0</c:v>
              </c:pt>
            </c:numLit>
          </c:xVal>
          <c:yVal>
            <c:numRef>
              <c:f>base!$I$195</c:f>
              <c:numCache>
                <c:formatCode>0</c:formatCode>
                <c:ptCount val="1"/>
                <c:pt idx="0">
                  <c:v>1.066666666666667</c:v>
                </c:pt>
              </c:numCache>
            </c:numRef>
          </c:yVal>
          <c:smooth val="0"/>
          <c:extLst xmlns:c16r2="http://schemas.microsoft.com/office/drawing/2015/06/chart">
            <c:ext xmlns:c16="http://schemas.microsoft.com/office/drawing/2014/chart" uri="{C3380CC4-5D6E-409C-BE32-E72D297353CC}">
              <c16:uniqueId val="{00000008-5B0A-4982-B70F-7B2A7D0DAF89}"/>
            </c:ext>
          </c:extLst>
        </c:ser>
        <c:dLbls>
          <c:showLegendKey val="0"/>
          <c:showVal val="0"/>
          <c:showCatName val="0"/>
          <c:showSerName val="0"/>
          <c:showPercent val="0"/>
          <c:showBubbleSize val="0"/>
        </c:dLbls>
        <c:axId val="941996752"/>
        <c:axId val="941998112"/>
      </c:scatterChart>
      <c:catAx>
        <c:axId val="941996752"/>
        <c:scaling>
          <c:orientation val="minMax"/>
        </c:scaling>
        <c:delete val="0"/>
        <c:axPos val="b"/>
        <c:numFmt formatCode="General" sourceLinked="1"/>
        <c:majorTickMark val="out"/>
        <c:minorTickMark val="none"/>
        <c:tickLblPos val="nextTo"/>
        <c:crossAx val="941998112"/>
        <c:crosses val="autoZero"/>
        <c:auto val="1"/>
        <c:lblAlgn val="ctr"/>
        <c:lblOffset val="100"/>
        <c:noMultiLvlLbl val="0"/>
      </c:catAx>
      <c:valAx>
        <c:axId val="941998112"/>
        <c:scaling>
          <c:orientation val="minMax"/>
        </c:scaling>
        <c:delete val="0"/>
        <c:axPos val="l"/>
        <c:majorGridlines/>
        <c:numFmt formatCode="General" sourceLinked="1"/>
        <c:majorTickMark val="out"/>
        <c:minorTickMark val="none"/>
        <c:tickLblPos val="nextTo"/>
        <c:crossAx val="941996752"/>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Box Plot </a:t>
            </a:r>
            <a:r>
              <a:rPr lang="en-US" sz="1800" b="1" i="0" baseline="0">
                <a:effectLst/>
              </a:rPr>
              <a:t>Estìmulo tèrmico </a:t>
            </a:r>
            <a:endParaRPr lang="es-CO">
              <a:effectLst/>
            </a:endParaRPr>
          </a:p>
          <a:p>
            <a:pPr>
              <a:defRPr/>
            </a:pPr>
            <a:r>
              <a:rPr lang="en-US" sz="1800" b="1" i="0" baseline="0">
                <a:effectLst/>
              </a:rPr>
              <a:t>Sensiblidad por Intervenciòn</a:t>
            </a:r>
            <a:endParaRPr lang="es-CO">
              <a:effectLst/>
            </a:endParaRPr>
          </a:p>
          <a:p>
            <a:pPr>
              <a:defRPr/>
            </a:pPr>
            <a:endParaRPr lang="en-US"/>
          </a:p>
        </c:rich>
      </c:tx>
      <c:overlay val="0"/>
    </c:title>
    <c:autoTitleDeleted val="0"/>
    <c:plotArea>
      <c:layout>
        <c:manualLayout>
          <c:layoutTarget val="inner"/>
          <c:xMode val="edge"/>
          <c:yMode val="edge"/>
          <c:x val="0.0724147924319881"/>
          <c:y val="0.311800710102537"/>
          <c:w val="0.899547951935675"/>
          <c:h val="0.434302102082734"/>
        </c:manualLayout>
      </c:layout>
      <c:barChart>
        <c:barDir val="col"/>
        <c:grouping val="stacked"/>
        <c:varyColors val="0"/>
        <c:ser>
          <c:idx val="0"/>
          <c:order val="0"/>
          <c:tx>
            <c:strRef>
              <c:f>base!$L$186</c:f>
              <c:strCache>
                <c:ptCount val="1"/>
                <c:pt idx="0">
                  <c:v>Min</c:v>
                </c:pt>
              </c:strCache>
            </c:strRef>
          </c:tx>
          <c:spPr>
            <a:noFill/>
            <a:extLst>
              <a:ext uri="{909E8E84-426E-40DD-AFC4-6F175D3DCCD1}">
                <a14:hiddenFill xmlns:a14="http://schemas.microsoft.com/office/drawing/2010/main">
                  <a:solidFill>
                    <a:srgbClr val="4F81BD"/>
                  </a:solidFill>
                </a14:hiddenFill>
              </a:ext>
            </a:extLst>
          </c:spPr>
          <c:invertIfNegative val="0"/>
          <c:cat>
            <c:strRef>
              <c:f>base!$M$185:$N$185</c:f>
              <c:strCache>
                <c:ptCount val="2"/>
                <c:pt idx="0">
                  <c:v>LASER</c:v>
                </c:pt>
                <c:pt idx="1">
                  <c:v>NITRATO</c:v>
                </c:pt>
              </c:strCache>
            </c:strRef>
          </c:cat>
          <c:val>
            <c:numRef>
              <c:f>base!$M$186:$N$186</c:f>
              <c:numCache>
                <c:formatCode>General</c:formatCode>
                <c:ptCount val="2"/>
                <c:pt idx="0">
                  <c:v>0.0</c:v>
                </c:pt>
                <c:pt idx="1">
                  <c:v>1.0</c:v>
                </c:pt>
              </c:numCache>
            </c:numRef>
          </c:val>
          <c:extLst xmlns:c16r2="http://schemas.microsoft.com/office/drawing/2015/06/chart">
            <c:ext xmlns:c16="http://schemas.microsoft.com/office/drawing/2014/chart" uri="{C3380CC4-5D6E-409C-BE32-E72D297353CC}">
              <c16:uniqueId val="{00000000-E3CB-41BE-A3B9-53EB773A2B66}"/>
            </c:ext>
          </c:extLst>
        </c:ser>
        <c:ser>
          <c:idx val="1"/>
          <c:order val="1"/>
          <c:tx>
            <c:strRef>
              <c:f>base!$L$187</c:f>
              <c:strCache>
                <c:ptCount val="1"/>
                <c:pt idx="0">
                  <c:v>Q1-Min</c:v>
                </c:pt>
              </c:strCache>
            </c:strRef>
          </c:tx>
          <c:spPr>
            <a:noFill/>
            <a:extLst>
              <a:ext uri="{909E8E84-426E-40DD-AFC4-6F175D3DCCD1}">
                <a14:hiddenFill xmlns:a14="http://schemas.microsoft.com/office/drawing/2010/main">
                  <a:solidFill>
                    <a:srgbClr val="C0504D"/>
                  </a:solidFill>
                </a14:hiddenFill>
              </a:ext>
            </a:extLst>
          </c:spPr>
          <c:invertIfNegative val="0"/>
          <c:errBars>
            <c:errBarType val="minus"/>
            <c:errValType val="percentage"/>
            <c:noEndCap val="0"/>
            <c:val val="100.0"/>
          </c:errBars>
          <c:cat>
            <c:strRef>
              <c:f>base!$M$185:$N$185</c:f>
              <c:strCache>
                <c:ptCount val="2"/>
                <c:pt idx="0">
                  <c:v>LASER</c:v>
                </c:pt>
                <c:pt idx="1">
                  <c:v>NITRATO</c:v>
                </c:pt>
              </c:strCache>
            </c:strRef>
          </c:cat>
          <c:val>
            <c:numRef>
              <c:f>base!$M$187:$N$187</c:f>
              <c:numCache>
                <c:formatCode>General</c:formatCode>
                <c:ptCount val="2"/>
                <c:pt idx="0">
                  <c:v>0.0</c:v>
                </c:pt>
                <c:pt idx="1">
                  <c:v>0.25</c:v>
                </c:pt>
              </c:numCache>
            </c:numRef>
          </c:val>
          <c:extLst xmlns:c16r2="http://schemas.microsoft.com/office/drawing/2015/06/chart">
            <c:ext xmlns:c16="http://schemas.microsoft.com/office/drawing/2014/chart" uri="{C3380CC4-5D6E-409C-BE32-E72D297353CC}">
              <c16:uniqueId val="{00000001-E3CB-41BE-A3B9-53EB773A2B66}"/>
            </c:ext>
          </c:extLst>
        </c:ser>
        <c:ser>
          <c:idx val="2"/>
          <c:order val="2"/>
          <c:tx>
            <c:strRef>
              <c:f>base!$L$188</c:f>
              <c:strCache>
                <c:ptCount val="1"/>
                <c:pt idx="0">
                  <c:v>Med-Q1</c:v>
                </c:pt>
              </c:strCache>
            </c:strRef>
          </c:tx>
          <c:spPr>
            <a:solidFill>
              <a:schemeClr val="tx2">
                <a:lumMod val="40000"/>
                <a:lumOff val="60000"/>
              </a:schemeClr>
            </a:solidFill>
          </c:spPr>
          <c:invertIfNegative val="0"/>
          <c:cat>
            <c:strRef>
              <c:f>base!$M$185:$N$185</c:f>
              <c:strCache>
                <c:ptCount val="2"/>
                <c:pt idx="0">
                  <c:v>LASER</c:v>
                </c:pt>
                <c:pt idx="1">
                  <c:v>NITRATO</c:v>
                </c:pt>
              </c:strCache>
            </c:strRef>
          </c:cat>
          <c:val>
            <c:numRef>
              <c:f>base!$M$188:$N$188</c:f>
              <c:numCache>
                <c:formatCode>General</c:formatCode>
                <c:ptCount val="2"/>
                <c:pt idx="0">
                  <c:v>0.0</c:v>
                </c:pt>
                <c:pt idx="1">
                  <c:v>0.75</c:v>
                </c:pt>
              </c:numCache>
            </c:numRef>
          </c:val>
          <c:extLst xmlns:c16r2="http://schemas.microsoft.com/office/drawing/2015/06/chart">
            <c:ext xmlns:c16="http://schemas.microsoft.com/office/drawing/2014/chart" uri="{C3380CC4-5D6E-409C-BE32-E72D297353CC}">
              <c16:uniqueId val="{00000002-E3CB-41BE-A3B9-53EB773A2B66}"/>
            </c:ext>
          </c:extLst>
        </c:ser>
        <c:ser>
          <c:idx val="3"/>
          <c:order val="3"/>
          <c:tx>
            <c:strRef>
              <c:f>base!$L$189</c:f>
              <c:strCache>
                <c:ptCount val="1"/>
                <c:pt idx="0">
                  <c:v>Q3-Med</c:v>
                </c:pt>
              </c:strCache>
            </c:strRef>
          </c:tx>
          <c:spPr>
            <a:solidFill>
              <a:srgbClr val="92D050"/>
            </a:solidFill>
          </c:spPr>
          <c:invertIfNegative val="0"/>
          <c:errBars>
            <c:errBarType val="plus"/>
            <c:errValType val="cust"/>
            <c:noEndCap val="0"/>
            <c:plus>
              <c:numRef>
                <c:f>base!$M$190:$N$190</c:f>
                <c:numCache>
                  <c:formatCode>General</c:formatCode>
                  <c:ptCount val="2"/>
                  <c:pt idx="0">
                    <c:v>1.0</c:v>
                  </c:pt>
                  <c:pt idx="1">
                    <c:v>1.0</c:v>
                  </c:pt>
                </c:numCache>
              </c:numRef>
            </c:plus>
          </c:errBars>
          <c:cat>
            <c:strRef>
              <c:f>base!$M$185:$N$185</c:f>
              <c:strCache>
                <c:ptCount val="2"/>
                <c:pt idx="0">
                  <c:v>LASER</c:v>
                </c:pt>
                <c:pt idx="1">
                  <c:v>NITRATO</c:v>
                </c:pt>
              </c:strCache>
            </c:strRef>
          </c:cat>
          <c:val>
            <c:numRef>
              <c:f>base!$M$189:$N$189</c:f>
              <c:numCache>
                <c:formatCode>General</c:formatCode>
                <c:ptCount val="2"/>
                <c:pt idx="0">
                  <c:v>1.0</c:v>
                </c:pt>
                <c:pt idx="1">
                  <c:v>0.0</c:v>
                </c:pt>
              </c:numCache>
            </c:numRef>
          </c:val>
          <c:extLst xmlns:c16r2="http://schemas.microsoft.com/office/drawing/2015/06/chart">
            <c:ext xmlns:c16="http://schemas.microsoft.com/office/drawing/2014/chart" uri="{C3380CC4-5D6E-409C-BE32-E72D297353CC}">
              <c16:uniqueId val="{00000003-E3CB-41BE-A3B9-53EB773A2B66}"/>
            </c:ext>
          </c:extLst>
        </c:ser>
        <c:dLbls>
          <c:showLegendKey val="0"/>
          <c:showVal val="0"/>
          <c:showCatName val="0"/>
          <c:showSerName val="0"/>
          <c:showPercent val="0"/>
          <c:showBubbleSize val="0"/>
        </c:dLbls>
        <c:gapWidth val="150"/>
        <c:overlap val="100"/>
        <c:axId val="873266736"/>
        <c:axId val="943995360"/>
      </c:barChart>
      <c:scatterChart>
        <c:scatterStyle val="lineMarker"/>
        <c:varyColors val="0"/>
        <c:ser>
          <c:idx val="4"/>
          <c:order val="4"/>
          <c:tx>
            <c:v>m</c:v>
          </c:tx>
          <c:spPr>
            <a:ln w="28575">
              <a:noFill/>
            </a:ln>
          </c:spPr>
          <c:marker>
            <c:symbol val="x"/>
            <c:size val="5"/>
            <c:spPr>
              <a:ln>
                <a:solidFill>
                  <a:srgbClr val="000000"/>
                </a:solidFill>
                <a:prstDash val="solid"/>
              </a:ln>
            </c:spPr>
          </c:marker>
          <c:xVal>
            <c:numLit>
              <c:formatCode>General</c:formatCode>
              <c:ptCount val="1"/>
              <c:pt idx="0">
                <c:v>1.0</c:v>
              </c:pt>
            </c:numLit>
          </c:xVal>
          <c:yVal>
            <c:numRef>
              <c:f>base!$M$197</c:f>
              <c:numCache>
                <c:formatCode>0</c:formatCode>
                <c:ptCount val="1"/>
                <c:pt idx="0">
                  <c:v>0.5</c:v>
                </c:pt>
              </c:numCache>
            </c:numRef>
          </c:yVal>
          <c:smooth val="0"/>
          <c:extLst xmlns:c16r2="http://schemas.microsoft.com/office/drawing/2015/06/chart">
            <c:ext xmlns:c16="http://schemas.microsoft.com/office/drawing/2014/chart" uri="{C3380CC4-5D6E-409C-BE32-E72D297353CC}">
              <c16:uniqueId val="{00000004-E3CB-41BE-A3B9-53EB773A2B66}"/>
            </c:ext>
          </c:extLst>
        </c:ser>
        <c:ser>
          <c:idx val="5"/>
          <c:order val="5"/>
          <c:tx>
            <c:v>m</c:v>
          </c:tx>
          <c:spPr>
            <a:ln w="28575">
              <a:noFill/>
            </a:ln>
          </c:spPr>
          <c:marker>
            <c:symbol val="x"/>
            <c:size val="5"/>
            <c:spPr>
              <a:ln>
                <a:solidFill>
                  <a:srgbClr val="000000"/>
                </a:solidFill>
                <a:prstDash val="solid"/>
              </a:ln>
            </c:spPr>
          </c:marker>
          <c:xVal>
            <c:numLit>
              <c:formatCode>General</c:formatCode>
              <c:ptCount val="1"/>
              <c:pt idx="0">
                <c:v>2.0</c:v>
              </c:pt>
            </c:numLit>
          </c:xVal>
          <c:yVal>
            <c:numRef>
              <c:f>base!$N$197</c:f>
              <c:numCache>
                <c:formatCode>0</c:formatCode>
                <c:ptCount val="1"/>
                <c:pt idx="0">
                  <c:v>1.9</c:v>
                </c:pt>
              </c:numCache>
            </c:numRef>
          </c:yVal>
          <c:smooth val="0"/>
          <c:extLst xmlns:c16r2="http://schemas.microsoft.com/office/drawing/2015/06/chart">
            <c:ext xmlns:c16="http://schemas.microsoft.com/office/drawing/2014/chart" uri="{C3380CC4-5D6E-409C-BE32-E72D297353CC}">
              <c16:uniqueId val="{00000005-E3CB-41BE-A3B9-53EB773A2B66}"/>
            </c:ext>
          </c:extLst>
        </c:ser>
        <c:ser>
          <c:idx val="6"/>
          <c:order val="6"/>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base!$B$135</c:f>
              <c:numCache>
                <c:formatCode>0</c:formatCode>
                <c:ptCount val="1"/>
                <c:pt idx="0">
                  <c:v>0.0</c:v>
                </c:pt>
              </c:numCache>
            </c:numRef>
          </c:yVal>
          <c:smooth val="0"/>
          <c:extLst xmlns:c16r2="http://schemas.microsoft.com/office/drawing/2015/06/chart">
            <c:ext xmlns:c16="http://schemas.microsoft.com/office/drawing/2014/chart" uri="{C3380CC4-5D6E-409C-BE32-E72D297353CC}">
              <c16:uniqueId val="{00000006-E3CB-41BE-A3B9-53EB773A2B66}"/>
            </c:ext>
          </c:extLst>
        </c:ser>
        <c:dLbls>
          <c:showLegendKey val="0"/>
          <c:showVal val="0"/>
          <c:showCatName val="0"/>
          <c:showSerName val="0"/>
          <c:showPercent val="0"/>
          <c:showBubbleSize val="0"/>
        </c:dLbls>
        <c:axId val="873266736"/>
        <c:axId val="943995360"/>
      </c:scatterChart>
      <c:catAx>
        <c:axId val="873266736"/>
        <c:scaling>
          <c:orientation val="minMax"/>
        </c:scaling>
        <c:delete val="0"/>
        <c:axPos val="b"/>
        <c:numFmt formatCode="General" sourceLinked="1"/>
        <c:majorTickMark val="out"/>
        <c:minorTickMark val="none"/>
        <c:tickLblPos val="nextTo"/>
        <c:crossAx val="943995360"/>
        <c:crosses val="autoZero"/>
        <c:auto val="1"/>
        <c:lblAlgn val="ctr"/>
        <c:lblOffset val="100"/>
        <c:noMultiLvlLbl val="0"/>
      </c:catAx>
      <c:valAx>
        <c:axId val="943995360"/>
        <c:scaling>
          <c:orientation val="minMax"/>
        </c:scaling>
        <c:delete val="0"/>
        <c:axPos val="l"/>
        <c:majorGridlines/>
        <c:numFmt formatCode="General" sourceLinked="1"/>
        <c:majorTickMark val="out"/>
        <c:minorTickMark val="none"/>
        <c:tickLblPos val="nextTo"/>
        <c:crossAx val="873266736"/>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Distribución de la muestra por Sexo</a:t>
            </a:r>
          </a:p>
        </c:rich>
      </c:tx>
      <c:overlay val="0"/>
      <c:spPr>
        <a:noFill/>
        <a:ln>
          <a:noFill/>
        </a:ln>
        <a:effectLst/>
      </c:spPr>
    </c:title>
    <c:autoTitleDeleted val="0"/>
    <c:plotArea>
      <c:layout/>
      <c:pieChart>
        <c:varyColors val="1"/>
        <c:ser>
          <c:idx val="0"/>
          <c:order val="0"/>
          <c:dPt>
            <c:idx val="0"/>
            <c:bubble3D val="0"/>
            <c:spPr>
              <a:solidFill>
                <a:schemeClr val="accent2">
                  <a:lumMod val="20000"/>
                  <a:lumOff val="8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1-6B79-4F76-9362-E98779786422}"/>
              </c:ext>
            </c:extLst>
          </c:dPt>
          <c:dPt>
            <c:idx val="1"/>
            <c:bubble3D val="0"/>
            <c:spPr>
              <a:solidFill>
                <a:schemeClr val="tx2">
                  <a:lumMod val="20000"/>
                  <a:lumOff val="8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3-6B79-4F76-9362-E98779786422}"/>
              </c:ext>
            </c:extLst>
          </c:dPt>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resultados!$J$6:$J$7</c:f>
              <c:strCache>
                <c:ptCount val="2"/>
                <c:pt idx="0">
                  <c:v>F</c:v>
                </c:pt>
                <c:pt idx="1">
                  <c:v>M</c:v>
                </c:pt>
              </c:strCache>
            </c:strRef>
          </c:cat>
          <c:val>
            <c:numRef>
              <c:f>resultados!$L$6:$L$7</c:f>
              <c:numCache>
                <c:formatCode>0.00%</c:formatCode>
                <c:ptCount val="2"/>
                <c:pt idx="0">
                  <c:v>0.766666666666667</c:v>
                </c:pt>
                <c:pt idx="1">
                  <c:v>0.233333333333333</c:v>
                </c:pt>
              </c:numCache>
            </c:numRef>
          </c:val>
          <c:extLst xmlns:c16r2="http://schemas.microsoft.com/office/drawing/2015/06/chart">
            <c:ext xmlns:c16="http://schemas.microsoft.com/office/drawing/2014/chart" uri="{C3380CC4-5D6E-409C-BE32-E72D297353CC}">
              <c16:uniqueId val="{00000004-6B79-4F76-9362-E9877978642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Compración sensiblidad x estimulo quimico</a:t>
            </a:r>
          </a:p>
        </c:rich>
      </c:tx>
      <c:overlay val="0"/>
      <c:spPr>
        <a:noFill/>
        <a:ln>
          <a:noFill/>
        </a:ln>
        <a:effectLst/>
      </c:spPr>
    </c:title>
    <c:autoTitleDeleted val="0"/>
    <c:plotArea>
      <c:layout>
        <c:manualLayout>
          <c:layoutTarget val="inner"/>
          <c:xMode val="edge"/>
          <c:yMode val="edge"/>
          <c:x val="0.100981694388753"/>
          <c:y val="0.12882643307032"/>
          <c:w val="0.880257416413557"/>
          <c:h val="0.562888520113109"/>
        </c:manualLayout>
      </c:layout>
      <c:barChart>
        <c:barDir val="col"/>
        <c:grouping val="clustered"/>
        <c:varyColors val="0"/>
        <c:ser>
          <c:idx val="0"/>
          <c:order val="0"/>
          <c:tx>
            <c:strRef>
              <c:f>base!$M$76</c:f>
              <c:strCache>
                <c:ptCount val="1"/>
                <c:pt idx="0">
                  <c:v>median</c:v>
                </c:pt>
              </c:strCache>
            </c:strRef>
          </c:tx>
          <c:spPr>
            <a:solidFill>
              <a:schemeClr val="accent1"/>
            </a:solidFill>
            <a:ln>
              <a:noFill/>
            </a:ln>
            <a:effectLst/>
          </c:spPr>
          <c:invertIfNegative val="0"/>
          <c:dPt>
            <c:idx val="0"/>
            <c:invertIfNegative val="0"/>
            <c:bubble3D val="0"/>
            <c:spPr>
              <a:solidFill>
                <a:srgbClr val="FF0000"/>
              </a:solidFill>
              <a:ln>
                <a:noFill/>
              </a:ln>
              <a:effectLst/>
            </c:spPr>
            <c:extLst xmlns:c16r2="http://schemas.microsoft.com/office/drawing/2015/06/chart">
              <c:ext xmlns:c16="http://schemas.microsoft.com/office/drawing/2014/chart" uri="{C3380CC4-5D6E-409C-BE32-E72D297353CC}">
                <c16:uniqueId val="{00000007-C7C7-488B-9FBE-2601D2F64972}"/>
              </c:ext>
            </c:extLst>
          </c:dPt>
          <c:dPt>
            <c:idx val="1"/>
            <c:invertIfNegative val="0"/>
            <c:bubble3D val="0"/>
            <c:spPr>
              <a:solidFill>
                <a:schemeClr val="accent6">
                  <a:lumMod val="40000"/>
                  <a:lumOff val="60000"/>
                </a:schemeClr>
              </a:solidFill>
              <a:ln>
                <a:noFill/>
              </a:ln>
              <a:effectLst/>
            </c:spPr>
            <c:extLst xmlns:c16r2="http://schemas.microsoft.com/office/drawing/2015/06/chart">
              <c:ext xmlns:c16="http://schemas.microsoft.com/office/drawing/2014/chart" uri="{C3380CC4-5D6E-409C-BE32-E72D297353CC}">
                <c16:uniqueId val="{0000001E-C7C7-488B-9FBE-2601D2F64972}"/>
              </c:ext>
            </c:extLst>
          </c:dPt>
          <c:dPt>
            <c:idx val="2"/>
            <c:invertIfNegative val="0"/>
            <c:bubble3D val="0"/>
            <c:spPr>
              <a:solidFill>
                <a:schemeClr val="accent6"/>
              </a:solidFill>
              <a:ln>
                <a:noFill/>
              </a:ln>
              <a:effectLst/>
            </c:spPr>
            <c:extLst xmlns:c16r2="http://schemas.microsoft.com/office/drawing/2015/06/chart">
              <c:ext xmlns:c16="http://schemas.microsoft.com/office/drawing/2014/chart" uri="{C3380CC4-5D6E-409C-BE32-E72D297353CC}">
                <c16:uniqueId val="{00000017-C7C7-488B-9FBE-2601D2F64972}"/>
              </c:ext>
            </c:extLst>
          </c:dPt>
          <c:dPt>
            <c:idx val="3"/>
            <c:invertIfNegative val="0"/>
            <c:bubble3D val="0"/>
            <c:spPr>
              <a:solidFill>
                <a:srgbClr val="92D050"/>
              </a:solidFill>
              <a:ln>
                <a:noFill/>
              </a:ln>
              <a:effectLst/>
            </c:spPr>
            <c:extLst xmlns:c16r2="http://schemas.microsoft.com/office/drawing/2015/06/chart">
              <c:ext xmlns:c16="http://schemas.microsoft.com/office/drawing/2014/chart" uri="{C3380CC4-5D6E-409C-BE32-E72D297353CC}">
                <c16:uniqueId val="{00000021-C7C7-488B-9FBE-2601D2F64972}"/>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base!$N$75:$Q$75</c:f>
              <c:strCache>
                <c:ptCount val="4"/>
                <c:pt idx="0">
                  <c:v>Nivel de sensibilidad a comida de helado (a)</c:v>
                </c:pt>
                <c:pt idx="1">
                  <c:v>Nivel de sensibilidad a comida o bebida caliente (bc)</c:v>
                </c:pt>
                <c:pt idx="2">
                  <c:v>Nivel de sensibilidad a comida o bebida fria (ab)</c:v>
                </c:pt>
                <c:pt idx="3">
                  <c:v>Nivel de sensibilidad a comida o bebida ácida (c )</c:v>
                </c:pt>
              </c:strCache>
            </c:strRef>
          </c:cat>
          <c:val>
            <c:numRef>
              <c:f>base!$N$76:$Q$76</c:f>
              <c:numCache>
                <c:formatCode>0</c:formatCode>
                <c:ptCount val="4"/>
                <c:pt idx="0">
                  <c:v>5.0</c:v>
                </c:pt>
                <c:pt idx="1">
                  <c:v>3.0</c:v>
                </c:pt>
                <c:pt idx="2">
                  <c:v>4.0</c:v>
                </c:pt>
                <c:pt idx="3">
                  <c:v>1.0</c:v>
                </c:pt>
              </c:numCache>
            </c:numRef>
          </c:val>
          <c:extLst xmlns:c16r2="http://schemas.microsoft.com/office/drawing/2015/06/chart">
            <c:ext xmlns:c16="http://schemas.microsoft.com/office/drawing/2014/chart" uri="{C3380CC4-5D6E-409C-BE32-E72D297353CC}">
              <c16:uniqueId val="{00000000-C7C7-488B-9FBE-2601D2F64972}"/>
            </c:ext>
          </c:extLst>
        </c:ser>
        <c:dLbls>
          <c:showLegendKey val="0"/>
          <c:showVal val="0"/>
          <c:showCatName val="0"/>
          <c:showSerName val="0"/>
          <c:showPercent val="0"/>
          <c:showBubbleSize val="0"/>
        </c:dLbls>
        <c:gapWidth val="150"/>
        <c:axId val="910180576"/>
        <c:axId val="911979232"/>
      </c:barChart>
      <c:catAx>
        <c:axId val="910180576"/>
        <c:scaling>
          <c:orientation val="minMax"/>
        </c:scaling>
        <c:delete val="0"/>
        <c:axPos val="b"/>
        <c:title>
          <c:tx>
            <c:rich>
              <a:bodyPr rot="0" spcFirstLastPara="1" vertOverflow="ellipsis" vert="horz" wrap="square" anchor="ctr" anchorCtr="1"/>
              <a:lstStyle/>
              <a:p>
                <a:pPr algn="l">
                  <a:defRPr sz="1000" b="0" i="0" u="none" strike="noStrike" kern="1200" baseline="0">
                    <a:solidFill>
                      <a:schemeClr val="tx1">
                        <a:lumMod val="65000"/>
                        <a:lumOff val="35000"/>
                      </a:schemeClr>
                    </a:solidFill>
                    <a:latin typeface="+mn-lt"/>
                    <a:ea typeface="+mn-ea"/>
                    <a:cs typeface="+mn-cs"/>
                  </a:defRPr>
                </a:pPr>
                <a:r>
                  <a:rPr lang="es-CO"/>
                  <a:t>Kruskal-Wallis Test p-value=</a:t>
                </a:r>
                <a:r>
                  <a:rPr lang="es-CO">
                    <a:solidFill>
                      <a:srgbClr val="FF0000"/>
                    </a:solidFill>
                  </a:rPr>
                  <a:t>2,9e-06</a:t>
                </a:r>
              </a:p>
              <a:p>
                <a:pPr algn="l">
                  <a:defRPr sz="1000" b="0" i="0" u="none" strike="noStrike" kern="1200" baseline="0">
                    <a:solidFill>
                      <a:schemeClr val="tx1">
                        <a:lumMod val="65000"/>
                        <a:lumOff val="35000"/>
                      </a:schemeClr>
                    </a:solidFill>
                    <a:latin typeface="+mn-lt"/>
                    <a:ea typeface="+mn-ea"/>
                    <a:cs typeface="+mn-cs"/>
                  </a:defRPr>
                </a:pPr>
                <a:r>
                  <a:rPr lang="es-CO">
                    <a:solidFill>
                      <a:sysClr val="windowText" lastClr="000000"/>
                    </a:solidFill>
                  </a:rPr>
                  <a:t>CONTRAST KW p-value&lt;0,05 </a:t>
                </a:r>
                <a:r>
                  <a:rPr lang="es-CO" sz="1000" b="0" i="0" u="none" strike="noStrike" baseline="0">
                    <a:effectLst/>
                  </a:rPr>
                  <a:t>Different letters mean significant difference</a:t>
                </a:r>
                <a:endParaRPr lang="es-CO">
                  <a:solidFill>
                    <a:sysClr val="windowText" lastClr="000000"/>
                  </a:solidFill>
                </a:endParaRPr>
              </a:p>
            </c:rich>
          </c:tx>
          <c:layout>
            <c:manualLayout>
              <c:xMode val="edge"/>
              <c:yMode val="edge"/>
              <c:x val="0.0378182414698163"/>
              <c:y val="0.892569262175561"/>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11979232"/>
        <c:crosses val="autoZero"/>
        <c:auto val="1"/>
        <c:lblAlgn val="ctr"/>
        <c:lblOffset val="100"/>
        <c:noMultiLvlLbl val="0"/>
      </c:catAx>
      <c:valAx>
        <c:axId val="9119792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Nivelñ de sensiblidad</a:t>
                </a:r>
              </a:p>
            </c:rich>
          </c:tx>
          <c:overlay val="0"/>
          <c:spPr>
            <a:noFill/>
            <a:ln>
              <a:noFill/>
            </a:ln>
            <a:effectLst/>
          </c:sp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101805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COMPORTAMIENTO POR</a:t>
            </a:r>
            <a:r>
              <a:rPr lang="es-CO" baseline="0"/>
              <a:t> ESTÍMULO TÉRMICO </a:t>
            </a:r>
            <a:r>
              <a:rPr lang="es-CO"/>
              <a:t>DEL NIVEL DE DOLOR POR INTERVENCION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_tradnl"/>
        </a:p>
      </c:txPr>
    </c:title>
    <c:autoTitleDeleted val="0"/>
    <c:plotArea>
      <c:layout/>
      <c:lineChart>
        <c:grouping val="standard"/>
        <c:varyColors val="0"/>
        <c:ser>
          <c:idx val="0"/>
          <c:order val="0"/>
          <c:tx>
            <c:strRef>
              <c:f>base!$C$115</c:f>
              <c:strCache>
                <c:ptCount val="1"/>
                <c:pt idx="0">
                  <c:v>NITRATO</c:v>
                </c:pt>
              </c:strCache>
            </c:strRef>
          </c:tx>
          <c:spPr>
            <a:ln w="28575" cap="rnd">
              <a:solidFill>
                <a:schemeClr val="accent1"/>
              </a:solidFill>
              <a:round/>
            </a:ln>
            <a:effectLst/>
          </c:spPr>
          <c:marker>
            <c:symbol val="none"/>
          </c:marker>
          <c:cat>
            <c:strRef>
              <c:f>base!$D$114:$H$114</c:f>
              <c:strCache>
                <c:ptCount val="5"/>
                <c:pt idx="0">
                  <c:v>Inicial dhs</c:v>
                </c:pt>
                <c:pt idx="1">
                  <c:v>15 mins dhs</c:v>
                </c:pt>
                <c:pt idx="2">
                  <c:v>8 diasdhs</c:v>
                </c:pt>
                <c:pt idx="3">
                  <c:v>15 dias dhs</c:v>
                </c:pt>
                <c:pt idx="4">
                  <c:v>mes dhs</c:v>
                </c:pt>
              </c:strCache>
            </c:strRef>
          </c:cat>
          <c:val>
            <c:numRef>
              <c:f>base!$D$115:$H$115</c:f>
              <c:numCache>
                <c:formatCode>0</c:formatCode>
                <c:ptCount val="5"/>
                <c:pt idx="0">
                  <c:v>3.0</c:v>
                </c:pt>
                <c:pt idx="1">
                  <c:v>2.0</c:v>
                </c:pt>
                <c:pt idx="2">
                  <c:v>2.0</c:v>
                </c:pt>
                <c:pt idx="3">
                  <c:v>2.0</c:v>
                </c:pt>
                <c:pt idx="4">
                  <c:v>2.0</c:v>
                </c:pt>
              </c:numCache>
            </c:numRef>
          </c:val>
          <c:smooth val="0"/>
          <c:extLst xmlns:c16r2="http://schemas.microsoft.com/office/drawing/2015/06/chart">
            <c:ext xmlns:c16="http://schemas.microsoft.com/office/drawing/2014/chart" uri="{C3380CC4-5D6E-409C-BE32-E72D297353CC}">
              <c16:uniqueId val="{00000000-0527-47EE-A389-D4A6C71DCE40}"/>
            </c:ext>
          </c:extLst>
        </c:ser>
        <c:ser>
          <c:idx val="1"/>
          <c:order val="1"/>
          <c:tx>
            <c:strRef>
              <c:f>base!$C$116</c:f>
              <c:strCache>
                <c:ptCount val="1"/>
                <c:pt idx="0">
                  <c:v>LASER</c:v>
                </c:pt>
              </c:strCache>
            </c:strRef>
          </c:tx>
          <c:spPr>
            <a:ln w="28575" cap="rnd">
              <a:solidFill>
                <a:srgbClr val="00B050"/>
              </a:solidFill>
              <a:round/>
            </a:ln>
            <a:effectLst/>
          </c:spPr>
          <c:marker>
            <c:symbol val="none"/>
          </c:marker>
          <c:cat>
            <c:strRef>
              <c:f>base!$D$114:$H$114</c:f>
              <c:strCache>
                <c:ptCount val="5"/>
                <c:pt idx="0">
                  <c:v>Inicial dhs</c:v>
                </c:pt>
                <c:pt idx="1">
                  <c:v>15 mins dhs</c:v>
                </c:pt>
                <c:pt idx="2">
                  <c:v>8 diasdhs</c:v>
                </c:pt>
                <c:pt idx="3">
                  <c:v>15 dias dhs</c:v>
                </c:pt>
                <c:pt idx="4">
                  <c:v>mes dhs</c:v>
                </c:pt>
              </c:strCache>
            </c:strRef>
          </c:cat>
          <c:val>
            <c:numRef>
              <c:f>base!$D$116:$H$116</c:f>
              <c:numCache>
                <c:formatCode>0</c:formatCode>
                <c:ptCount val="5"/>
                <c:pt idx="0">
                  <c:v>2.0</c:v>
                </c:pt>
                <c:pt idx="1">
                  <c:v>1.0</c:v>
                </c:pt>
                <c:pt idx="2">
                  <c:v>0.0</c:v>
                </c:pt>
                <c:pt idx="3">
                  <c:v>0.0</c:v>
                </c:pt>
                <c:pt idx="4">
                  <c:v>0.0</c:v>
                </c:pt>
              </c:numCache>
            </c:numRef>
          </c:val>
          <c:smooth val="0"/>
          <c:extLst xmlns:c16r2="http://schemas.microsoft.com/office/drawing/2015/06/chart">
            <c:ext xmlns:c16="http://schemas.microsoft.com/office/drawing/2014/chart" uri="{C3380CC4-5D6E-409C-BE32-E72D297353CC}">
              <c16:uniqueId val="{00000001-0527-47EE-A389-D4A6C71DCE40}"/>
            </c:ext>
          </c:extLst>
        </c:ser>
        <c:dLbls>
          <c:showLegendKey val="0"/>
          <c:showVal val="0"/>
          <c:showCatName val="0"/>
          <c:showSerName val="0"/>
          <c:showPercent val="0"/>
          <c:showBubbleSize val="0"/>
        </c:dLbls>
        <c:smooth val="0"/>
        <c:axId val="944110144"/>
        <c:axId val="942013344"/>
      </c:lineChart>
      <c:catAx>
        <c:axId val="944110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2013344"/>
        <c:crosses val="autoZero"/>
        <c:auto val="1"/>
        <c:lblAlgn val="ctr"/>
        <c:lblOffset val="100"/>
        <c:noMultiLvlLbl val="0"/>
      </c:catAx>
      <c:valAx>
        <c:axId val="942013344"/>
        <c:scaling>
          <c:orientation val="minMax"/>
          <c:max val="4.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Escala Dhs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4110144"/>
        <c:crosses val="autoZero"/>
        <c:crossBetween val="between"/>
        <c:majorUnit val="1.0"/>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Box Plot</a:t>
            </a:r>
          </a:p>
          <a:p>
            <a:pPr>
              <a:defRPr/>
            </a:pPr>
            <a:r>
              <a:rPr lang="en-US" baseline="0">
                <a:solidFill>
                  <a:schemeClr val="accent3"/>
                </a:solidFill>
              </a:rPr>
              <a:t>Comparción Dhs Térmica Intra Laser</a:t>
            </a:r>
          </a:p>
        </c:rich>
      </c:tx>
      <c:overlay val="0"/>
    </c:title>
    <c:autoTitleDeleted val="0"/>
    <c:plotArea>
      <c:layout>
        <c:manualLayout>
          <c:layoutTarget val="inner"/>
          <c:xMode val="edge"/>
          <c:yMode val="edge"/>
          <c:x val="0.078919072615923"/>
          <c:y val="0.296539442986293"/>
          <c:w val="0.890525371828521"/>
          <c:h val="0.421551064078774"/>
        </c:manualLayout>
      </c:layout>
      <c:barChart>
        <c:barDir val="col"/>
        <c:grouping val="stacked"/>
        <c:varyColors val="0"/>
        <c:ser>
          <c:idx val="0"/>
          <c:order val="0"/>
          <c:tx>
            <c:strRef>
              <c:f>Hoja2!$A$4</c:f>
              <c:strCache>
                <c:ptCount val="1"/>
                <c:pt idx="0">
                  <c:v>Min</c:v>
                </c:pt>
              </c:strCache>
            </c:strRef>
          </c:tx>
          <c:spPr>
            <a:noFill/>
            <a:extLst>
              <a:ext uri="{909E8E84-426E-40DD-AFC4-6F175D3DCCD1}">
                <a14:hiddenFill xmlns:a14="http://schemas.microsoft.com/office/drawing/2010/main">
                  <a:solidFill>
                    <a:srgbClr val="4F81BD"/>
                  </a:solidFill>
                </a14:hiddenFill>
              </a:ext>
            </a:extLst>
          </c:spPr>
          <c:invertIfNegative val="0"/>
          <c:cat>
            <c:strRef>
              <c:f>Hoja2!$B$3:$F$3</c:f>
              <c:strCache>
                <c:ptCount val="5"/>
                <c:pt idx="0">
                  <c:v>Inicial dhs (a)</c:v>
                </c:pt>
                <c:pt idx="1">
                  <c:v>15 mins dhs (b)</c:v>
                </c:pt>
                <c:pt idx="2">
                  <c:v>8 diasdhs (c )</c:v>
                </c:pt>
                <c:pt idx="3">
                  <c:v>15 dias dhs ( c)</c:v>
                </c:pt>
                <c:pt idx="4">
                  <c:v>mes dhs ( c)</c:v>
                </c:pt>
              </c:strCache>
            </c:strRef>
          </c:cat>
          <c:val>
            <c:numRef>
              <c:f>Hoja2!$B$4:$F$4</c:f>
              <c:numCache>
                <c:formatCode>General</c:formatCode>
                <c:ptCount val="5"/>
                <c:pt idx="0">
                  <c:v>2.0</c:v>
                </c:pt>
                <c:pt idx="1">
                  <c:v>0.0</c:v>
                </c:pt>
                <c:pt idx="2">
                  <c:v>0.0</c:v>
                </c:pt>
                <c:pt idx="3">
                  <c:v>0.0</c:v>
                </c:pt>
                <c:pt idx="4">
                  <c:v>0.0</c:v>
                </c:pt>
              </c:numCache>
            </c:numRef>
          </c:val>
          <c:extLst xmlns:c16r2="http://schemas.microsoft.com/office/drawing/2015/06/chart">
            <c:ext xmlns:c16="http://schemas.microsoft.com/office/drawing/2014/chart" uri="{C3380CC4-5D6E-409C-BE32-E72D297353CC}">
              <c16:uniqueId val="{00000000-A1E8-4FDF-805D-3AE54309704C}"/>
            </c:ext>
          </c:extLst>
        </c:ser>
        <c:ser>
          <c:idx val="1"/>
          <c:order val="1"/>
          <c:tx>
            <c:strRef>
              <c:f>Hoja2!$A$5</c:f>
              <c:strCache>
                <c:ptCount val="1"/>
                <c:pt idx="0">
                  <c:v>Q1-Min</c:v>
                </c:pt>
              </c:strCache>
            </c:strRef>
          </c:tx>
          <c:spPr>
            <a:noFill/>
            <a:extLst>
              <a:ext uri="{909E8E84-426E-40DD-AFC4-6F175D3DCCD1}">
                <a14:hiddenFill xmlns:a14="http://schemas.microsoft.com/office/drawing/2010/main">
                  <a:solidFill>
                    <a:srgbClr val="C0504D"/>
                  </a:solidFill>
                </a14:hiddenFill>
              </a:ext>
            </a:extLst>
          </c:spPr>
          <c:invertIfNegative val="0"/>
          <c:errBars>
            <c:errBarType val="minus"/>
            <c:errValType val="percentage"/>
            <c:noEndCap val="0"/>
            <c:val val="100.0"/>
          </c:errBars>
          <c:cat>
            <c:strRef>
              <c:f>Hoja2!$B$3:$F$3</c:f>
              <c:strCache>
                <c:ptCount val="5"/>
                <c:pt idx="0">
                  <c:v>Inicial dhs (a)</c:v>
                </c:pt>
                <c:pt idx="1">
                  <c:v>15 mins dhs (b)</c:v>
                </c:pt>
                <c:pt idx="2">
                  <c:v>8 diasdhs (c )</c:v>
                </c:pt>
                <c:pt idx="3">
                  <c:v>15 dias dhs ( c)</c:v>
                </c:pt>
                <c:pt idx="4">
                  <c:v>mes dhs ( c)</c:v>
                </c:pt>
              </c:strCache>
            </c:strRef>
          </c:cat>
          <c:val>
            <c:numRef>
              <c:f>Hoja2!$B$5:$F$5</c:f>
              <c:numCache>
                <c:formatCode>General</c:formatCode>
                <c:ptCount val="5"/>
                <c:pt idx="0">
                  <c:v>0.0</c:v>
                </c:pt>
                <c:pt idx="1">
                  <c:v>0.0</c:v>
                </c:pt>
                <c:pt idx="2">
                  <c:v>0.0</c:v>
                </c:pt>
                <c:pt idx="3">
                  <c:v>0.0</c:v>
                </c:pt>
                <c:pt idx="4">
                  <c:v>0.0</c:v>
                </c:pt>
              </c:numCache>
            </c:numRef>
          </c:val>
          <c:extLst xmlns:c16r2="http://schemas.microsoft.com/office/drawing/2015/06/chart">
            <c:ext xmlns:c16="http://schemas.microsoft.com/office/drawing/2014/chart" uri="{C3380CC4-5D6E-409C-BE32-E72D297353CC}">
              <c16:uniqueId val="{00000001-A1E8-4FDF-805D-3AE54309704C}"/>
            </c:ext>
          </c:extLst>
        </c:ser>
        <c:ser>
          <c:idx val="2"/>
          <c:order val="2"/>
          <c:tx>
            <c:strRef>
              <c:f>Hoja2!$A$6</c:f>
              <c:strCache>
                <c:ptCount val="1"/>
                <c:pt idx="0">
                  <c:v>Med-Q1</c:v>
                </c:pt>
              </c:strCache>
            </c:strRef>
          </c:tx>
          <c:spPr>
            <a:solidFill>
              <a:schemeClr val="accent3">
                <a:lumMod val="20000"/>
                <a:lumOff val="80000"/>
              </a:schemeClr>
            </a:solidFill>
            <a:ln>
              <a:solidFill>
                <a:schemeClr val="accent3">
                  <a:lumMod val="20000"/>
                  <a:lumOff val="80000"/>
                </a:schemeClr>
              </a:solidFill>
            </a:ln>
          </c:spPr>
          <c:invertIfNegative val="0"/>
          <c:cat>
            <c:strRef>
              <c:f>Hoja2!$B$3:$F$3</c:f>
              <c:strCache>
                <c:ptCount val="5"/>
                <c:pt idx="0">
                  <c:v>Inicial dhs (a)</c:v>
                </c:pt>
                <c:pt idx="1">
                  <c:v>15 mins dhs (b)</c:v>
                </c:pt>
                <c:pt idx="2">
                  <c:v>8 diasdhs (c )</c:v>
                </c:pt>
                <c:pt idx="3">
                  <c:v>15 dias dhs ( c)</c:v>
                </c:pt>
                <c:pt idx="4">
                  <c:v>mes dhs ( c)</c:v>
                </c:pt>
              </c:strCache>
            </c:strRef>
          </c:cat>
          <c:val>
            <c:numRef>
              <c:f>Hoja2!$B$6:$F$6</c:f>
              <c:numCache>
                <c:formatCode>General</c:formatCode>
                <c:ptCount val="5"/>
                <c:pt idx="0">
                  <c:v>0.0</c:v>
                </c:pt>
                <c:pt idx="1">
                  <c:v>1.0</c:v>
                </c:pt>
                <c:pt idx="2">
                  <c:v>0.0</c:v>
                </c:pt>
                <c:pt idx="3">
                  <c:v>0.0</c:v>
                </c:pt>
                <c:pt idx="4">
                  <c:v>0.0</c:v>
                </c:pt>
              </c:numCache>
            </c:numRef>
          </c:val>
          <c:extLst xmlns:c16r2="http://schemas.microsoft.com/office/drawing/2015/06/chart">
            <c:ext xmlns:c16="http://schemas.microsoft.com/office/drawing/2014/chart" uri="{C3380CC4-5D6E-409C-BE32-E72D297353CC}">
              <c16:uniqueId val="{00000002-A1E8-4FDF-805D-3AE54309704C}"/>
            </c:ext>
          </c:extLst>
        </c:ser>
        <c:ser>
          <c:idx val="3"/>
          <c:order val="3"/>
          <c:tx>
            <c:strRef>
              <c:f>Hoja2!$A$7</c:f>
              <c:strCache>
                <c:ptCount val="1"/>
                <c:pt idx="0">
                  <c:v>Q3-Med</c:v>
                </c:pt>
              </c:strCache>
            </c:strRef>
          </c:tx>
          <c:spPr>
            <a:solidFill>
              <a:schemeClr val="accent3">
                <a:lumMod val="60000"/>
                <a:lumOff val="40000"/>
              </a:schemeClr>
            </a:solidFill>
          </c:spPr>
          <c:invertIfNegative val="0"/>
          <c:errBars>
            <c:errBarType val="plus"/>
            <c:errValType val="cust"/>
            <c:noEndCap val="0"/>
            <c:plus>
              <c:numRef>
                <c:f>Hoja2!$B$8:$F$8</c:f>
                <c:numCache>
                  <c:formatCode>General</c:formatCode>
                  <c:ptCount val="5"/>
                  <c:pt idx="0">
                    <c:v>0.0</c:v>
                  </c:pt>
                  <c:pt idx="1">
                    <c:v>0.25</c:v>
                  </c:pt>
                  <c:pt idx="2">
                    <c:v>1.0</c:v>
                  </c:pt>
                  <c:pt idx="3">
                    <c:v>1.0</c:v>
                  </c:pt>
                  <c:pt idx="4">
                    <c:v>1.0</c:v>
                  </c:pt>
                </c:numCache>
              </c:numRef>
            </c:plus>
          </c:errBars>
          <c:cat>
            <c:strRef>
              <c:f>Hoja2!$B$3:$F$3</c:f>
              <c:strCache>
                <c:ptCount val="5"/>
                <c:pt idx="0">
                  <c:v>Inicial dhs (a)</c:v>
                </c:pt>
                <c:pt idx="1">
                  <c:v>15 mins dhs (b)</c:v>
                </c:pt>
                <c:pt idx="2">
                  <c:v>8 diasdhs (c )</c:v>
                </c:pt>
                <c:pt idx="3">
                  <c:v>15 dias dhs ( c)</c:v>
                </c:pt>
                <c:pt idx="4">
                  <c:v>mes dhs ( c)</c:v>
                </c:pt>
              </c:strCache>
            </c:strRef>
          </c:cat>
          <c:val>
            <c:numRef>
              <c:f>Hoja2!$B$7:$F$7</c:f>
              <c:numCache>
                <c:formatCode>General</c:formatCode>
                <c:ptCount val="5"/>
                <c:pt idx="0">
                  <c:v>1.0</c:v>
                </c:pt>
                <c:pt idx="1">
                  <c:v>0.75</c:v>
                </c:pt>
                <c:pt idx="2">
                  <c:v>1.0</c:v>
                </c:pt>
                <c:pt idx="3">
                  <c:v>1.0</c:v>
                </c:pt>
                <c:pt idx="4">
                  <c:v>1.0</c:v>
                </c:pt>
              </c:numCache>
            </c:numRef>
          </c:val>
          <c:extLst xmlns:c16r2="http://schemas.microsoft.com/office/drawing/2015/06/chart">
            <c:ext xmlns:c16="http://schemas.microsoft.com/office/drawing/2014/chart" uri="{C3380CC4-5D6E-409C-BE32-E72D297353CC}">
              <c16:uniqueId val="{00000003-A1E8-4FDF-805D-3AE54309704C}"/>
            </c:ext>
          </c:extLst>
        </c:ser>
        <c:dLbls>
          <c:showLegendKey val="0"/>
          <c:showVal val="0"/>
          <c:showCatName val="0"/>
          <c:showSerName val="0"/>
          <c:showPercent val="0"/>
          <c:showBubbleSize val="0"/>
        </c:dLbls>
        <c:gapWidth val="150"/>
        <c:overlap val="100"/>
        <c:axId val="912048208"/>
        <c:axId val="912050256"/>
      </c:barChart>
      <c:scatterChart>
        <c:scatterStyle val="lineMarker"/>
        <c:varyColors val="0"/>
        <c:ser>
          <c:idx val="4"/>
          <c:order val="4"/>
          <c:tx>
            <c:v>m</c:v>
          </c:tx>
          <c:spPr>
            <a:ln w="28575">
              <a:noFill/>
            </a:ln>
          </c:spPr>
          <c:marker>
            <c:symbol val="x"/>
            <c:size val="5"/>
            <c:spPr>
              <a:ln>
                <a:solidFill>
                  <a:srgbClr val="000000"/>
                </a:solidFill>
                <a:prstDash val="solid"/>
              </a:ln>
            </c:spPr>
          </c:marker>
          <c:xVal>
            <c:numLit>
              <c:formatCode>General</c:formatCode>
              <c:ptCount val="1"/>
              <c:pt idx="0">
                <c:v>1.0</c:v>
              </c:pt>
            </c:numLit>
          </c:xVal>
          <c:yVal>
            <c:numRef>
              <c:f>Hoja2!$B$15</c:f>
              <c:numCache>
                <c:formatCode>0</c:formatCode>
                <c:ptCount val="1"/>
                <c:pt idx="0">
                  <c:v>2.433333333333333</c:v>
                </c:pt>
              </c:numCache>
            </c:numRef>
          </c:yVal>
          <c:smooth val="0"/>
          <c:extLst xmlns:c16r2="http://schemas.microsoft.com/office/drawing/2015/06/chart">
            <c:ext xmlns:c16="http://schemas.microsoft.com/office/drawing/2014/chart" uri="{C3380CC4-5D6E-409C-BE32-E72D297353CC}">
              <c16:uniqueId val="{00000004-A1E8-4FDF-805D-3AE54309704C}"/>
            </c:ext>
          </c:extLst>
        </c:ser>
        <c:ser>
          <c:idx val="5"/>
          <c:order val="5"/>
          <c:tx>
            <c:v>m</c:v>
          </c:tx>
          <c:spPr>
            <a:ln w="28575">
              <a:noFill/>
            </a:ln>
          </c:spPr>
          <c:marker>
            <c:symbol val="x"/>
            <c:size val="5"/>
            <c:spPr>
              <a:ln>
                <a:solidFill>
                  <a:srgbClr val="000000"/>
                </a:solidFill>
                <a:prstDash val="solid"/>
              </a:ln>
            </c:spPr>
          </c:marker>
          <c:xVal>
            <c:numLit>
              <c:formatCode>General</c:formatCode>
              <c:ptCount val="1"/>
              <c:pt idx="0">
                <c:v>2.0</c:v>
              </c:pt>
            </c:numLit>
          </c:xVal>
          <c:yVal>
            <c:numRef>
              <c:f>Hoja2!$C$15</c:f>
              <c:numCache>
                <c:formatCode>0</c:formatCode>
                <c:ptCount val="1"/>
                <c:pt idx="0">
                  <c:v>0.8</c:v>
                </c:pt>
              </c:numCache>
            </c:numRef>
          </c:yVal>
          <c:smooth val="0"/>
          <c:extLst xmlns:c16r2="http://schemas.microsoft.com/office/drawing/2015/06/chart">
            <c:ext xmlns:c16="http://schemas.microsoft.com/office/drawing/2014/chart" uri="{C3380CC4-5D6E-409C-BE32-E72D297353CC}">
              <c16:uniqueId val="{00000005-A1E8-4FDF-805D-3AE54309704C}"/>
            </c:ext>
          </c:extLst>
        </c:ser>
        <c:ser>
          <c:idx val="6"/>
          <c:order val="6"/>
          <c:tx>
            <c:v>m</c:v>
          </c:tx>
          <c:spPr>
            <a:ln w="28575">
              <a:noFill/>
            </a:ln>
          </c:spPr>
          <c:marker>
            <c:symbol val="x"/>
            <c:size val="5"/>
            <c:spPr>
              <a:ln>
                <a:solidFill>
                  <a:srgbClr val="000000"/>
                </a:solidFill>
                <a:prstDash val="solid"/>
              </a:ln>
            </c:spPr>
          </c:marker>
          <c:xVal>
            <c:numLit>
              <c:formatCode>General</c:formatCode>
              <c:ptCount val="1"/>
              <c:pt idx="0">
                <c:v>3.0</c:v>
              </c:pt>
            </c:numLit>
          </c:xVal>
          <c:yVal>
            <c:numRef>
              <c:f>Hoja2!$D$15</c:f>
              <c:numCache>
                <c:formatCode>0</c:formatCode>
                <c:ptCount val="1"/>
                <c:pt idx="0">
                  <c:v>0.5</c:v>
                </c:pt>
              </c:numCache>
            </c:numRef>
          </c:yVal>
          <c:smooth val="0"/>
          <c:extLst xmlns:c16r2="http://schemas.microsoft.com/office/drawing/2015/06/chart">
            <c:ext xmlns:c16="http://schemas.microsoft.com/office/drawing/2014/chart" uri="{C3380CC4-5D6E-409C-BE32-E72D297353CC}">
              <c16:uniqueId val="{00000006-A1E8-4FDF-805D-3AE54309704C}"/>
            </c:ext>
          </c:extLst>
        </c:ser>
        <c:ser>
          <c:idx val="7"/>
          <c:order val="7"/>
          <c:tx>
            <c:v>m</c:v>
          </c:tx>
          <c:spPr>
            <a:ln w="28575">
              <a:noFill/>
            </a:ln>
          </c:spPr>
          <c:marker>
            <c:symbol val="x"/>
            <c:size val="5"/>
            <c:spPr>
              <a:ln>
                <a:solidFill>
                  <a:srgbClr val="000000"/>
                </a:solidFill>
                <a:prstDash val="solid"/>
              </a:ln>
            </c:spPr>
          </c:marker>
          <c:xVal>
            <c:numLit>
              <c:formatCode>General</c:formatCode>
              <c:ptCount val="1"/>
              <c:pt idx="0">
                <c:v>4.0</c:v>
              </c:pt>
            </c:numLit>
          </c:xVal>
          <c:yVal>
            <c:numRef>
              <c:f>Hoja2!$E$15</c:f>
              <c:numCache>
                <c:formatCode>0</c:formatCode>
                <c:ptCount val="1"/>
                <c:pt idx="0">
                  <c:v>0.466666666666667</c:v>
                </c:pt>
              </c:numCache>
            </c:numRef>
          </c:yVal>
          <c:smooth val="0"/>
          <c:extLst xmlns:c16r2="http://schemas.microsoft.com/office/drawing/2015/06/chart">
            <c:ext xmlns:c16="http://schemas.microsoft.com/office/drawing/2014/chart" uri="{C3380CC4-5D6E-409C-BE32-E72D297353CC}">
              <c16:uniqueId val="{00000007-A1E8-4FDF-805D-3AE54309704C}"/>
            </c:ext>
          </c:extLst>
        </c:ser>
        <c:ser>
          <c:idx val="8"/>
          <c:order val="8"/>
          <c:tx>
            <c:v>m</c:v>
          </c:tx>
          <c:spPr>
            <a:ln w="28575">
              <a:noFill/>
            </a:ln>
          </c:spPr>
          <c:marker>
            <c:symbol val="x"/>
            <c:size val="5"/>
            <c:spPr>
              <a:ln>
                <a:solidFill>
                  <a:srgbClr val="000000"/>
                </a:solidFill>
                <a:prstDash val="solid"/>
              </a:ln>
            </c:spPr>
          </c:marker>
          <c:xVal>
            <c:numLit>
              <c:formatCode>General</c:formatCode>
              <c:ptCount val="1"/>
              <c:pt idx="0">
                <c:v>5.0</c:v>
              </c:pt>
            </c:numLit>
          </c:xVal>
          <c:yVal>
            <c:numRef>
              <c:f>Hoja2!$F$15</c:f>
              <c:numCache>
                <c:formatCode>0</c:formatCode>
                <c:ptCount val="1"/>
                <c:pt idx="0">
                  <c:v>0.433333333333333</c:v>
                </c:pt>
              </c:numCache>
            </c:numRef>
          </c:yVal>
          <c:smooth val="0"/>
          <c:extLst xmlns:c16r2="http://schemas.microsoft.com/office/drawing/2015/06/chart">
            <c:ext xmlns:c16="http://schemas.microsoft.com/office/drawing/2014/chart" uri="{C3380CC4-5D6E-409C-BE32-E72D297353CC}">
              <c16:uniqueId val="{00000008-A1E8-4FDF-805D-3AE54309704C}"/>
            </c:ext>
          </c:extLst>
        </c:ser>
        <c:dLbls>
          <c:showLegendKey val="0"/>
          <c:showVal val="0"/>
          <c:showCatName val="0"/>
          <c:showSerName val="0"/>
          <c:showPercent val="0"/>
          <c:showBubbleSize val="0"/>
        </c:dLbls>
        <c:axId val="912048208"/>
        <c:axId val="912050256"/>
      </c:scatterChart>
      <c:catAx>
        <c:axId val="912048208"/>
        <c:scaling>
          <c:orientation val="minMax"/>
        </c:scaling>
        <c:delete val="0"/>
        <c:axPos val="b"/>
        <c:numFmt formatCode="General" sourceLinked="1"/>
        <c:majorTickMark val="out"/>
        <c:minorTickMark val="none"/>
        <c:tickLblPos val="nextTo"/>
        <c:crossAx val="912050256"/>
        <c:crosses val="autoZero"/>
        <c:auto val="1"/>
        <c:lblAlgn val="ctr"/>
        <c:lblOffset val="100"/>
        <c:noMultiLvlLbl val="0"/>
      </c:catAx>
      <c:valAx>
        <c:axId val="912050256"/>
        <c:scaling>
          <c:orientation val="minMax"/>
        </c:scaling>
        <c:delete val="0"/>
        <c:axPos val="l"/>
        <c:majorGridlines/>
        <c:numFmt formatCode="General" sourceLinked="1"/>
        <c:majorTickMark val="out"/>
        <c:minorTickMark val="none"/>
        <c:tickLblPos val="nextTo"/>
        <c:crossAx val="912048208"/>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n-US"/>
              <a:t>Box Plot</a:t>
            </a:r>
          </a:p>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n-US" sz="1800" b="1" i="0" baseline="0">
                <a:solidFill>
                  <a:schemeClr val="tx2">
                    <a:lumMod val="40000"/>
                    <a:lumOff val="60000"/>
                  </a:schemeClr>
                </a:solidFill>
                <a:effectLst/>
              </a:rPr>
              <a:t>Comparción Térmica Dhs Intra Nitrato</a:t>
            </a:r>
            <a:endParaRPr lang="en-US">
              <a:solidFill>
                <a:schemeClr val="tx2">
                  <a:lumMod val="40000"/>
                  <a:lumOff val="60000"/>
                </a:schemeClr>
              </a:solidFill>
            </a:endParaRPr>
          </a:p>
        </c:rich>
      </c:tx>
      <c:overlay val="0"/>
    </c:title>
    <c:autoTitleDeleted val="0"/>
    <c:plotArea>
      <c:layout>
        <c:manualLayout>
          <c:layoutTarget val="inner"/>
          <c:xMode val="edge"/>
          <c:yMode val="edge"/>
          <c:x val="0.078919072615923"/>
          <c:y val="0.248989386530766"/>
          <c:w val="0.890525371828521"/>
          <c:h val="0.533122747411676"/>
        </c:manualLayout>
      </c:layout>
      <c:barChart>
        <c:barDir val="col"/>
        <c:grouping val="stacked"/>
        <c:varyColors val="0"/>
        <c:ser>
          <c:idx val="0"/>
          <c:order val="0"/>
          <c:tx>
            <c:strRef>
              <c:f>base!$DA$172</c:f>
              <c:strCache>
                <c:ptCount val="1"/>
                <c:pt idx="0">
                  <c:v>Min</c:v>
                </c:pt>
              </c:strCache>
            </c:strRef>
          </c:tx>
          <c:spPr>
            <a:noFill/>
            <a:extLst>
              <a:ext uri="{909E8E84-426E-40DD-AFC4-6F175D3DCCD1}">
                <a14:hiddenFill xmlns:a14="http://schemas.microsoft.com/office/drawing/2010/main">
                  <a:solidFill>
                    <a:srgbClr val="4F81BD"/>
                  </a:solidFill>
                </a14:hiddenFill>
              </a:ext>
            </a:extLst>
          </c:spPr>
          <c:invertIfNegative val="0"/>
          <c:cat>
            <c:strRef>
              <c:f>base!$DB$171:$DF$171</c:f>
              <c:strCache>
                <c:ptCount val="5"/>
                <c:pt idx="0">
                  <c:v>Inicial dhs (a)</c:v>
                </c:pt>
                <c:pt idx="1">
                  <c:v>15 mins dhs (b)</c:v>
                </c:pt>
                <c:pt idx="2">
                  <c:v>8 diasdhs (c )</c:v>
                </c:pt>
                <c:pt idx="3">
                  <c:v>15 dias dhs ( c)</c:v>
                </c:pt>
                <c:pt idx="4">
                  <c:v>mes dhs ( c)</c:v>
                </c:pt>
              </c:strCache>
            </c:strRef>
          </c:cat>
          <c:val>
            <c:numRef>
              <c:f>base!$DB$172:$DF$172</c:f>
              <c:numCache>
                <c:formatCode>General</c:formatCode>
                <c:ptCount val="5"/>
                <c:pt idx="0">
                  <c:v>2.0</c:v>
                </c:pt>
                <c:pt idx="1">
                  <c:v>1.0</c:v>
                </c:pt>
                <c:pt idx="2">
                  <c:v>0.0</c:v>
                </c:pt>
                <c:pt idx="3">
                  <c:v>1.0</c:v>
                </c:pt>
                <c:pt idx="4">
                  <c:v>0.0</c:v>
                </c:pt>
              </c:numCache>
            </c:numRef>
          </c:val>
          <c:extLst xmlns:c16r2="http://schemas.microsoft.com/office/drawing/2015/06/chart">
            <c:ext xmlns:c16="http://schemas.microsoft.com/office/drawing/2014/chart" uri="{C3380CC4-5D6E-409C-BE32-E72D297353CC}">
              <c16:uniqueId val="{00000000-8A7A-4935-B7F5-0E21FF5732CC}"/>
            </c:ext>
          </c:extLst>
        </c:ser>
        <c:ser>
          <c:idx val="1"/>
          <c:order val="1"/>
          <c:tx>
            <c:strRef>
              <c:f>base!$DA$173</c:f>
              <c:strCache>
                <c:ptCount val="1"/>
                <c:pt idx="0">
                  <c:v>Q1-Min</c:v>
                </c:pt>
              </c:strCache>
            </c:strRef>
          </c:tx>
          <c:spPr>
            <a:noFill/>
            <a:extLst>
              <a:ext uri="{909E8E84-426E-40DD-AFC4-6F175D3DCCD1}">
                <a14:hiddenFill xmlns:a14="http://schemas.microsoft.com/office/drawing/2010/main">
                  <a:solidFill>
                    <a:srgbClr val="C0504D"/>
                  </a:solidFill>
                </a14:hiddenFill>
              </a:ext>
            </a:extLst>
          </c:spPr>
          <c:invertIfNegative val="0"/>
          <c:errBars>
            <c:errBarType val="minus"/>
            <c:errValType val="percentage"/>
            <c:noEndCap val="0"/>
            <c:val val="100.0"/>
          </c:errBars>
          <c:cat>
            <c:strRef>
              <c:f>base!$DB$171:$DF$171</c:f>
              <c:strCache>
                <c:ptCount val="5"/>
                <c:pt idx="0">
                  <c:v>Inicial dhs (a)</c:v>
                </c:pt>
                <c:pt idx="1">
                  <c:v>15 mins dhs (b)</c:v>
                </c:pt>
                <c:pt idx="2">
                  <c:v>8 diasdhs (c )</c:v>
                </c:pt>
                <c:pt idx="3">
                  <c:v>15 dias dhs ( c)</c:v>
                </c:pt>
                <c:pt idx="4">
                  <c:v>mes dhs ( c)</c:v>
                </c:pt>
              </c:strCache>
            </c:strRef>
          </c:cat>
          <c:val>
            <c:numRef>
              <c:f>base!$DB$173:$DF$173</c:f>
              <c:numCache>
                <c:formatCode>General</c:formatCode>
                <c:ptCount val="5"/>
                <c:pt idx="0">
                  <c:v>0.0</c:v>
                </c:pt>
                <c:pt idx="1">
                  <c:v>1.0</c:v>
                </c:pt>
                <c:pt idx="2">
                  <c:v>1.0</c:v>
                </c:pt>
                <c:pt idx="3">
                  <c:v>0.25</c:v>
                </c:pt>
                <c:pt idx="4">
                  <c:v>1.0</c:v>
                </c:pt>
              </c:numCache>
            </c:numRef>
          </c:val>
          <c:extLst xmlns:c16r2="http://schemas.microsoft.com/office/drawing/2015/06/chart">
            <c:ext xmlns:c16="http://schemas.microsoft.com/office/drawing/2014/chart" uri="{C3380CC4-5D6E-409C-BE32-E72D297353CC}">
              <c16:uniqueId val="{00000001-8A7A-4935-B7F5-0E21FF5732CC}"/>
            </c:ext>
          </c:extLst>
        </c:ser>
        <c:ser>
          <c:idx val="2"/>
          <c:order val="2"/>
          <c:tx>
            <c:strRef>
              <c:f>base!$DA$174</c:f>
              <c:strCache>
                <c:ptCount val="1"/>
                <c:pt idx="0">
                  <c:v>Med-Q1</c:v>
                </c:pt>
              </c:strCache>
            </c:strRef>
          </c:tx>
          <c:spPr>
            <a:solidFill>
              <a:schemeClr val="accent1">
                <a:lumMod val="20000"/>
                <a:lumOff val="80000"/>
              </a:schemeClr>
            </a:solidFill>
          </c:spPr>
          <c:invertIfNegative val="0"/>
          <c:cat>
            <c:strRef>
              <c:f>base!$DB$171:$DF$171</c:f>
              <c:strCache>
                <c:ptCount val="5"/>
                <c:pt idx="0">
                  <c:v>Inicial dhs (a)</c:v>
                </c:pt>
                <c:pt idx="1">
                  <c:v>15 mins dhs (b)</c:v>
                </c:pt>
                <c:pt idx="2">
                  <c:v>8 diasdhs (c )</c:v>
                </c:pt>
                <c:pt idx="3">
                  <c:v>15 dias dhs ( c)</c:v>
                </c:pt>
                <c:pt idx="4">
                  <c:v>mes dhs ( c)</c:v>
                </c:pt>
              </c:strCache>
            </c:strRef>
          </c:cat>
          <c:val>
            <c:numRef>
              <c:f>base!$DB$174:$DF$174</c:f>
              <c:numCache>
                <c:formatCode>General</c:formatCode>
                <c:ptCount val="5"/>
                <c:pt idx="0">
                  <c:v>1.0</c:v>
                </c:pt>
                <c:pt idx="1">
                  <c:v>0.0</c:v>
                </c:pt>
                <c:pt idx="2">
                  <c:v>1.0</c:v>
                </c:pt>
                <c:pt idx="3">
                  <c:v>0.75</c:v>
                </c:pt>
                <c:pt idx="4">
                  <c:v>1.0</c:v>
                </c:pt>
              </c:numCache>
            </c:numRef>
          </c:val>
          <c:extLst xmlns:c16r2="http://schemas.microsoft.com/office/drawing/2015/06/chart">
            <c:ext xmlns:c16="http://schemas.microsoft.com/office/drawing/2014/chart" uri="{C3380CC4-5D6E-409C-BE32-E72D297353CC}">
              <c16:uniqueId val="{00000002-8A7A-4935-B7F5-0E21FF5732CC}"/>
            </c:ext>
          </c:extLst>
        </c:ser>
        <c:ser>
          <c:idx val="3"/>
          <c:order val="3"/>
          <c:tx>
            <c:strRef>
              <c:f>base!$DA$175</c:f>
              <c:strCache>
                <c:ptCount val="1"/>
                <c:pt idx="0">
                  <c:v>Q3-Med</c:v>
                </c:pt>
              </c:strCache>
            </c:strRef>
          </c:tx>
          <c:spPr>
            <a:solidFill>
              <a:schemeClr val="accent1">
                <a:lumMod val="60000"/>
                <a:lumOff val="40000"/>
              </a:schemeClr>
            </a:solidFill>
          </c:spPr>
          <c:invertIfNegative val="0"/>
          <c:errBars>
            <c:errBarType val="plus"/>
            <c:errValType val="cust"/>
            <c:noEndCap val="0"/>
            <c:plus>
              <c:numRef>
                <c:f>base!$DB$176:$DF$176</c:f>
                <c:numCache>
                  <c:formatCode>General</c:formatCode>
                  <c:ptCount val="5"/>
                  <c:pt idx="0">
                    <c:v>0.0</c:v>
                  </c:pt>
                  <c:pt idx="1">
                    <c:v>0.25</c:v>
                  </c:pt>
                  <c:pt idx="2">
                    <c:v>1.0</c:v>
                  </c:pt>
                  <c:pt idx="3">
                    <c:v>1.0</c:v>
                  </c:pt>
                  <c:pt idx="4">
                    <c:v>1.0</c:v>
                  </c:pt>
                </c:numCache>
              </c:numRef>
            </c:plus>
          </c:errBars>
          <c:cat>
            <c:strRef>
              <c:f>base!$DB$171:$DF$171</c:f>
              <c:strCache>
                <c:ptCount val="5"/>
                <c:pt idx="0">
                  <c:v>Inicial dhs (a)</c:v>
                </c:pt>
                <c:pt idx="1">
                  <c:v>15 mins dhs (b)</c:v>
                </c:pt>
                <c:pt idx="2">
                  <c:v>8 diasdhs (c )</c:v>
                </c:pt>
                <c:pt idx="3">
                  <c:v>15 dias dhs ( c)</c:v>
                </c:pt>
                <c:pt idx="4">
                  <c:v>mes dhs ( c)</c:v>
                </c:pt>
              </c:strCache>
            </c:strRef>
          </c:cat>
          <c:val>
            <c:numRef>
              <c:f>base!$DB$175:$DF$175</c:f>
              <c:numCache>
                <c:formatCode>General</c:formatCode>
                <c:ptCount val="5"/>
                <c:pt idx="0">
                  <c:v>0.0</c:v>
                </c:pt>
                <c:pt idx="1">
                  <c:v>0.75</c:v>
                </c:pt>
                <c:pt idx="2">
                  <c:v>0.0</c:v>
                </c:pt>
                <c:pt idx="3">
                  <c:v>0.0</c:v>
                </c:pt>
                <c:pt idx="4">
                  <c:v>0.0</c:v>
                </c:pt>
              </c:numCache>
            </c:numRef>
          </c:val>
          <c:extLst xmlns:c16r2="http://schemas.microsoft.com/office/drawing/2015/06/chart">
            <c:ext xmlns:c16="http://schemas.microsoft.com/office/drawing/2014/chart" uri="{C3380CC4-5D6E-409C-BE32-E72D297353CC}">
              <c16:uniqueId val="{00000003-8A7A-4935-B7F5-0E21FF5732CC}"/>
            </c:ext>
          </c:extLst>
        </c:ser>
        <c:dLbls>
          <c:showLegendKey val="0"/>
          <c:showVal val="0"/>
          <c:showCatName val="0"/>
          <c:showSerName val="0"/>
          <c:showPercent val="0"/>
          <c:showBubbleSize val="0"/>
        </c:dLbls>
        <c:gapWidth val="150"/>
        <c:overlap val="100"/>
        <c:axId val="912113120"/>
        <c:axId val="912115168"/>
      </c:barChart>
      <c:scatterChart>
        <c:scatterStyle val="lineMarker"/>
        <c:varyColors val="0"/>
        <c:ser>
          <c:idx val="4"/>
          <c:order val="4"/>
          <c:tx>
            <c:v>m</c:v>
          </c:tx>
          <c:spPr>
            <a:ln w="28575">
              <a:noFill/>
            </a:ln>
          </c:spPr>
          <c:marker>
            <c:symbol val="x"/>
            <c:size val="5"/>
            <c:spPr>
              <a:ln>
                <a:solidFill>
                  <a:srgbClr val="000000"/>
                </a:solidFill>
                <a:prstDash val="solid"/>
              </a:ln>
            </c:spPr>
          </c:marker>
          <c:xVal>
            <c:numLit>
              <c:formatCode>General</c:formatCode>
              <c:ptCount val="1"/>
              <c:pt idx="0">
                <c:v>1.0</c:v>
              </c:pt>
            </c:numLit>
          </c:xVal>
          <c:yVal>
            <c:numRef>
              <c:f>base!$DB$183</c:f>
              <c:numCache>
                <c:formatCode>0</c:formatCode>
                <c:ptCount val="1"/>
                <c:pt idx="0">
                  <c:v>2.533333333333333</c:v>
                </c:pt>
              </c:numCache>
            </c:numRef>
          </c:yVal>
          <c:smooth val="0"/>
          <c:extLst xmlns:c16r2="http://schemas.microsoft.com/office/drawing/2015/06/chart">
            <c:ext xmlns:c16="http://schemas.microsoft.com/office/drawing/2014/chart" uri="{C3380CC4-5D6E-409C-BE32-E72D297353CC}">
              <c16:uniqueId val="{00000004-8A7A-4935-B7F5-0E21FF5732CC}"/>
            </c:ext>
          </c:extLst>
        </c:ser>
        <c:ser>
          <c:idx val="5"/>
          <c:order val="5"/>
          <c:tx>
            <c:v>m</c:v>
          </c:tx>
          <c:spPr>
            <a:ln w="28575">
              <a:noFill/>
            </a:ln>
          </c:spPr>
          <c:marker>
            <c:symbol val="x"/>
            <c:size val="5"/>
            <c:spPr>
              <a:ln>
                <a:solidFill>
                  <a:srgbClr val="000000"/>
                </a:solidFill>
                <a:prstDash val="solid"/>
              </a:ln>
            </c:spPr>
          </c:marker>
          <c:xVal>
            <c:numLit>
              <c:formatCode>General</c:formatCode>
              <c:ptCount val="1"/>
              <c:pt idx="0">
                <c:v>2.0</c:v>
              </c:pt>
            </c:numLit>
          </c:xVal>
          <c:yVal>
            <c:numRef>
              <c:f>base!$DC$183</c:f>
              <c:numCache>
                <c:formatCode>0</c:formatCode>
                <c:ptCount val="1"/>
                <c:pt idx="0">
                  <c:v>2.1</c:v>
                </c:pt>
              </c:numCache>
            </c:numRef>
          </c:yVal>
          <c:smooth val="0"/>
          <c:extLst xmlns:c16r2="http://schemas.microsoft.com/office/drawing/2015/06/chart">
            <c:ext xmlns:c16="http://schemas.microsoft.com/office/drawing/2014/chart" uri="{C3380CC4-5D6E-409C-BE32-E72D297353CC}">
              <c16:uniqueId val="{00000005-8A7A-4935-B7F5-0E21FF5732CC}"/>
            </c:ext>
          </c:extLst>
        </c:ser>
        <c:ser>
          <c:idx val="6"/>
          <c:order val="6"/>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base!$CU$186</c:f>
              <c:numCache>
                <c:formatCode>0</c:formatCode>
                <c:ptCount val="1"/>
                <c:pt idx="0">
                  <c:v>0.0</c:v>
                </c:pt>
              </c:numCache>
            </c:numRef>
          </c:yVal>
          <c:smooth val="0"/>
          <c:extLst xmlns:c16r2="http://schemas.microsoft.com/office/drawing/2015/06/chart">
            <c:ext xmlns:c16="http://schemas.microsoft.com/office/drawing/2014/chart" uri="{C3380CC4-5D6E-409C-BE32-E72D297353CC}">
              <c16:uniqueId val="{00000006-8A7A-4935-B7F5-0E21FF5732CC}"/>
            </c:ext>
          </c:extLst>
        </c:ser>
        <c:ser>
          <c:idx val="7"/>
          <c:order val="7"/>
          <c:tx>
            <c:v>m</c:v>
          </c:tx>
          <c:spPr>
            <a:ln w="28575">
              <a:noFill/>
            </a:ln>
          </c:spPr>
          <c:marker>
            <c:symbol val="x"/>
            <c:size val="5"/>
            <c:spPr>
              <a:ln>
                <a:solidFill>
                  <a:srgbClr val="000000"/>
                </a:solidFill>
                <a:prstDash val="solid"/>
              </a:ln>
            </c:spPr>
          </c:marker>
          <c:xVal>
            <c:numLit>
              <c:formatCode>General</c:formatCode>
              <c:ptCount val="1"/>
              <c:pt idx="0">
                <c:v>3.0</c:v>
              </c:pt>
            </c:numLit>
          </c:xVal>
          <c:yVal>
            <c:numRef>
              <c:f>base!$DD$183</c:f>
              <c:numCache>
                <c:formatCode>0</c:formatCode>
                <c:ptCount val="1"/>
                <c:pt idx="0">
                  <c:v>1.733333333333333</c:v>
                </c:pt>
              </c:numCache>
            </c:numRef>
          </c:yVal>
          <c:smooth val="0"/>
          <c:extLst xmlns:c16r2="http://schemas.microsoft.com/office/drawing/2015/06/chart">
            <c:ext xmlns:c16="http://schemas.microsoft.com/office/drawing/2014/chart" uri="{C3380CC4-5D6E-409C-BE32-E72D297353CC}">
              <c16:uniqueId val="{00000007-8A7A-4935-B7F5-0E21FF5732CC}"/>
            </c:ext>
          </c:extLst>
        </c:ser>
        <c:ser>
          <c:idx val="8"/>
          <c:order val="8"/>
          <c:tx>
            <c:v>m</c:v>
          </c:tx>
          <c:spPr>
            <a:ln w="28575">
              <a:noFill/>
            </a:ln>
          </c:spPr>
          <c:marker>
            <c:symbol val="x"/>
            <c:size val="5"/>
            <c:spPr>
              <a:ln>
                <a:solidFill>
                  <a:srgbClr val="000000"/>
                </a:solidFill>
                <a:prstDash val="solid"/>
              </a:ln>
            </c:spPr>
          </c:marker>
          <c:xVal>
            <c:numLit>
              <c:formatCode>General</c:formatCode>
              <c:ptCount val="1"/>
              <c:pt idx="0">
                <c:v>4.0</c:v>
              </c:pt>
            </c:numLit>
          </c:xVal>
          <c:yVal>
            <c:numRef>
              <c:f>base!$DE$183</c:f>
              <c:numCache>
                <c:formatCode>0</c:formatCode>
                <c:ptCount val="1"/>
                <c:pt idx="0">
                  <c:v>1.8</c:v>
                </c:pt>
              </c:numCache>
            </c:numRef>
          </c:yVal>
          <c:smooth val="0"/>
          <c:extLst xmlns:c16r2="http://schemas.microsoft.com/office/drawing/2015/06/chart">
            <c:ext xmlns:c16="http://schemas.microsoft.com/office/drawing/2014/chart" uri="{C3380CC4-5D6E-409C-BE32-E72D297353CC}">
              <c16:uniqueId val="{00000008-8A7A-4935-B7F5-0E21FF5732CC}"/>
            </c:ext>
          </c:extLst>
        </c:ser>
        <c:ser>
          <c:idx val="9"/>
          <c:order val="9"/>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4.0</c:v>
              </c:pt>
            </c:numLit>
          </c:xVal>
          <c:yVal>
            <c:numRef>
              <c:f>base!$CW$186</c:f>
              <c:numCache>
                <c:formatCode>0</c:formatCode>
                <c:ptCount val="1"/>
                <c:pt idx="0">
                  <c:v>0.0</c:v>
                </c:pt>
              </c:numCache>
            </c:numRef>
          </c:yVal>
          <c:smooth val="0"/>
          <c:extLst xmlns:c16r2="http://schemas.microsoft.com/office/drawing/2015/06/chart">
            <c:ext xmlns:c16="http://schemas.microsoft.com/office/drawing/2014/chart" uri="{C3380CC4-5D6E-409C-BE32-E72D297353CC}">
              <c16:uniqueId val="{00000009-8A7A-4935-B7F5-0E21FF5732CC}"/>
            </c:ext>
          </c:extLst>
        </c:ser>
        <c:ser>
          <c:idx val="10"/>
          <c:order val="10"/>
          <c:tx>
            <c:v>m</c:v>
          </c:tx>
          <c:spPr>
            <a:ln w="28575">
              <a:noFill/>
            </a:ln>
          </c:spPr>
          <c:marker>
            <c:symbol val="x"/>
            <c:size val="5"/>
            <c:spPr>
              <a:ln>
                <a:solidFill>
                  <a:srgbClr val="000000"/>
                </a:solidFill>
                <a:prstDash val="solid"/>
              </a:ln>
            </c:spPr>
          </c:marker>
          <c:xVal>
            <c:numLit>
              <c:formatCode>General</c:formatCode>
              <c:ptCount val="1"/>
              <c:pt idx="0">
                <c:v>5.0</c:v>
              </c:pt>
            </c:numLit>
          </c:xVal>
          <c:yVal>
            <c:numRef>
              <c:f>base!$DF$183</c:f>
              <c:numCache>
                <c:formatCode>0</c:formatCode>
                <c:ptCount val="1"/>
                <c:pt idx="0">
                  <c:v>1.7</c:v>
                </c:pt>
              </c:numCache>
            </c:numRef>
          </c:yVal>
          <c:smooth val="0"/>
          <c:extLst xmlns:c16r2="http://schemas.microsoft.com/office/drawing/2015/06/chart">
            <c:ext xmlns:c16="http://schemas.microsoft.com/office/drawing/2014/chart" uri="{C3380CC4-5D6E-409C-BE32-E72D297353CC}">
              <c16:uniqueId val="{0000000A-8A7A-4935-B7F5-0E21FF5732CC}"/>
            </c:ext>
          </c:extLst>
        </c:ser>
        <c:dLbls>
          <c:showLegendKey val="0"/>
          <c:showVal val="0"/>
          <c:showCatName val="0"/>
          <c:showSerName val="0"/>
          <c:showPercent val="0"/>
          <c:showBubbleSize val="0"/>
        </c:dLbls>
        <c:axId val="912113120"/>
        <c:axId val="912115168"/>
      </c:scatterChart>
      <c:catAx>
        <c:axId val="912113120"/>
        <c:scaling>
          <c:orientation val="minMax"/>
        </c:scaling>
        <c:delete val="0"/>
        <c:axPos val="b"/>
        <c:numFmt formatCode="General" sourceLinked="1"/>
        <c:majorTickMark val="out"/>
        <c:minorTickMark val="none"/>
        <c:tickLblPos val="nextTo"/>
        <c:crossAx val="912115168"/>
        <c:crosses val="autoZero"/>
        <c:auto val="1"/>
        <c:lblAlgn val="ctr"/>
        <c:lblOffset val="100"/>
        <c:noMultiLvlLbl val="0"/>
      </c:catAx>
      <c:valAx>
        <c:axId val="912115168"/>
        <c:scaling>
          <c:orientation val="minMax"/>
        </c:scaling>
        <c:delete val="0"/>
        <c:axPos val="l"/>
        <c:majorGridlines/>
        <c:numFmt formatCode="General" sourceLinked="1"/>
        <c:majorTickMark val="out"/>
        <c:minorTickMark val="none"/>
        <c:tickLblPos val="nextTo"/>
        <c:crossAx val="912113120"/>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n-US" sz="1400"/>
              <a:t>Box Plot</a:t>
            </a:r>
          </a:p>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n-US" sz="1400" b="1" i="0" baseline="0">
                <a:effectLst/>
              </a:rPr>
              <a:t>Comparación Térmica Dhs Inter: Laser vs Nitrato</a:t>
            </a:r>
            <a:endParaRPr lang="en-US" sz="1400"/>
          </a:p>
        </c:rich>
      </c:tx>
      <c:overlay val="0"/>
    </c:title>
    <c:autoTitleDeleted val="0"/>
    <c:plotArea>
      <c:layout>
        <c:manualLayout>
          <c:layoutTarget val="inner"/>
          <c:xMode val="edge"/>
          <c:yMode val="edge"/>
          <c:x val="0.0609021782245065"/>
          <c:y val="0.22688618468146"/>
          <c:w val="0.915517971829084"/>
          <c:h val="0.470243460946692"/>
        </c:manualLayout>
      </c:layout>
      <c:barChart>
        <c:barDir val="col"/>
        <c:grouping val="stacked"/>
        <c:varyColors val="0"/>
        <c:ser>
          <c:idx val="0"/>
          <c:order val="0"/>
          <c:tx>
            <c:strRef>
              <c:f>base!$DH$172</c:f>
              <c:strCache>
                <c:ptCount val="1"/>
                <c:pt idx="0">
                  <c:v>Min</c:v>
                </c:pt>
              </c:strCache>
            </c:strRef>
          </c:tx>
          <c:spPr>
            <a:noFill/>
            <a:extLst>
              <a:ext uri="{909E8E84-426E-40DD-AFC4-6F175D3DCCD1}">
                <a14:hiddenFill xmlns:a14="http://schemas.microsoft.com/office/drawing/2010/main">
                  <a:solidFill>
                    <a:srgbClr val="4F81BD"/>
                  </a:solidFill>
                </a14:hiddenFill>
              </a:ext>
            </a:extLst>
          </c:spPr>
          <c:invertIfNegative val="0"/>
          <c:cat>
            <c:strRef>
              <c:f>base!$DI$171:$DR$171</c:f>
              <c:strCache>
                <c:ptCount val="10"/>
                <c:pt idx="0">
                  <c:v>LS-Inicial dhs (a)</c:v>
                </c:pt>
                <c:pt idx="1">
                  <c:v>LS-15 mins dhs (b)</c:v>
                </c:pt>
                <c:pt idx="2">
                  <c:v>LS-8 diasdhs (c )</c:v>
                </c:pt>
                <c:pt idx="3">
                  <c:v>LS-15 dias dhs (d)</c:v>
                </c:pt>
                <c:pt idx="4">
                  <c:v>LS-mes dhs (e )</c:v>
                </c:pt>
                <c:pt idx="5">
                  <c:v>N-Inicial dhs(a)</c:v>
                </c:pt>
                <c:pt idx="6">
                  <c:v>N-15 mins dhs (a)</c:v>
                </c:pt>
                <c:pt idx="7">
                  <c:v>N-8 diasdhs (f)</c:v>
                </c:pt>
                <c:pt idx="8">
                  <c:v>N-15 dias dhs (g)</c:v>
                </c:pt>
                <c:pt idx="9">
                  <c:v>N-mes dhs(h)</c:v>
                </c:pt>
              </c:strCache>
            </c:strRef>
          </c:cat>
          <c:val>
            <c:numRef>
              <c:f>base!$DI$172:$DR$172</c:f>
              <c:numCache>
                <c:formatCode>General</c:formatCode>
                <c:ptCount val="10"/>
                <c:pt idx="0">
                  <c:v>2.0</c:v>
                </c:pt>
                <c:pt idx="1">
                  <c:v>0.0</c:v>
                </c:pt>
                <c:pt idx="2">
                  <c:v>0.0</c:v>
                </c:pt>
                <c:pt idx="3">
                  <c:v>0.0</c:v>
                </c:pt>
                <c:pt idx="4">
                  <c:v>0.0</c:v>
                </c:pt>
                <c:pt idx="5">
                  <c:v>2.0</c:v>
                </c:pt>
                <c:pt idx="6">
                  <c:v>1.0</c:v>
                </c:pt>
                <c:pt idx="7">
                  <c:v>0.0</c:v>
                </c:pt>
                <c:pt idx="8">
                  <c:v>1.0</c:v>
                </c:pt>
                <c:pt idx="9">
                  <c:v>0.0</c:v>
                </c:pt>
              </c:numCache>
            </c:numRef>
          </c:val>
          <c:extLst xmlns:c16r2="http://schemas.microsoft.com/office/drawing/2015/06/chart">
            <c:ext xmlns:c16="http://schemas.microsoft.com/office/drawing/2014/chart" uri="{C3380CC4-5D6E-409C-BE32-E72D297353CC}">
              <c16:uniqueId val="{00000000-B2BE-4E57-9289-7D02F1DD67C0}"/>
            </c:ext>
          </c:extLst>
        </c:ser>
        <c:ser>
          <c:idx val="1"/>
          <c:order val="1"/>
          <c:tx>
            <c:strRef>
              <c:f>base!$DH$173</c:f>
              <c:strCache>
                <c:ptCount val="1"/>
                <c:pt idx="0">
                  <c:v>Q1-Min</c:v>
                </c:pt>
              </c:strCache>
            </c:strRef>
          </c:tx>
          <c:spPr>
            <a:noFill/>
            <a:extLst>
              <a:ext uri="{909E8E84-426E-40DD-AFC4-6F175D3DCCD1}">
                <a14:hiddenFill xmlns:a14="http://schemas.microsoft.com/office/drawing/2010/main">
                  <a:solidFill>
                    <a:srgbClr val="C0504D"/>
                  </a:solidFill>
                </a14:hiddenFill>
              </a:ext>
            </a:extLst>
          </c:spPr>
          <c:invertIfNegative val="0"/>
          <c:errBars>
            <c:errBarType val="minus"/>
            <c:errValType val="percentage"/>
            <c:noEndCap val="0"/>
            <c:val val="100.0"/>
          </c:errBars>
          <c:cat>
            <c:strRef>
              <c:f>base!$DI$171:$DR$171</c:f>
              <c:strCache>
                <c:ptCount val="10"/>
                <c:pt idx="0">
                  <c:v>LS-Inicial dhs (a)</c:v>
                </c:pt>
                <c:pt idx="1">
                  <c:v>LS-15 mins dhs (b)</c:v>
                </c:pt>
                <c:pt idx="2">
                  <c:v>LS-8 diasdhs (c )</c:v>
                </c:pt>
                <c:pt idx="3">
                  <c:v>LS-15 dias dhs (d)</c:v>
                </c:pt>
                <c:pt idx="4">
                  <c:v>LS-mes dhs (e )</c:v>
                </c:pt>
                <c:pt idx="5">
                  <c:v>N-Inicial dhs(a)</c:v>
                </c:pt>
                <c:pt idx="6">
                  <c:v>N-15 mins dhs (a)</c:v>
                </c:pt>
                <c:pt idx="7">
                  <c:v>N-8 diasdhs (f)</c:v>
                </c:pt>
                <c:pt idx="8">
                  <c:v>N-15 dias dhs (g)</c:v>
                </c:pt>
                <c:pt idx="9">
                  <c:v>N-mes dhs(h)</c:v>
                </c:pt>
              </c:strCache>
            </c:strRef>
          </c:cat>
          <c:val>
            <c:numRef>
              <c:f>base!$DI$173:$DR$173</c:f>
              <c:numCache>
                <c:formatCode>General</c:formatCode>
                <c:ptCount val="10"/>
                <c:pt idx="0">
                  <c:v>0.0</c:v>
                </c:pt>
                <c:pt idx="1">
                  <c:v>0.0</c:v>
                </c:pt>
                <c:pt idx="2">
                  <c:v>0.0</c:v>
                </c:pt>
                <c:pt idx="3">
                  <c:v>0.0</c:v>
                </c:pt>
                <c:pt idx="4">
                  <c:v>0.0</c:v>
                </c:pt>
                <c:pt idx="5">
                  <c:v>0.0</c:v>
                </c:pt>
                <c:pt idx="6">
                  <c:v>1.0</c:v>
                </c:pt>
                <c:pt idx="7">
                  <c:v>1.0</c:v>
                </c:pt>
                <c:pt idx="8">
                  <c:v>0.25</c:v>
                </c:pt>
                <c:pt idx="9">
                  <c:v>1.0</c:v>
                </c:pt>
              </c:numCache>
            </c:numRef>
          </c:val>
          <c:extLst xmlns:c16r2="http://schemas.microsoft.com/office/drawing/2015/06/chart">
            <c:ext xmlns:c16="http://schemas.microsoft.com/office/drawing/2014/chart" uri="{C3380CC4-5D6E-409C-BE32-E72D297353CC}">
              <c16:uniqueId val="{00000001-B2BE-4E57-9289-7D02F1DD67C0}"/>
            </c:ext>
          </c:extLst>
        </c:ser>
        <c:ser>
          <c:idx val="2"/>
          <c:order val="2"/>
          <c:tx>
            <c:strRef>
              <c:f>base!$DH$174</c:f>
              <c:strCache>
                <c:ptCount val="1"/>
                <c:pt idx="0">
                  <c:v>Med-Q1</c:v>
                </c:pt>
              </c:strCache>
            </c:strRef>
          </c:tx>
          <c:spPr>
            <a:solidFill>
              <a:schemeClr val="accent1">
                <a:lumMod val="40000"/>
                <a:lumOff val="60000"/>
              </a:schemeClr>
            </a:solidFill>
          </c:spPr>
          <c:invertIfNegative val="0"/>
          <c:dPt>
            <c:idx val="1"/>
            <c:invertIfNegative val="0"/>
            <c:bubble3D val="0"/>
            <c:spPr>
              <a:solidFill>
                <a:schemeClr val="accent3"/>
              </a:solidFill>
            </c:spPr>
          </c:dPt>
          <c:cat>
            <c:strRef>
              <c:f>base!$DI$171:$DR$171</c:f>
              <c:strCache>
                <c:ptCount val="10"/>
                <c:pt idx="0">
                  <c:v>LS-Inicial dhs (a)</c:v>
                </c:pt>
                <c:pt idx="1">
                  <c:v>LS-15 mins dhs (b)</c:v>
                </c:pt>
                <c:pt idx="2">
                  <c:v>LS-8 diasdhs (c )</c:v>
                </c:pt>
                <c:pt idx="3">
                  <c:v>LS-15 dias dhs (d)</c:v>
                </c:pt>
                <c:pt idx="4">
                  <c:v>LS-mes dhs (e )</c:v>
                </c:pt>
                <c:pt idx="5">
                  <c:v>N-Inicial dhs(a)</c:v>
                </c:pt>
                <c:pt idx="6">
                  <c:v>N-15 mins dhs (a)</c:v>
                </c:pt>
                <c:pt idx="7">
                  <c:v>N-8 diasdhs (f)</c:v>
                </c:pt>
                <c:pt idx="8">
                  <c:v>N-15 dias dhs (g)</c:v>
                </c:pt>
                <c:pt idx="9">
                  <c:v>N-mes dhs(h)</c:v>
                </c:pt>
              </c:strCache>
            </c:strRef>
          </c:cat>
          <c:val>
            <c:numRef>
              <c:f>base!$DI$174:$DR$174</c:f>
              <c:numCache>
                <c:formatCode>General</c:formatCode>
                <c:ptCount val="10"/>
                <c:pt idx="0">
                  <c:v>0.0</c:v>
                </c:pt>
                <c:pt idx="1">
                  <c:v>1.0</c:v>
                </c:pt>
                <c:pt idx="2">
                  <c:v>0.0</c:v>
                </c:pt>
                <c:pt idx="3">
                  <c:v>0.0</c:v>
                </c:pt>
                <c:pt idx="4">
                  <c:v>0.0</c:v>
                </c:pt>
                <c:pt idx="5">
                  <c:v>1.0</c:v>
                </c:pt>
                <c:pt idx="6">
                  <c:v>0.0</c:v>
                </c:pt>
                <c:pt idx="7">
                  <c:v>1.0</c:v>
                </c:pt>
                <c:pt idx="8">
                  <c:v>0.75</c:v>
                </c:pt>
                <c:pt idx="9">
                  <c:v>1.0</c:v>
                </c:pt>
              </c:numCache>
            </c:numRef>
          </c:val>
          <c:extLst xmlns:c16r2="http://schemas.microsoft.com/office/drawing/2015/06/chart">
            <c:ext xmlns:c16="http://schemas.microsoft.com/office/drawing/2014/chart" uri="{C3380CC4-5D6E-409C-BE32-E72D297353CC}">
              <c16:uniqueId val="{00000002-B2BE-4E57-9289-7D02F1DD67C0}"/>
            </c:ext>
          </c:extLst>
        </c:ser>
        <c:ser>
          <c:idx val="3"/>
          <c:order val="3"/>
          <c:tx>
            <c:strRef>
              <c:f>base!$DH$175</c:f>
              <c:strCache>
                <c:ptCount val="1"/>
                <c:pt idx="0">
                  <c:v>Q3-Med</c:v>
                </c:pt>
              </c:strCache>
            </c:strRef>
          </c:tx>
          <c:spPr>
            <a:solidFill>
              <a:schemeClr val="accent3">
                <a:lumMod val="20000"/>
                <a:lumOff val="80000"/>
              </a:schemeClr>
            </a:solidFill>
          </c:spPr>
          <c:invertIfNegative val="0"/>
          <c:dPt>
            <c:idx val="0"/>
            <c:invertIfNegative val="0"/>
            <c:bubble3D val="0"/>
            <c:spPr>
              <a:solidFill>
                <a:schemeClr val="accent3">
                  <a:lumMod val="40000"/>
                  <a:lumOff val="60000"/>
                </a:schemeClr>
              </a:solidFill>
            </c:spPr>
          </c:dPt>
          <c:dPt>
            <c:idx val="1"/>
            <c:invertIfNegative val="0"/>
            <c:bubble3D val="0"/>
            <c:spPr>
              <a:solidFill>
                <a:schemeClr val="accent3">
                  <a:lumMod val="40000"/>
                  <a:lumOff val="60000"/>
                </a:schemeClr>
              </a:solidFill>
            </c:spPr>
          </c:dPt>
          <c:dPt>
            <c:idx val="2"/>
            <c:invertIfNegative val="0"/>
            <c:bubble3D val="0"/>
            <c:spPr>
              <a:solidFill>
                <a:schemeClr val="accent3">
                  <a:lumMod val="40000"/>
                  <a:lumOff val="60000"/>
                </a:schemeClr>
              </a:solidFill>
            </c:spPr>
          </c:dPt>
          <c:dPt>
            <c:idx val="3"/>
            <c:invertIfNegative val="0"/>
            <c:bubble3D val="0"/>
            <c:spPr>
              <a:solidFill>
                <a:schemeClr val="accent3">
                  <a:lumMod val="40000"/>
                  <a:lumOff val="60000"/>
                </a:schemeClr>
              </a:solidFill>
            </c:spPr>
          </c:dPt>
          <c:dPt>
            <c:idx val="4"/>
            <c:invertIfNegative val="0"/>
            <c:bubble3D val="0"/>
            <c:spPr>
              <a:solidFill>
                <a:schemeClr val="accent3">
                  <a:lumMod val="40000"/>
                  <a:lumOff val="60000"/>
                </a:schemeClr>
              </a:solidFill>
            </c:spPr>
          </c:dPt>
          <c:dPt>
            <c:idx val="6"/>
            <c:invertIfNegative val="0"/>
            <c:bubble3D val="0"/>
            <c:spPr>
              <a:solidFill>
                <a:schemeClr val="accent1">
                  <a:lumMod val="60000"/>
                  <a:lumOff val="40000"/>
                </a:schemeClr>
              </a:solidFill>
            </c:spPr>
            <c:extLst xmlns:c16r2="http://schemas.microsoft.com/office/drawing/2015/06/chart">
              <c:ext xmlns:c16="http://schemas.microsoft.com/office/drawing/2014/chart" uri="{C3380CC4-5D6E-409C-BE32-E72D297353CC}">
                <c16:uniqueId val="{0000001E-B2BE-4E57-9289-7D02F1DD67C0}"/>
              </c:ext>
            </c:extLst>
          </c:dPt>
          <c:errBars>
            <c:errBarType val="plus"/>
            <c:errValType val="cust"/>
            <c:noEndCap val="0"/>
            <c:plus>
              <c:numRef>
                <c:f>base!$DI$176:$DR$176</c:f>
                <c:numCache>
                  <c:formatCode>General</c:formatCode>
                  <c:ptCount val="10"/>
                  <c:pt idx="0">
                    <c:v>0.0</c:v>
                  </c:pt>
                  <c:pt idx="1">
                    <c:v>0.25</c:v>
                  </c:pt>
                  <c:pt idx="2">
                    <c:v>1.0</c:v>
                  </c:pt>
                  <c:pt idx="3">
                    <c:v>1.0</c:v>
                  </c:pt>
                  <c:pt idx="4">
                    <c:v>1.0</c:v>
                  </c:pt>
                  <c:pt idx="5">
                    <c:v>0.0</c:v>
                  </c:pt>
                  <c:pt idx="6">
                    <c:v>0.25</c:v>
                  </c:pt>
                  <c:pt idx="7">
                    <c:v>1.0</c:v>
                  </c:pt>
                  <c:pt idx="8">
                    <c:v>1.0</c:v>
                  </c:pt>
                  <c:pt idx="9">
                    <c:v>1.0</c:v>
                  </c:pt>
                </c:numCache>
              </c:numRef>
            </c:plus>
          </c:errBars>
          <c:cat>
            <c:strRef>
              <c:f>base!$DI$171:$DR$171</c:f>
              <c:strCache>
                <c:ptCount val="10"/>
                <c:pt idx="0">
                  <c:v>LS-Inicial dhs (a)</c:v>
                </c:pt>
                <c:pt idx="1">
                  <c:v>LS-15 mins dhs (b)</c:v>
                </c:pt>
                <c:pt idx="2">
                  <c:v>LS-8 diasdhs (c )</c:v>
                </c:pt>
                <c:pt idx="3">
                  <c:v>LS-15 dias dhs (d)</c:v>
                </c:pt>
                <c:pt idx="4">
                  <c:v>LS-mes dhs (e )</c:v>
                </c:pt>
                <c:pt idx="5">
                  <c:v>N-Inicial dhs(a)</c:v>
                </c:pt>
                <c:pt idx="6">
                  <c:v>N-15 mins dhs (a)</c:v>
                </c:pt>
                <c:pt idx="7">
                  <c:v>N-8 diasdhs (f)</c:v>
                </c:pt>
                <c:pt idx="8">
                  <c:v>N-15 dias dhs (g)</c:v>
                </c:pt>
                <c:pt idx="9">
                  <c:v>N-mes dhs(h)</c:v>
                </c:pt>
              </c:strCache>
            </c:strRef>
          </c:cat>
          <c:val>
            <c:numRef>
              <c:f>base!$DI$175:$DR$175</c:f>
              <c:numCache>
                <c:formatCode>General</c:formatCode>
                <c:ptCount val="10"/>
                <c:pt idx="0">
                  <c:v>1.0</c:v>
                </c:pt>
                <c:pt idx="1">
                  <c:v>0.75</c:v>
                </c:pt>
                <c:pt idx="2">
                  <c:v>1.0</c:v>
                </c:pt>
                <c:pt idx="3">
                  <c:v>1.0</c:v>
                </c:pt>
                <c:pt idx="4">
                  <c:v>1.0</c:v>
                </c:pt>
                <c:pt idx="5">
                  <c:v>0.0</c:v>
                </c:pt>
                <c:pt idx="6">
                  <c:v>0.75</c:v>
                </c:pt>
                <c:pt idx="7">
                  <c:v>0.0</c:v>
                </c:pt>
                <c:pt idx="8">
                  <c:v>0.0</c:v>
                </c:pt>
                <c:pt idx="9">
                  <c:v>0.0</c:v>
                </c:pt>
              </c:numCache>
            </c:numRef>
          </c:val>
          <c:extLst xmlns:c16r2="http://schemas.microsoft.com/office/drawing/2015/06/chart">
            <c:ext xmlns:c16="http://schemas.microsoft.com/office/drawing/2014/chart" uri="{C3380CC4-5D6E-409C-BE32-E72D297353CC}">
              <c16:uniqueId val="{00000003-B2BE-4E57-9289-7D02F1DD67C0}"/>
            </c:ext>
          </c:extLst>
        </c:ser>
        <c:dLbls>
          <c:showLegendKey val="0"/>
          <c:showVal val="0"/>
          <c:showCatName val="0"/>
          <c:showSerName val="0"/>
          <c:showPercent val="0"/>
          <c:showBubbleSize val="0"/>
        </c:dLbls>
        <c:gapWidth val="150"/>
        <c:overlap val="100"/>
        <c:axId val="942600656"/>
        <c:axId val="942602288"/>
      </c:barChart>
      <c:scatterChart>
        <c:scatterStyle val="lineMarker"/>
        <c:varyColors val="0"/>
        <c:ser>
          <c:idx val="4"/>
          <c:order val="4"/>
          <c:tx>
            <c:v>m</c:v>
          </c:tx>
          <c:spPr>
            <a:ln w="28575">
              <a:noFill/>
            </a:ln>
          </c:spPr>
          <c:marker>
            <c:symbol val="x"/>
            <c:size val="5"/>
            <c:spPr>
              <a:ln>
                <a:solidFill>
                  <a:srgbClr val="000000"/>
                </a:solidFill>
                <a:prstDash val="solid"/>
              </a:ln>
            </c:spPr>
          </c:marker>
          <c:xVal>
            <c:numLit>
              <c:formatCode>General</c:formatCode>
              <c:ptCount val="1"/>
              <c:pt idx="0">
                <c:v>1.0</c:v>
              </c:pt>
            </c:numLit>
          </c:xVal>
          <c:yVal>
            <c:numRef>
              <c:f>base!$DI$183</c:f>
              <c:numCache>
                <c:formatCode>0</c:formatCode>
                <c:ptCount val="1"/>
                <c:pt idx="0">
                  <c:v>2.433333333333333</c:v>
                </c:pt>
              </c:numCache>
            </c:numRef>
          </c:yVal>
          <c:smooth val="0"/>
          <c:extLst xmlns:c16r2="http://schemas.microsoft.com/office/drawing/2015/06/chart">
            <c:ext xmlns:c16="http://schemas.microsoft.com/office/drawing/2014/chart" uri="{C3380CC4-5D6E-409C-BE32-E72D297353CC}">
              <c16:uniqueId val="{00000004-B2BE-4E57-9289-7D02F1DD67C0}"/>
            </c:ext>
          </c:extLst>
        </c:ser>
        <c:ser>
          <c:idx val="5"/>
          <c:order val="5"/>
          <c:tx>
            <c:v>m</c:v>
          </c:tx>
          <c:spPr>
            <a:ln w="28575">
              <a:noFill/>
            </a:ln>
          </c:spPr>
          <c:marker>
            <c:symbol val="x"/>
            <c:size val="5"/>
            <c:spPr>
              <a:ln>
                <a:solidFill>
                  <a:srgbClr val="000000"/>
                </a:solidFill>
                <a:prstDash val="solid"/>
              </a:ln>
            </c:spPr>
          </c:marker>
          <c:xVal>
            <c:numLit>
              <c:formatCode>General</c:formatCode>
              <c:ptCount val="1"/>
              <c:pt idx="0">
                <c:v>2.0</c:v>
              </c:pt>
            </c:numLit>
          </c:xVal>
          <c:yVal>
            <c:numRef>
              <c:f>base!$DJ$183</c:f>
              <c:numCache>
                <c:formatCode>0</c:formatCode>
                <c:ptCount val="1"/>
                <c:pt idx="0">
                  <c:v>0.8</c:v>
                </c:pt>
              </c:numCache>
            </c:numRef>
          </c:yVal>
          <c:smooth val="0"/>
          <c:extLst xmlns:c16r2="http://schemas.microsoft.com/office/drawing/2015/06/chart">
            <c:ext xmlns:c16="http://schemas.microsoft.com/office/drawing/2014/chart" uri="{C3380CC4-5D6E-409C-BE32-E72D297353CC}">
              <c16:uniqueId val="{00000005-B2BE-4E57-9289-7D02F1DD67C0}"/>
            </c:ext>
          </c:extLst>
        </c:ser>
        <c:ser>
          <c:idx val="6"/>
          <c:order val="6"/>
          <c:tx>
            <c:v>m</c:v>
          </c:tx>
          <c:spPr>
            <a:ln w="28575">
              <a:noFill/>
            </a:ln>
          </c:spPr>
          <c:marker>
            <c:symbol val="x"/>
            <c:size val="5"/>
            <c:spPr>
              <a:ln>
                <a:solidFill>
                  <a:srgbClr val="000000"/>
                </a:solidFill>
                <a:prstDash val="solid"/>
              </a:ln>
            </c:spPr>
          </c:marker>
          <c:xVal>
            <c:numLit>
              <c:formatCode>General</c:formatCode>
              <c:ptCount val="1"/>
              <c:pt idx="0">
                <c:v>3.0</c:v>
              </c:pt>
            </c:numLit>
          </c:xVal>
          <c:yVal>
            <c:numRef>
              <c:f>base!$DK$183</c:f>
              <c:numCache>
                <c:formatCode>0</c:formatCode>
                <c:ptCount val="1"/>
                <c:pt idx="0">
                  <c:v>0.5</c:v>
                </c:pt>
              </c:numCache>
            </c:numRef>
          </c:yVal>
          <c:smooth val="0"/>
          <c:extLst xmlns:c16r2="http://schemas.microsoft.com/office/drawing/2015/06/chart">
            <c:ext xmlns:c16="http://schemas.microsoft.com/office/drawing/2014/chart" uri="{C3380CC4-5D6E-409C-BE32-E72D297353CC}">
              <c16:uniqueId val="{00000006-B2BE-4E57-9289-7D02F1DD67C0}"/>
            </c:ext>
          </c:extLst>
        </c:ser>
        <c:ser>
          <c:idx val="7"/>
          <c:order val="7"/>
          <c:tx>
            <c:v>m</c:v>
          </c:tx>
          <c:spPr>
            <a:ln w="28575">
              <a:noFill/>
            </a:ln>
          </c:spPr>
          <c:marker>
            <c:symbol val="x"/>
            <c:size val="5"/>
            <c:spPr>
              <a:ln>
                <a:solidFill>
                  <a:srgbClr val="000000"/>
                </a:solidFill>
                <a:prstDash val="solid"/>
              </a:ln>
            </c:spPr>
          </c:marker>
          <c:xVal>
            <c:numLit>
              <c:formatCode>General</c:formatCode>
              <c:ptCount val="1"/>
              <c:pt idx="0">
                <c:v>4.0</c:v>
              </c:pt>
            </c:numLit>
          </c:xVal>
          <c:yVal>
            <c:numRef>
              <c:f>base!$DL$183</c:f>
              <c:numCache>
                <c:formatCode>0</c:formatCode>
                <c:ptCount val="1"/>
                <c:pt idx="0">
                  <c:v>0.466666666666667</c:v>
                </c:pt>
              </c:numCache>
            </c:numRef>
          </c:yVal>
          <c:smooth val="0"/>
          <c:extLst xmlns:c16r2="http://schemas.microsoft.com/office/drawing/2015/06/chart">
            <c:ext xmlns:c16="http://schemas.microsoft.com/office/drawing/2014/chart" uri="{C3380CC4-5D6E-409C-BE32-E72D297353CC}">
              <c16:uniqueId val="{00000007-B2BE-4E57-9289-7D02F1DD67C0}"/>
            </c:ext>
          </c:extLst>
        </c:ser>
        <c:ser>
          <c:idx val="8"/>
          <c:order val="8"/>
          <c:tx>
            <c:v>m</c:v>
          </c:tx>
          <c:spPr>
            <a:ln w="28575">
              <a:noFill/>
            </a:ln>
          </c:spPr>
          <c:marker>
            <c:symbol val="x"/>
            <c:size val="5"/>
            <c:spPr>
              <a:ln>
                <a:solidFill>
                  <a:srgbClr val="000000"/>
                </a:solidFill>
                <a:prstDash val="solid"/>
              </a:ln>
            </c:spPr>
          </c:marker>
          <c:xVal>
            <c:numLit>
              <c:formatCode>General</c:formatCode>
              <c:ptCount val="1"/>
              <c:pt idx="0">
                <c:v>5.0</c:v>
              </c:pt>
            </c:numLit>
          </c:xVal>
          <c:yVal>
            <c:numRef>
              <c:f>base!$DM$183</c:f>
              <c:numCache>
                <c:formatCode>0</c:formatCode>
                <c:ptCount val="1"/>
                <c:pt idx="0">
                  <c:v>0.433333333333333</c:v>
                </c:pt>
              </c:numCache>
            </c:numRef>
          </c:yVal>
          <c:smooth val="0"/>
          <c:extLst xmlns:c16r2="http://schemas.microsoft.com/office/drawing/2015/06/chart">
            <c:ext xmlns:c16="http://schemas.microsoft.com/office/drawing/2014/chart" uri="{C3380CC4-5D6E-409C-BE32-E72D297353CC}">
              <c16:uniqueId val="{00000008-B2BE-4E57-9289-7D02F1DD67C0}"/>
            </c:ext>
          </c:extLst>
        </c:ser>
        <c:ser>
          <c:idx val="9"/>
          <c:order val="9"/>
          <c:tx>
            <c:v>m</c:v>
          </c:tx>
          <c:spPr>
            <a:ln w="28575">
              <a:noFill/>
            </a:ln>
          </c:spPr>
          <c:marker>
            <c:symbol val="x"/>
            <c:size val="5"/>
            <c:spPr>
              <a:ln>
                <a:solidFill>
                  <a:srgbClr val="000000"/>
                </a:solidFill>
                <a:prstDash val="solid"/>
              </a:ln>
            </c:spPr>
          </c:marker>
          <c:xVal>
            <c:numLit>
              <c:formatCode>General</c:formatCode>
              <c:ptCount val="1"/>
              <c:pt idx="0">
                <c:v>6.0</c:v>
              </c:pt>
            </c:numLit>
          </c:xVal>
          <c:yVal>
            <c:numRef>
              <c:f>base!$DN$183</c:f>
              <c:numCache>
                <c:formatCode>0</c:formatCode>
                <c:ptCount val="1"/>
                <c:pt idx="0">
                  <c:v>2.533333333333333</c:v>
                </c:pt>
              </c:numCache>
            </c:numRef>
          </c:yVal>
          <c:smooth val="0"/>
          <c:extLst xmlns:c16r2="http://schemas.microsoft.com/office/drawing/2015/06/chart">
            <c:ext xmlns:c16="http://schemas.microsoft.com/office/drawing/2014/chart" uri="{C3380CC4-5D6E-409C-BE32-E72D297353CC}">
              <c16:uniqueId val="{00000009-B2BE-4E57-9289-7D02F1DD67C0}"/>
            </c:ext>
          </c:extLst>
        </c:ser>
        <c:ser>
          <c:idx val="10"/>
          <c:order val="10"/>
          <c:tx>
            <c:v>m</c:v>
          </c:tx>
          <c:spPr>
            <a:ln w="28575">
              <a:noFill/>
            </a:ln>
          </c:spPr>
          <c:marker>
            <c:symbol val="x"/>
            <c:size val="5"/>
            <c:spPr>
              <a:ln>
                <a:solidFill>
                  <a:srgbClr val="000000"/>
                </a:solidFill>
                <a:prstDash val="solid"/>
              </a:ln>
            </c:spPr>
          </c:marker>
          <c:xVal>
            <c:numLit>
              <c:formatCode>General</c:formatCode>
              <c:ptCount val="1"/>
              <c:pt idx="0">
                <c:v>7.0</c:v>
              </c:pt>
            </c:numLit>
          </c:xVal>
          <c:yVal>
            <c:numRef>
              <c:f>base!$DO$183</c:f>
              <c:numCache>
                <c:formatCode>0</c:formatCode>
                <c:ptCount val="1"/>
                <c:pt idx="0">
                  <c:v>2.1</c:v>
                </c:pt>
              </c:numCache>
            </c:numRef>
          </c:yVal>
          <c:smooth val="0"/>
          <c:extLst xmlns:c16r2="http://schemas.microsoft.com/office/drawing/2015/06/chart">
            <c:ext xmlns:c16="http://schemas.microsoft.com/office/drawing/2014/chart" uri="{C3380CC4-5D6E-409C-BE32-E72D297353CC}">
              <c16:uniqueId val="{0000000A-B2BE-4E57-9289-7D02F1DD67C0}"/>
            </c:ext>
          </c:extLst>
        </c:ser>
        <c:ser>
          <c:idx val="11"/>
          <c:order val="11"/>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7.0</c:v>
              </c:pt>
            </c:numLit>
          </c:xVal>
          <c:yVal>
            <c:numRef>
              <c:f>base!$CU$186</c:f>
              <c:numCache>
                <c:formatCode>0</c:formatCode>
                <c:ptCount val="1"/>
                <c:pt idx="0">
                  <c:v>0.0</c:v>
                </c:pt>
              </c:numCache>
            </c:numRef>
          </c:yVal>
          <c:smooth val="0"/>
          <c:extLst xmlns:c16r2="http://schemas.microsoft.com/office/drawing/2015/06/chart">
            <c:ext xmlns:c16="http://schemas.microsoft.com/office/drawing/2014/chart" uri="{C3380CC4-5D6E-409C-BE32-E72D297353CC}">
              <c16:uniqueId val="{0000000B-B2BE-4E57-9289-7D02F1DD67C0}"/>
            </c:ext>
          </c:extLst>
        </c:ser>
        <c:ser>
          <c:idx val="12"/>
          <c:order val="12"/>
          <c:tx>
            <c:v>m</c:v>
          </c:tx>
          <c:spPr>
            <a:ln w="28575">
              <a:noFill/>
            </a:ln>
          </c:spPr>
          <c:marker>
            <c:symbol val="x"/>
            <c:size val="5"/>
            <c:spPr>
              <a:ln>
                <a:solidFill>
                  <a:srgbClr val="000000"/>
                </a:solidFill>
                <a:prstDash val="solid"/>
              </a:ln>
            </c:spPr>
          </c:marker>
          <c:xVal>
            <c:numLit>
              <c:formatCode>General</c:formatCode>
              <c:ptCount val="1"/>
              <c:pt idx="0">
                <c:v>8.0</c:v>
              </c:pt>
            </c:numLit>
          </c:xVal>
          <c:yVal>
            <c:numRef>
              <c:f>base!$DP$183</c:f>
              <c:numCache>
                <c:formatCode>0</c:formatCode>
                <c:ptCount val="1"/>
                <c:pt idx="0">
                  <c:v>1.733333333333333</c:v>
                </c:pt>
              </c:numCache>
            </c:numRef>
          </c:yVal>
          <c:smooth val="0"/>
          <c:extLst xmlns:c16r2="http://schemas.microsoft.com/office/drawing/2015/06/chart">
            <c:ext xmlns:c16="http://schemas.microsoft.com/office/drawing/2014/chart" uri="{C3380CC4-5D6E-409C-BE32-E72D297353CC}">
              <c16:uniqueId val="{0000000C-B2BE-4E57-9289-7D02F1DD67C0}"/>
            </c:ext>
          </c:extLst>
        </c:ser>
        <c:ser>
          <c:idx val="13"/>
          <c:order val="13"/>
          <c:tx>
            <c:v>m</c:v>
          </c:tx>
          <c:spPr>
            <a:ln w="28575">
              <a:noFill/>
            </a:ln>
          </c:spPr>
          <c:marker>
            <c:symbol val="x"/>
            <c:size val="5"/>
            <c:spPr>
              <a:ln>
                <a:solidFill>
                  <a:srgbClr val="000000"/>
                </a:solidFill>
                <a:prstDash val="solid"/>
              </a:ln>
            </c:spPr>
          </c:marker>
          <c:xVal>
            <c:numLit>
              <c:formatCode>General</c:formatCode>
              <c:ptCount val="1"/>
              <c:pt idx="0">
                <c:v>9.0</c:v>
              </c:pt>
            </c:numLit>
          </c:xVal>
          <c:yVal>
            <c:numRef>
              <c:f>base!$DQ$183</c:f>
              <c:numCache>
                <c:formatCode>0</c:formatCode>
                <c:ptCount val="1"/>
                <c:pt idx="0">
                  <c:v>1.8</c:v>
                </c:pt>
              </c:numCache>
            </c:numRef>
          </c:yVal>
          <c:smooth val="0"/>
          <c:extLst xmlns:c16r2="http://schemas.microsoft.com/office/drawing/2015/06/chart">
            <c:ext xmlns:c16="http://schemas.microsoft.com/office/drawing/2014/chart" uri="{C3380CC4-5D6E-409C-BE32-E72D297353CC}">
              <c16:uniqueId val="{0000000D-B2BE-4E57-9289-7D02F1DD67C0}"/>
            </c:ext>
          </c:extLst>
        </c:ser>
        <c:ser>
          <c:idx val="14"/>
          <c:order val="14"/>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9.0</c:v>
              </c:pt>
            </c:numLit>
          </c:xVal>
          <c:yVal>
            <c:numRef>
              <c:f>base!$CW$186</c:f>
              <c:numCache>
                <c:formatCode>0</c:formatCode>
                <c:ptCount val="1"/>
                <c:pt idx="0">
                  <c:v>0.0</c:v>
                </c:pt>
              </c:numCache>
            </c:numRef>
          </c:yVal>
          <c:smooth val="0"/>
          <c:extLst xmlns:c16r2="http://schemas.microsoft.com/office/drawing/2015/06/chart">
            <c:ext xmlns:c16="http://schemas.microsoft.com/office/drawing/2014/chart" uri="{C3380CC4-5D6E-409C-BE32-E72D297353CC}">
              <c16:uniqueId val="{0000000E-B2BE-4E57-9289-7D02F1DD67C0}"/>
            </c:ext>
          </c:extLst>
        </c:ser>
        <c:ser>
          <c:idx val="15"/>
          <c:order val="15"/>
          <c:tx>
            <c:v>m</c:v>
          </c:tx>
          <c:spPr>
            <a:ln w="28575">
              <a:noFill/>
            </a:ln>
          </c:spPr>
          <c:marker>
            <c:symbol val="x"/>
            <c:size val="5"/>
            <c:spPr>
              <a:ln>
                <a:solidFill>
                  <a:srgbClr val="000000"/>
                </a:solidFill>
                <a:prstDash val="solid"/>
              </a:ln>
            </c:spPr>
          </c:marker>
          <c:xVal>
            <c:numLit>
              <c:formatCode>General</c:formatCode>
              <c:ptCount val="1"/>
              <c:pt idx="0">
                <c:v>10.0</c:v>
              </c:pt>
            </c:numLit>
          </c:xVal>
          <c:yVal>
            <c:numRef>
              <c:f>base!$DR$183</c:f>
              <c:numCache>
                <c:formatCode>0</c:formatCode>
                <c:ptCount val="1"/>
                <c:pt idx="0">
                  <c:v>1.7</c:v>
                </c:pt>
              </c:numCache>
            </c:numRef>
          </c:yVal>
          <c:smooth val="0"/>
          <c:extLst xmlns:c16r2="http://schemas.microsoft.com/office/drawing/2015/06/chart">
            <c:ext xmlns:c16="http://schemas.microsoft.com/office/drawing/2014/chart" uri="{C3380CC4-5D6E-409C-BE32-E72D297353CC}">
              <c16:uniqueId val="{0000000F-B2BE-4E57-9289-7D02F1DD67C0}"/>
            </c:ext>
          </c:extLst>
        </c:ser>
        <c:dLbls>
          <c:showLegendKey val="0"/>
          <c:showVal val="0"/>
          <c:showCatName val="0"/>
          <c:showSerName val="0"/>
          <c:showPercent val="0"/>
          <c:showBubbleSize val="0"/>
        </c:dLbls>
        <c:axId val="942600656"/>
        <c:axId val="942602288"/>
      </c:scatterChart>
      <c:catAx>
        <c:axId val="942600656"/>
        <c:scaling>
          <c:orientation val="minMax"/>
        </c:scaling>
        <c:delete val="0"/>
        <c:axPos val="b"/>
        <c:numFmt formatCode="General" sourceLinked="1"/>
        <c:majorTickMark val="out"/>
        <c:minorTickMark val="none"/>
        <c:tickLblPos val="nextTo"/>
        <c:crossAx val="942602288"/>
        <c:crosses val="autoZero"/>
        <c:auto val="1"/>
        <c:lblAlgn val="ctr"/>
        <c:lblOffset val="100"/>
        <c:noMultiLvlLbl val="0"/>
      </c:catAx>
      <c:valAx>
        <c:axId val="942602288"/>
        <c:scaling>
          <c:orientation val="minMax"/>
        </c:scaling>
        <c:delete val="0"/>
        <c:axPos val="l"/>
        <c:majorGridlines/>
        <c:numFmt formatCode="General" sourceLinked="1"/>
        <c:majorTickMark val="out"/>
        <c:minorTickMark val="none"/>
        <c:tickLblPos val="nextTo"/>
        <c:crossAx val="942600656"/>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Asociación</a:t>
            </a:r>
            <a:r>
              <a:rPr lang="es-CO" baseline="0"/>
              <a:t> Reseción vs Dhs Térmico</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_tradnl"/>
        </a:p>
      </c:txPr>
    </c:title>
    <c:autoTitleDeleted val="0"/>
    <c:plotArea>
      <c:layout/>
      <c:barChart>
        <c:barDir val="col"/>
        <c:grouping val="clustered"/>
        <c:varyColors val="0"/>
        <c:ser>
          <c:idx val="0"/>
          <c:order val="0"/>
          <c:tx>
            <c:strRef>
              <c:f>base!$L$211</c:f>
              <c:strCache>
                <c:ptCount val="1"/>
                <c:pt idx="0">
                  <c:v>N2</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base!$K$212:$K$214</c:f>
              <c:strCache>
                <c:ptCount val="3"/>
                <c:pt idx="0">
                  <c:v>I</c:v>
                </c:pt>
                <c:pt idx="1">
                  <c:v>II</c:v>
                </c:pt>
                <c:pt idx="2">
                  <c:v>III</c:v>
                </c:pt>
              </c:strCache>
            </c:strRef>
          </c:cat>
          <c:val>
            <c:numRef>
              <c:f>base!$L$212:$L$214</c:f>
              <c:numCache>
                <c:formatCode>General</c:formatCode>
                <c:ptCount val="3"/>
                <c:pt idx="0">
                  <c:v>14.0</c:v>
                </c:pt>
                <c:pt idx="1">
                  <c:v>12.0</c:v>
                </c:pt>
                <c:pt idx="2">
                  <c:v>5.0</c:v>
                </c:pt>
              </c:numCache>
            </c:numRef>
          </c:val>
          <c:extLst xmlns:c16r2="http://schemas.microsoft.com/office/drawing/2015/06/chart">
            <c:ext xmlns:c16="http://schemas.microsoft.com/office/drawing/2014/chart" uri="{C3380CC4-5D6E-409C-BE32-E72D297353CC}">
              <c16:uniqueId val="{00000000-26BF-4B89-8CEC-0D20721AE7B2}"/>
            </c:ext>
          </c:extLst>
        </c:ser>
        <c:ser>
          <c:idx val="1"/>
          <c:order val="1"/>
          <c:tx>
            <c:strRef>
              <c:f>base!$M$211</c:f>
              <c:strCache>
                <c:ptCount val="1"/>
                <c:pt idx="0">
                  <c:v>N3</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base!$K$212:$K$214</c:f>
              <c:strCache>
                <c:ptCount val="3"/>
                <c:pt idx="0">
                  <c:v>I</c:v>
                </c:pt>
                <c:pt idx="1">
                  <c:v>II</c:v>
                </c:pt>
                <c:pt idx="2">
                  <c:v>III</c:v>
                </c:pt>
              </c:strCache>
            </c:strRef>
          </c:cat>
          <c:val>
            <c:numRef>
              <c:f>base!$M$212:$M$214</c:f>
              <c:numCache>
                <c:formatCode>General</c:formatCode>
                <c:ptCount val="3"/>
                <c:pt idx="0">
                  <c:v>12.0</c:v>
                </c:pt>
                <c:pt idx="1">
                  <c:v>7.0</c:v>
                </c:pt>
                <c:pt idx="2">
                  <c:v>10.0</c:v>
                </c:pt>
              </c:numCache>
            </c:numRef>
          </c:val>
          <c:extLst xmlns:c16r2="http://schemas.microsoft.com/office/drawing/2015/06/chart">
            <c:ext xmlns:c16="http://schemas.microsoft.com/office/drawing/2014/chart" uri="{C3380CC4-5D6E-409C-BE32-E72D297353CC}">
              <c16:uniqueId val="{00000001-26BF-4B89-8CEC-0D20721AE7B2}"/>
            </c:ext>
          </c:extLst>
        </c:ser>
        <c:dLbls>
          <c:showLegendKey val="0"/>
          <c:showVal val="0"/>
          <c:showCatName val="0"/>
          <c:showSerName val="0"/>
          <c:showPercent val="0"/>
          <c:showBubbleSize val="0"/>
        </c:dLbls>
        <c:gapWidth val="150"/>
        <c:axId val="942620896"/>
        <c:axId val="942624288"/>
      </c:barChart>
      <c:catAx>
        <c:axId val="94262089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Fisher Exact Test p-value= 0,25</a:t>
                </a:r>
              </a:p>
            </c:rich>
          </c:tx>
          <c:layout>
            <c:manualLayout>
              <c:xMode val="edge"/>
              <c:yMode val="edge"/>
              <c:x val="0.084496719160105"/>
              <c:y val="0.9064581510644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2624288"/>
        <c:crosses val="autoZero"/>
        <c:auto val="1"/>
        <c:lblAlgn val="ctr"/>
        <c:lblOffset val="100"/>
        <c:noMultiLvlLbl val="0"/>
      </c:catAx>
      <c:valAx>
        <c:axId val="9426242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Cantidad de Dinetes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2620896"/>
        <c:crosses val="autoZero"/>
        <c:crossBetween val="between"/>
      </c:valAx>
      <c:spPr>
        <a:noFill/>
        <a:ln>
          <a:noFill/>
        </a:ln>
        <a:effectLst/>
      </c:spPr>
    </c:plotArea>
    <c:legend>
      <c:legendPos val="r"/>
      <c:layout>
        <c:manualLayout>
          <c:xMode val="edge"/>
          <c:yMode val="edge"/>
          <c:x val="0.588176290463692"/>
          <c:y val="0.130415937591135"/>
          <c:w val="0.167379265091864"/>
          <c:h val="0.15625109361329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0" i="0" baseline="0">
                <a:effectLst/>
              </a:rPr>
              <a:t>Asociación Reseción vs Dhs Mecánico</a:t>
            </a:r>
            <a:endParaRPr lang="es-CO" sz="14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_tradnl"/>
        </a:p>
      </c:txPr>
    </c:title>
    <c:autoTitleDeleted val="0"/>
    <c:plotArea>
      <c:layout>
        <c:manualLayout>
          <c:layoutTarget val="inner"/>
          <c:xMode val="edge"/>
          <c:yMode val="edge"/>
          <c:x val="0.125483814523185"/>
          <c:y val="0.171712962962963"/>
          <c:w val="0.847581364829396"/>
          <c:h val="0.611396908719743"/>
        </c:manualLayout>
      </c:layout>
      <c:barChart>
        <c:barDir val="col"/>
        <c:grouping val="clustered"/>
        <c:varyColors val="0"/>
        <c:ser>
          <c:idx val="0"/>
          <c:order val="0"/>
          <c:tx>
            <c:strRef>
              <c:f>base!$L$237</c:f>
              <c:strCache>
                <c:ptCount val="1"/>
                <c:pt idx="0">
                  <c:v>N0</c:v>
                </c:pt>
              </c:strCache>
            </c:strRef>
          </c:tx>
          <c:spPr>
            <a:solidFill>
              <a:schemeClr val="accent3">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base!$K$238:$K$240</c:f>
              <c:strCache>
                <c:ptCount val="3"/>
                <c:pt idx="0">
                  <c:v>I</c:v>
                </c:pt>
                <c:pt idx="1">
                  <c:v>II</c:v>
                </c:pt>
                <c:pt idx="2">
                  <c:v>III</c:v>
                </c:pt>
              </c:strCache>
            </c:strRef>
          </c:cat>
          <c:val>
            <c:numRef>
              <c:f>base!$L$238:$L$240</c:f>
              <c:numCache>
                <c:formatCode>General</c:formatCode>
                <c:ptCount val="3"/>
                <c:pt idx="0">
                  <c:v>1.0</c:v>
                </c:pt>
                <c:pt idx="1">
                  <c:v>2.0</c:v>
                </c:pt>
                <c:pt idx="2">
                  <c:v>2.0</c:v>
                </c:pt>
              </c:numCache>
            </c:numRef>
          </c:val>
          <c:extLst xmlns:c16r2="http://schemas.microsoft.com/office/drawing/2015/06/chart">
            <c:ext xmlns:c16="http://schemas.microsoft.com/office/drawing/2014/chart" uri="{C3380CC4-5D6E-409C-BE32-E72D297353CC}">
              <c16:uniqueId val="{00000000-511A-4739-82B3-E168FFBEFA8C}"/>
            </c:ext>
          </c:extLst>
        </c:ser>
        <c:ser>
          <c:idx val="1"/>
          <c:order val="1"/>
          <c:tx>
            <c:strRef>
              <c:f>base!$M$237</c:f>
              <c:strCache>
                <c:ptCount val="1"/>
                <c:pt idx="0">
                  <c:v>N1</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base!$K$238:$K$240</c:f>
              <c:strCache>
                <c:ptCount val="3"/>
                <c:pt idx="0">
                  <c:v>I</c:v>
                </c:pt>
                <c:pt idx="1">
                  <c:v>II</c:v>
                </c:pt>
                <c:pt idx="2">
                  <c:v>III</c:v>
                </c:pt>
              </c:strCache>
            </c:strRef>
          </c:cat>
          <c:val>
            <c:numRef>
              <c:f>base!$M$238:$M$240</c:f>
              <c:numCache>
                <c:formatCode>General</c:formatCode>
                <c:ptCount val="3"/>
                <c:pt idx="0">
                  <c:v>2.0</c:v>
                </c:pt>
                <c:pt idx="1">
                  <c:v>4.0</c:v>
                </c:pt>
                <c:pt idx="2">
                  <c:v>4.0</c:v>
                </c:pt>
              </c:numCache>
            </c:numRef>
          </c:val>
          <c:extLst xmlns:c16r2="http://schemas.microsoft.com/office/drawing/2015/06/chart">
            <c:ext xmlns:c16="http://schemas.microsoft.com/office/drawing/2014/chart" uri="{C3380CC4-5D6E-409C-BE32-E72D297353CC}">
              <c16:uniqueId val="{00000001-511A-4739-82B3-E168FFBEFA8C}"/>
            </c:ext>
          </c:extLst>
        </c:ser>
        <c:ser>
          <c:idx val="2"/>
          <c:order val="2"/>
          <c:tx>
            <c:strRef>
              <c:f>base!$N$237</c:f>
              <c:strCache>
                <c:ptCount val="1"/>
                <c:pt idx="0">
                  <c:v>N2</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base!$K$238:$K$240</c:f>
              <c:strCache>
                <c:ptCount val="3"/>
                <c:pt idx="0">
                  <c:v>I</c:v>
                </c:pt>
                <c:pt idx="1">
                  <c:v>II</c:v>
                </c:pt>
                <c:pt idx="2">
                  <c:v>III</c:v>
                </c:pt>
              </c:strCache>
            </c:strRef>
          </c:cat>
          <c:val>
            <c:numRef>
              <c:f>base!$N$238:$N$240</c:f>
              <c:numCache>
                <c:formatCode>General</c:formatCode>
                <c:ptCount val="3"/>
                <c:pt idx="0">
                  <c:v>16.0</c:v>
                </c:pt>
                <c:pt idx="1">
                  <c:v>10.0</c:v>
                </c:pt>
                <c:pt idx="2">
                  <c:v>7.0</c:v>
                </c:pt>
              </c:numCache>
            </c:numRef>
          </c:val>
          <c:extLst xmlns:c16r2="http://schemas.microsoft.com/office/drawing/2015/06/chart">
            <c:ext xmlns:c16="http://schemas.microsoft.com/office/drawing/2014/chart" uri="{C3380CC4-5D6E-409C-BE32-E72D297353CC}">
              <c16:uniqueId val="{00000002-511A-4739-82B3-E168FFBEFA8C}"/>
            </c:ext>
          </c:extLst>
        </c:ser>
        <c:ser>
          <c:idx val="3"/>
          <c:order val="3"/>
          <c:tx>
            <c:strRef>
              <c:f>base!$O$237</c:f>
              <c:strCache>
                <c:ptCount val="1"/>
                <c:pt idx="0">
                  <c:v>N3</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base!$K$238:$K$240</c:f>
              <c:strCache>
                <c:ptCount val="3"/>
                <c:pt idx="0">
                  <c:v>I</c:v>
                </c:pt>
                <c:pt idx="1">
                  <c:v>II</c:v>
                </c:pt>
                <c:pt idx="2">
                  <c:v>III</c:v>
                </c:pt>
              </c:strCache>
            </c:strRef>
          </c:cat>
          <c:val>
            <c:numRef>
              <c:f>base!$O$238:$O$240</c:f>
              <c:numCache>
                <c:formatCode>General</c:formatCode>
                <c:ptCount val="3"/>
                <c:pt idx="0">
                  <c:v>7.0</c:v>
                </c:pt>
                <c:pt idx="1">
                  <c:v>3.0</c:v>
                </c:pt>
                <c:pt idx="2">
                  <c:v>2.0</c:v>
                </c:pt>
              </c:numCache>
            </c:numRef>
          </c:val>
          <c:extLst xmlns:c16r2="http://schemas.microsoft.com/office/drawing/2015/06/chart">
            <c:ext xmlns:c16="http://schemas.microsoft.com/office/drawing/2014/chart" uri="{C3380CC4-5D6E-409C-BE32-E72D297353CC}">
              <c16:uniqueId val="{00000006-511A-4739-82B3-E168FFBEFA8C}"/>
            </c:ext>
          </c:extLst>
        </c:ser>
        <c:dLbls>
          <c:showLegendKey val="0"/>
          <c:showVal val="0"/>
          <c:showCatName val="0"/>
          <c:showSerName val="0"/>
          <c:showPercent val="0"/>
          <c:showBubbleSize val="0"/>
        </c:dLbls>
        <c:gapWidth val="150"/>
        <c:axId val="943851936"/>
        <c:axId val="943855328"/>
      </c:barChart>
      <c:catAx>
        <c:axId val="9438519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sz="1200" b="0" i="0" baseline="0">
                    <a:effectLst/>
                  </a:rPr>
                  <a:t>Chi-Square Test  p-value= 0,53</a:t>
                </a:r>
                <a:endParaRPr lang="es-CO" sz="1200">
                  <a:effectLst/>
                </a:endParaRPr>
              </a:p>
            </c:rich>
          </c:tx>
          <c:layout>
            <c:manualLayout>
              <c:xMode val="edge"/>
              <c:yMode val="edge"/>
              <c:x val="0.00410783027121609"/>
              <c:y val="0.89976851851851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3855328"/>
        <c:crosses val="autoZero"/>
        <c:auto val="1"/>
        <c:lblAlgn val="ctr"/>
        <c:lblOffset val="100"/>
        <c:noMultiLvlLbl val="0"/>
      </c:catAx>
      <c:valAx>
        <c:axId val="9438553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Cantidad de Dientes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3851936"/>
        <c:crosses val="autoZero"/>
        <c:crossBetween val="between"/>
      </c:valAx>
      <c:spPr>
        <a:noFill/>
        <a:ln>
          <a:noFill/>
        </a:ln>
        <a:effectLst/>
      </c:spPr>
    </c:plotArea>
    <c:legend>
      <c:legendPos val="r"/>
      <c:layout>
        <c:manualLayout>
          <c:xMode val="edge"/>
          <c:yMode val="edge"/>
          <c:x val="0.459176290463692"/>
          <c:y val="0.197834645669291"/>
          <c:w val="0.468601487314086"/>
          <c:h val="0.086228492271799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Box Plot</a:t>
            </a:r>
          </a:p>
          <a:p>
            <a:pPr>
              <a:defRPr/>
            </a:pPr>
            <a:r>
              <a:rPr lang="en-US"/>
              <a:t> </a:t>
            </a:r>
            <a:r>
              <a:rPr lang="en-US" sz="1800" b="1" i="0" baseline="0">
                <a:effectLst/>
              </a:rPr>
              <a:t>Estìmulo Mecánico </a:t>
            </a:r>
            <a:endParaRPr lang="es-CO">
              <a:effectLst/>
            </a:endParaRPr>
          </a:p>
          <a:p>
            <a:pPr>
              <a:defRPr/>
            </a:pPr>
            <a:r>
              <a:rPr lang="en-US" sz="1800" b="1" i="0" baseline="0">
                <a:effectLst/>
              </a:rPr>
              <a:t>Sensiblidad por Intervenciòn</a:t>
            </a:r>
            <a:endParaRPr lang="es-CO">
              <a:effectLst/>
            </a:endParaRPr>
          </a:p>
          <a:p>
            <a:pPr>
              <a:defRPr/>
            </a:pPr>
            <a:endParaRPr lang="en-US"/>
          </a:p>
        </c:rich>
      </c:tx>
      <c:overlay val="0"/>
    </c:title>
    <c:autoTitleDeleted val="0"/>
    <c:plotArea>
      <c:layout>
        <c:manualLayout>
          <c:layoutTarget val="inner"/>
          <c:xMode val="edge"/>
          <c:yMode val="edge"/>
          <c:x val="0.078919072615923"/>
          <c:y val="0.309686047286625"/>
          <c:w val="0.890525371828521"/>
          <c:h val="0.476802915681597"/>
        </c:manualLayout>
      </c:layout>
      <c:barChart>
        <c:barDir val="col"/>
        <c:grouping val="stacked"/>
        <c:varyColors val="0"/>
        <c:ser>
          <c:idx val="0"/>
          <c:order val="0"/>
          <c:tx>
            <c:strRef>
              <c:f>base!$AA$301</c:f>
              <c:strCache>
                <c:ptCount val="1"/>
                <c:pt idx="0">
                  <c:v>Min</c:v>
                </c:pt>
              </c:strCache>
            </c:strRef>
          </c:tx>
          <c:spPr>
            <a:noFill/>
            <a:extLst>
              <a:ext uri="{909E8E84-426E-40DD-AFC4-6F175D3DCCD1}">
                <a14:hiddenFill xmlns:a14="http://schemas.microsoft.com/office/drawing/2010/main">
                  <a:solidFill>
                    <a:srgbClr val="4F81BD"/>
                  </a:solidFill>
                </a14:hiddenFill>
              </a:ext>
            </a:extLst>
          </c:spPr>
          <c:invertIfNegative val="0"/>
          <c:cat>
            <c:strRef>
              <c:f>base!$AB$300:$AC$300</c:f>
              <c:strCache>
                <c:ptCount val="2"/>
                <c:pt idx="0">
                  <c:v>LASER</c:v>
                </c:pt>
                <c:pt idx="1">
                  <c:v>NITRATO</c:v>
                </c:pt>
              </c:strCache>
            </c:strRef>
          </c:cat>
          <c:val>
            <c:numRef>
              <c:f>base!$AB$301:$AC$301</c:f>
              <c:numCache>
                <c:formatCode>General</c:formatCode>
                <c:ptCount val="2"/>
                <c:pt idx="0">
                  <c:v>0.0</c:v>
                </c:pt>
                <c:pt idx="1">
                  <c:v>0.0</c:v>
                </c:pt>
              </c:numCache>
            </c:numRef>
          </c:val>
        </c:ser>
        <c:ser>
          <c:idx val="1"/>
          <c:order val="1"/>
          <c:tx>
            <c:strRef>
              <c:f>base!$AA$302</c:f>
              <c:strCache>
                <c:ptCount val="1"/>
                <c:pt idx="0">
                  <c:v>Q1-Min</c:v>
                </c:pt>
              </c:strCache>
            </c:strRef>
          </c:tx>
          <c:spPr>
            <a:noFill/>
            <a:extLst>
              <a:ext uri="{909E8E84-426E-40DD-AFC4-6F175D3DCCD1}">
                <a14:hiddenFill xmlns:a14="http://schemas.microsoft.com/office/drawing/2010/main">
                  <a:solidFill>
                    <a:srgbClr val="C0504D"/>
                  </a:solidFill>
                </a14:hiddenFill>
              </a:ext>
            </a:extLst>
          </c:spPr>
          <c:invertIfNegative val="0"/>
          <c:errBars>
            <c:errBarType val="minus"/>
            <c:errValType val="percentage"/>
            <c:noEndCap val="0"/>
            <c:val val="100.0"/>
          </c:errBars>
          <c:cat>
            <c:strRef>
              <c:f>base!$AB$300:$AC$300</c:f>
              <c:strCache>
                <c:ptCount val="2"/>
                <c:pt idx="0">
                  <c:v>LASER</c:v>
                </c:pt>
                <c:pt idx="1">
                  <c:v>NITRATO</c:v>
                </c:pt>
              </c:strCache>
            </c:strRef>
          </c:cat>
          <c:val>
            <c:numRef>
              <c:f>base!$AB$302:$AC$302</c:f>
              <c:numCache>
                <c:formatCode>General</c:formatCode>
                <c:ptCount val="2"/>
                <c:pt idx="0">
                  <c:v>0.0</c:v>
                </c:pt>
                <c:pt idx="1">
                  <c:v>0.0</c:v>
                </c:pt>
              </c:numCache>
            </c:numRef>
          </c:val>
        </c:ser>
        <c:ser>
          <c:idx val="2"/>
          <c:order val="2"/>
          <c:tx>
            <c:strRef>
              <c:f>base!$AA$303</c:f>
              <c:strCache>
                <c:ptCount val="1"/>
                <c:pt idx="0">
                  <c:v>Med-Q1</c:v>
                </c:pt>
              </c:strCache>
            </c:strRef>
          </c:tx>
          <c:spPr>
            <a:solidFill>
              <a:schemeClr val="accent2">
                <a:lumMod val="60000"/>
                <a:lumOff val="40000"/>
              </a:schemeClr>
            </a:solidFill>
          </c:spPr>
          <c:invertIfNegative val="0"/>
          <c:cat>
            <c:strRef>
              <c:f>base!$AB$300:$AC$300</c:f>
              <c:strCache>
                <c:ptCount val="2"/>
                <c:pt idx="0">
                  <c:v>LASER</c:v>
                </c:pt>
                <c:pt idx="1">
                  <c:v>NITRATO</c:v>
                </c:pt>
              </c:strCache>
            </c:strRef>
          </c:cat>
          <c:val>
            <c:numRef>
              <c:f>base!$AB$303:$AC$303</c:f>
              <c:numCache>
                <c:formatCode>General</c:formatCode>
                <c:ptCount val="2"/>
                <c:pt idx="0">
                  <c:v>0.0</c:v>
                </c:pt>
                <c:pt idx="1">
                  <c:v>1.0</c:v>
                </c:pt>
              </c:numCache>
            </c:numRef>
          </c:val>
        </c:ser>
        <c:ser>
          <c:idx val="3"/>
          <c:order val="3"/>
          <c:tx>
            <c:strRef>
              <c:f>base!$AA$304</c:f>
              <c:strCache>
                <c:ptCount val="1"/>
                <c:pt idx="0">
                  <c:v>Q3-Med</c:v>
                </c:pt>
              </c:strCache>
            </c:strRef>
          </c:tx>
          <c:spPr>
            <a:solidFill>
              <a:schemeClr val="accent2">
                <a:lumMod val="75000"/>
              </a:schemeClr>
            </a:solidFill>
          </c:spPr>
          <c:invertIfNegative val="0"/>
          <c:errBars>
            <c:errBarType val="plus"/>
            <c:errValType val="cust"/>
            <c:noEndCap val="0"/>
            <c:plus>
              <c:numRef>
                <c:f>base!$AB$305:$AC$305</c:f>
                <c:numCache>
                  <c:formatCode>General</c:formatCode>
                  <c:ptCount val="2"/>
                  <c:pt idx="0">
                    <c:v>0.0</c:v>
                  </c:pt>
                  <c:pt idx="1">
                    <c:v>0.0</c:v>
                  </c:pt>
                </c:numCache>
              </c:numRef>
            </c:plus>
          </c:errBars>
          <c:cat>
            <c:strRef>
              <c:f>base!$AB$300:$AC$300</c:f>
              <c:strCache>
                <c:ptCount val="2"/>
                <c:pt idx="0">
                  <c:v>LASER</c:v>
                </c:pt>
                <c:pt idx="1">
                  <c:v>NITRATO</c:v>
                </c:pt>
              </c:strCache>
            </c:strRef>
          </c:cat>
          <c:val>
            <c:numRef>
              <c:f>base!$AB$304:$AC$304</c:f>
              <c:numCache>
                <c:formatCode>General</c:formatCode>
                <c:ptCount val="2"/>
                <c:pt idx="0">
                  <c:v>0.0</c:v>
                </c:pt>
                <c:pt idx="1">
                  <c:v>1.0</c:v>
                </c:pt>
              </c:numCache>
            </c:numRef>
          </c:val>
        </c:ser>
        <c:dLbls>
          <c:showLegendKey val="0"/>
          <c:showVal val="0"/>
          <c:showCatName val="0"/>
          <c:showSerName val="0"/>
          <c:showPercent val="0"/>
          <c:showBubbleSize val="0"/>
        </c:dLbls>
        <c:gapWidth val="150"/>
        <c:overlap val="100"/>
        <c:axId val="838250944"/>
        <c:axId val="838252576"/>
      </c:barChart>
      <c:scatterChart>
        <c:scatterStyle val="lineMarker"/>
        <c:varyColors val="0"/>
        <c:ser>
          <c:idx val="4"/>
          <c:order val="4"/>
          <c:tx>
            <c:v>m</c:v>
          </c:tx>
          <c:spPr>
            <a:ln w="28575">
              <a:solidFill>
                <a:schemeClr val="accent4"/>
              </a:solidFill>
            </a:ln>
          </c:spPr>
          <c:marker>
            <c:symbol val="x"/>
            <c:size val="5"/>
            <c:spPr>
              <a:ln>
                <a:solidFill>
                  <a:schemeClr val="accent4"/>
                </a:solidFill>
                <a:prstDash val="solid"/>
              </a:ln>
            </c:spPr>
          </c:marker>
          <c:xVal>
            <c:numLit>
              <c:formatCode>General</c:formatCode>
              <c:ptCount val="1"/>
              <c:pt idx="0">
                <c:v>1.0</c:v>
              </c:pt>
            </c:numLit>
          </c:xVal>
          <c:yVal>
            <c:numRef>
              <c:f>base!$AB$312</c:f>
              <c:numCache>
                <c:formatCode>0</c:formatCode>
                <c:ptCount val="1"/>
                <c:pt idx="0">
                  <c:v>0.166666666666667</c:v>
                </c:pt>
              </c:numCache>
            </c:numRef>
          </c:yVal>
          <c:smooth val="0"/>
        </c:ser>
        <c:ser>
          <c:idx val="5"/>
          <c:order val="5"/>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base!$X$282</c:f>
              <c:numCache>
                <c:formatCode>0</c:formatCode>
                <c:ptCount val="1"/>
                <c:pt idx="0">
                  <c:v>1.0</c:v>
                </c:pt>
              </c:numCache>
            </c:numRef>
          </c:yVal>
          <c:smooth val="0"/>
        </c:ser>
        <c:ser>
          <c:idx val="6"/>
          <c:order val="6"/>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base!$X$284</c:f>
              <c:numCache>
                <c:formatCode>0</c:formatCode>
                <c:ptCount val="1"/>
                <c:pt idx="0">
                  <c:v>1.0</c:v>
                </c:pt>
              </c:numCache>
            </c:numRef>
          </c:yVal>
          <c:smooth val="0"/>
        </c:ser>
        <c:ser>
          <c:idx val="7"/>
          <c:order val="7"/>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base!$X$295</c:f>
              <c:numCache>
                <c:formatCode>0</c:formatCode>
                <c:ptCount val="1"/>
                <c:pt idx="0">
                  <c:v>1.0</c:v>
                </c:pt>
              </c:numCache>
            </c:numRef>
          </c:yVal>
          <c:smooth val="0"/>
        </c:ser>
        <c:ser>
          <c:idx val="8"/>
          <c:order val="8"/>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base!$X$297</c:f>
              <c:numCache>
                <c:formatCode>0</c:formatCode>
                <c:ptCount val="1"/>
                <c:pt idx="0">
                  <c:v>1.0</c:v>
                </c:pt>
              </c:numCache>
            </c:numRef>
          </c:yVal>
          <c:smooth val="0"/>
        </c:ser>
        <c:ser>
          <c:idx val="9"/>
          <c:order val="9"/>
          <c:tx>
            <c:v>x</c:v>
          </c:tx>
          <c:spPr>
            <a:ln w="28575">
              <a:solidFill>
                <a:schemeClr val="accent4"/>
              </a:solidFill>
            </a:ln>
          </c:spPr>
          <c:marker>
            <c:symbol val="circle"/>
            <c:size val="5"/>
            <c:spPr>
              <a:solidFill>
                <a:srgbClr val="FFFFFF"/>
              </a:solidFill>
              <a:ln>
                <a:solidFill>
                  <a:schemeClr val="accent4"/>
                </a:solidFill>
                <a:prstDash val="solid"/>
              </a:ln>
            </c:spPr>
          </c:marker>
          <c:xVal>
            <c:numLit>
              <c:formatCode>General</c:formatCode>
              <c:ptCount val="1"/>
              <c:pt idx="0">
                <c:v>1.0</c:v>
              </c:pt>
            </c:numLit>
          </c:xVal>
          <c:yVal>
            <c:numRef>
              <c:f>base!$X$298</c:f>
              <c:numCache>
                <c:formatCode>0</c:formatCode>
                <c:ptCount val="1"/>
                <c:pt idx="0">
                  <c:v>1.0</c:v>
                </c:pt>
              </c:numCache>
            </c:numRef>
          </c:yVal>
          <c:smooth val="0"/>
        </c:ser>
        <c:ser>
          <c:idx val="10"/>
          <c:order val="10"/>
          <c:tx>
            <c:v>m</c:v>
          </c:tx>
          <c:spPr>
            <a:ln w="28575">
              <a:noFill/>
            </a:ln>
          </c:spPr>
          <c:marker>
            <c:symbol val="x"/>
            <c:size val="5"/>
            <c:spPr>
              <a:ln>
                <a:solidFill>
                  <a:srgbClr val="000000"/>
                </a:solidFill>
                <a:prstDash val="solid"/>
              </a:ln>
            </c:spPr>
          </c:marker>
          <c:xVal>
            <c:numLit>
              <c:formatCode>General</c:formatCode>
              <c:ptCount val="1"/>
              <c:pt idx="0">
                <c:v>2.0</c:v>
              </c:pt>
            </c:numLit>
          </c:xVal>
          <c:yVal>
            <c:numRef>
              <c:f>base!$AC$312</c:f>
              <c:numCache>
                <c:formatCode>0</c:formatCode>
                <c:ptCount val="1"/>
                <c:pt idx="0">
                  <c:v>1.1</c:v>
                </c:pt>
              </c:numCache>
            </c:numRef>
          </c:yVal>
          <c:smooth val="0"/>
        </c:ser>
        <c:dLbls>
          <c:showLegendKey val="0"/>
          <c:showVal val="0"/>
          <c:showCatName val="0"/>
          <c:showSerName val="0"/>
          <c:showPercent val="0"/>
          <c:showBubbleSize val="0"/>
        </c:dLbls>
        <c:axId val="838250944"/>
        <c:axId val="838252576"/>
      </c:scatterChart>
      <c:catAx>
        <c:axId val="838250944"/>
        <c:scaling>
          <c:orientation val="minMax"/>
        </c:scaling>
        <c:delete val="0"/>
        <c:axPos val="b"/>
        <c:numFmt formatCode="General" sourceLinked="1"/>
        <c:majorTickMark val="out"/>
        <c:minorTickMark val="none"/>
        <c:tickLblPos val="nextTo"/>
        <c:crossAx val="838252576"/>
        <c:crosses val="autoZero"/>
        <c:auto val="1"/>
        <c:lblAlgn val="ctr"/>
        <c:lblOffset val="100"/>
        <c:noMultiLvlLbl val="0"/>
      </c:catAx>
      <c:valAx>
        <c:axId val="838252576"/>
        <c:scaling>
          <c:orientation val="minMax"/>
        </c:scaling>
        <c:delete val="0"/>
        <c:axPos val="l"/>
        <c:majorGridlines/>
        <c:numFmt formatCode="General" sourceLinked="1"/>
        <c:majorTickMark val="out"/>
        <c:minorTickMark val="none"/>
        <c:tickLblPos val="nextTo"/>
        <c:crossAx val="838250944"/>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0" i="0" baseline="0">
                <a:effectLst/>
              </a:rPr>
              <a:t>COMPORTAMIENTO POR ESTÍMULO MECÁNICO DEL NIVEL DE DOLOR POR INTERVENCION</a:t>
            </a:r>
            <a:endParaRPr lang="es-CO" sz="14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_tradnl"/>
        </a:p>
      </c:txPr>
    </c:title>
    <c:autoTitleDeleted val="0"/>
    <c:plotArea>
      <c:layout>
        <c:manualLayout>
          <c:layoutTarget val="inner"/>
          <c:xMode val="edge"/>
          <c:yMode val="edge"/>
          <c:x val="0.112817147856518"/>
          <c:y val="0.171712962962963"/>
          <c:w val="0.856890857392827"/>
          <c:h val="0.720887649460484"/>
        </c:manualLayout>
      </c:layout>
      <c:lineChart>
        <c:grouping val="standard"/>
        <c:varyColors val="0"/>
        <c:ser>
          <c:idx val="0"/>
          <c:order val="0"/>
          <c:tx>
            <c:strRef>
              <c:f>base!$A$275</c:f>
              <c:strCache>
                <c:ptCount val="1"/>
                <c:pt idx="0">
                  <c:v>NITRATO</c:v>
                </c:pt>
              </c:strCache>
            </c:strRef>
          </c:tx>
          <c:spPr>
            <a:ln w="28575" cap="rnd">
              <a:solidFill>
                <a:schemeClr val="accent2">
                  <a:lumMod val="75000"/>
                </a:schemeClr>
              </a:solidFill>
              <a:round/>
            </a:ln>
            <a:effectLst/>
          </c:spPr>
          <c:marker>
            <c:symbol val="none"/>
          </c:marker>
          <c:cat>
            <c:strRef>
              <c:f>base!$B$274:$F$274</c:f>
              <c:strCache>
                <c:ptCount val="5"/>
                <c:pt idx="0">
                  <c:v>Inicial dhs</c:v>
                </c:pt>
                <c:pt idx="1">
                  <c:v>15 mins dhs</c:v>
                </c:pt>
                <c:pt idx="2">
                  <c:v>8 diasdhs</c:v>
                </c:pt>
                <c:pt idx="3">
                  <c:v>15 dias dhs</c:v>
                </c:pt>
                <c:pt idx="4">
                  <c:v>mes dhs</c:v>
                </c:pt>
              </c:strCache>
            </c:strRef>
          </c:cat>
          <c:val>
            <c:numRef>
              <c:f>base!$B$275:$F$275</c:f>
              <c:numCache>
                <c:formatCode>0</c:formatCode>
                <c:ptCount val="5"/>
                <c:pt idx="0">
                  <c:v>2.0</c:v>
                </c:pt>
                <c:pt idx="1">
                  <c:v>2.0</c:v>
                </c:pt>
                <c:pt idx="2">
                  <c:v>1.0</c:v>
                </c:pt>
                <c:pt idx="3">
                  <c:v>1.0</c:v>
                </c:pt>
                <c:pt idx="4">
                  <c:v>1.0</c:v>
                </c:pt>
              </c:numCache>
            </c:numRef>
          </c:val>
          <c:smooth val="0"/>
        </c:ser>
        <c:ser>
          <c:idx val="1"/>
          <c:order val="1"/>
          <c:tx>
            <c:strRef>
              <c:f>base!$A$276</c:f>
              <c:strCache>
                <c:ptCount val="1"/>
                <c:pt idx="0">
                  <c:v>LASER</c:v>
                </c:pt>
              </c:strCache>
            </c:strRef>
          </c:tx>
          <c:spPr>
            <a:ln w="28575" cap="rnd">
              <a:solidFill>
                <a:schemeClr val="accent4"/>
              </a:solidFill>
              <a:round/>
            </a:ln>
            <a:effectLst/>
          </c:spPr>
          <c:marker>
            <c:symbol val="none"/>
          </c:marker>
          <c:cat>
            <c:strRef>
              <c:f>base!$B$274:$F$274</c:f>
              <c:strCache>
                <c:ptCount val="5"/>
                <c:pt idx="0">
                  <c:v>Inicial dhs</c:v>
                </c:pt>
                <c:pt idx="1">
                  <c:v>15 mins dhs</c:v>
                </c:pt>
                <c:pt idx="2">
                  <c:v>8 diasdhs</c:v>
                </c:pt>
                <c:pt idx="3">
                  <c:v>15 dias dhs</c:v>
                </c:pt>
                <c:pt idx="4">
                  <c:v>mes dhs</c:v>
                </c:pt>
              </c:strCache>
            </c:strRef>
          </c:cat>
          <c:val>
            <c:numRef>
              <c:f>base!$B$276:$F$276</c:f>
              <c:numCache>
                <c:formatCode>0</c:formatCode>
                <c:ptCount val="5"/>
                <c:pt idx="0">
                  <c:v>2.0</c:v>
                </c:pt>
                <c:pt idx="1">
                  <c:v>0.0</c:v>
                </c:pt>
                <c:pt idx="2">
                  <c:v>0.0</c:v>
                </c:pt>
                <c:pt idx="3">
                  <c:v>0.0</c:v>
                </c:pt>
                <c:pt idx="4">
                  <c:v>0.0</c:v>
                </c:pt>
              </c:numCache>
            </c:numRef>
          </c:val>
          <c:smooth val="0"/>
        </c:ser>
        <c:dLbls>
          <c:showLegendKey val="0"/>
          <c:showVal val="0"/>
          <c:showCatName val="0"/>
          <c:showSerName val="0"/>
          <c:showPercent val="0"/>
          <c:showBubbleSize val="0"/>
        </c:dLbls>
        <c:smooth val="0"/>
        <c:axId val="838325008"/>
        <c:axId val="838327328"/>
      </c:lineChart>
      <c:catAx>
        <c:axId val="838325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838327328"/>
        <c:crosses val="autoZero"/>
        <c:auto val="1"/>
        <c:lblAlgn val="ctr"/>
        <c:lblOffset val="100"/>
        <c:noMultiLvlLbl val="0"/>
      </c:catAx>
      <c:valAx>
        <c:axId val="8383273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Escala </a:t>
                </a:r>
                <a:r>
                  <a:rPr lang="es-CO" baseline="0"/>
                  <a:t> </a:t>
                </a:r>
                <a:r>
                  <a:rPr lang="es-CO"/>
                  <a:t>Dhs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838325008"/>
        <c:crosses val="autoZero"/>
        <c:crossBetween val="between"/>
        <c:majorUnit val="1.0"/>
      </c:valAx>
      <c:spPr>
        <a:noFill/>
        <a:ln>
          <a:noFill/>
        </a:ln>
        <a:effectLst/>
      </c:spPr>
    </c:plotArea>
    <c:legend>
      <c:legendPos val="r"/>
      <c:layout>
        <c:manualLayout>
          <c:xMode val="edge"/>
          <c:yMode val="edge"/>
          <c:x val="0.486374671916011"/>
          <c:y val="0.273934456109653"/>
          <c:w val="0.174736439195101"/>
          <c:h val="0.15625109361329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a:t>Box Plot</a:t>
            </a:r>
          </a:p>
          <a:p>
            <a:pPr>
              <a:defRPr/>
            </a:pPr>
            <a:r>
              <a:rPr lang="en-US" sz="1400" b="1" i="0" baseline="0">
                <a:effectLst/>
              </a:rPr>
              <a:t>Estìmulo </a:t>
            </a:r>
            <a:r>
              <a:rPr lang="es-CO" sz="1400" b="1" i="0" baseline="0">
                <a:effectLst/>
              </a:rPr>
              <a:t>Mecánico</a:t>
            </a:r>
            <a:endParaRPr lang="es-CO" sz="1400">
              <a:effectLst/>
            </a:endParaRPr>
          </a:p>
          <a:p>
            <a:pPr>
              <a:defRPr/>
            </a:pPr>
            <a:r>
              <a:rPr lang="en-US" sz="1400" b="1" i="0" baseline="0">
                <a:effectLst/>
              </a:rPr>
              <a:t>Sensiblidad por Periodo</a:t>
            </a:r>
            <a:endParaRPr lang="en-US" sz="1400"/>
          </a:p>
        </c:rich>
      </c:tx>
      <c:overlay val="0"/>
    </c:title>
    <c:autoTitleDeleted val="0"/>
    <c:plotArea>
      <c:layout>
        <c:manualLayout>
          <c:layoutTarget val="inner"/>
          <c:xMode val="edge"/>
          <c:yMode val="edge"/>
          <c:x val="0.0651570727572097"/>
          <c:y val="0.229863187391431"/>
          <c:w val="0.912068600120637"/>
          <c:h val="0.611996652592339"/>
        </c:manualLayout>
      </c:layout>
      <c:barChart>
        <c:barDir val="col"/>
        <c:grouping val="stacked"/>
        <c:varyColors val="0"/>
        <c:ser>
          <c:idx val="0"/>
          <c:order val="0"/>
          <c:tx>
            <c:strRef>
              <c:f>base!$AJ$302</c:f>
              <c:strCache>
                <c:ptCount val="1"/>
                <c:pt idx="0">
                  <c:v>Min</c:v>
                </c:pt>
              </c:strCache>
            </c:strRef>
          </c:tx>
          <c:spPr>
            <a:noFill/>
            <a:extLst>
              <a:ext uri="{909E8E84-426E-40DD-AFC4-6F175D3DCCD1}">
                <a14:hiddenFill xmlns:a14="http://schemas.microsoft.com/office/drawing/2010/main">
                  <a:solidFill>
                    <a:srgbClr val="4F81BD"/>
                  </a:solidFill>
                </a14:hiddenFill>
              </a:ext>
            </a:extLst>
          </c:spPr>
          <c:invertIfNegative val="0"/>
          <c:cat>
            <c:strRef>
              <c:f>base!$AK$301:$AO$301</c:f>
              <c:strCache>
                <c:ptCount val="5"/>
                <c:pt idx="0">
                  <c:v>Inicial dhs (a)</c:v>
                </c:pt>
                <c:pt idx="1">
                  <c:v>15 mins dhs (b)</c:v>
                </c:pt>
                <c:pt idx="2">
                  <c:v>8 diasdhs (c )</c:v>
                </c:pt>
                <c:pt idx="3">
                  <c:v>15 dias dhs ( c d)</c:v>
                </c:pt>
                <c:pt idx="4">
                  <c:v>mes dhs (d e)</c:v>
                </c:pt>
              </c:strCache>
            </c:strRef>
          </c:cat>
          <c:val>
            <c:numRef>
              <c:f>base!$AK$302:$AO$302</c:f>
              <c:numCache>
                <c:formatCode>General</c:formatCode>
                <c:ptCount val="5"/>
                <c:pt idx="0">
                  <c:v>2.0</c:v>
                </c:pt>
                <c:pt idx="1">
                  <c:v>0.0</c:v>
                </c:pt>
                <c:pt idx="2">
                  <c:v>0.0</c:v>
                </c:pt>
                <c:pt idx="3">
                  <c:v>0.0</c:v>
                </c:pt>
                <c:pt idx="4">
                  <c:v>0.0</c:v>
                </c:pt>
              </c:numCache>
            </c:numRef>
          </c:val>
        </c:ser>
        <c:ser>
          <c:idx val="1"/>
          <c:order val="1"/>
          <c:tx>
            <c:strRef>
              <c:f>base!$AJ$303</c:f>
              <c:strCache>
                <c:ptCount val="1"/>
                <c:pt idx="0">
                  <c:v>Q1-Min</c:v>
                </c:pt>
              </c:strCache>
            </c:strRef>
          </c:tx>
          <c:spPr>
            <a:noFill/>
            <a:extLst>
              <a:ext uri="{909E8E84-426E-40DD-AFC4-6F175D3DCCD1}">
                <a14:hiddenFill xmlns:a14="http://schemas.microsoft.com/office/drawing/2010/main">
                  <a:solidFill>
                    <a:srgbClr val="C0504D"/>
                  </a:solidFill>
                </a14:hiddenFill>
              </a:ext>
            </a:extLst>
          </c:spPr>
          <c:invertIfNegative val="0"/>
          <c:errBars>
            <c:errBarType val="minus"/>
            <c:errValType val="percentage"/>
            <c:noEndCap val="0"/>
            <c:val val="100.0"/>
          </c:errBars>
          <c:cat>
            <c:strRef>
              <c:f>base!$AK$301:$AO$301</c:f>
              <c:strCache>
                <c:ptCount val="5"/>
                <c:pt idx="0">
                  <c:v>Inicial dhs (a)</c:v>
                </c:pt>
                <c:pt idx="1">
                  <c:v>15 mins dhs (b)</c:v>
                </c:pt>
                <c:pt idx="2">
                  <c:v>8 diasdhs (c )</c:v>
                </c:pt>
                <c:pt idx="3">
                  <c:v>15 dias dhs ( c d)</c:v>
                </c:pt>
                <c:pt idx="4">
                  <c:v>mes dhs (d e)</c:v>
                </c:pt>
              </c:strCache>
            </c:strRef>
          </c:cat>
          <c:val>
            <c:numRef>
              <c:f>base!$AK$303:$AO$303</c:f>
              <c:numCache>
                <c:formatCode>General</c:formatCode>
                <c:ptCount val="5"/>
                <c:pt idx="0">
                  <c:v>-0.25</c:v>
                </c:pt>
                <c:pt idx="1">
                  <c:v>0.0</c:v>
                </c:pt>
                <c:pt idx="2">
                  <c:v>0.0</c:v>
                </c:pt>
                <c:pt idx="3">
                  <c:v>0.0</c:v>
                </c:pt>
                <c:pt idx="4">
                  <c:v>0.0</c:v>
                </c:pt>
              </c:numCache>
            </c:numRef>
          </c:val>
        </c:ser>
        <c:ser>
          <c:idx val="2"/>
          <c:order val="2"/>
          <c:tx>
            <c:strRef>
              <c:f>base!$AJ$304</c:f>
              <c:strCache>
                <c:ptCount val="1"/>
                <c:pt idx="0">
                  <c:v>Med-Q1</c:v>
                </c:pt>
              </c:strCache>
            </c:strRef>
          </c:tx>
          <c:spPr>
            <a:solidFill>
              <a:schemeClr val="bg1">
                <a:lumMod val="50000"/>
              </a:schemeClr>
            </a:solidFill>
          </c:spPr>
          <c:invertIfNegative val="0"/>
          <c:cat>
            <c:strRef>
              <c:f>base!$AK$301:$AO$301</c:f>
              <c:strCache>
                <c:ptCount val="5"/>
                <c:pt idx="0">
                  <c:v>Inicial dhs (a)</c:v>
                </c:pt>
                <c:pt idx="1">
                  <c:v>15 mins dhs (b)</c:v>
                </c:pt>
                <c:pt idx="2">
                  <c:v>8 diasdhs (c )</c:v>
                </c:pt>
                <c:pt idx="3">
                  <c:v>15 dias dhs ( c d)</c:v>
                </c:pt>
                <c:pt idx="4">
                  <c:v>mes dhs (d e)</c:v>
                </c:pt>
              </c:strCache>
            </c:strRef>
          </c:cat>
          <c:val>
            <c:numRef>
              <c:f>base!$AK$304:$AO$304</c:f>
              <c:numCache>
                <c:formatCode>General</c:formatCode>
                <c:ptCount val="5"/>
                <c:pt idx="0">
                  <c:v>0.25</c:v>
                </c:pt>
                <c:pt idx="1">
                  <c:v>0.5</c:v>
                </c:pt>
                <c:pt idx="2">
                  <c:v>0.0</c:v>
                </c:pt>
                <c:pt idx="3">
                  <c:v>0.0</c:v>
                </c:pt>
                <c:pt idx="4">
                  <c:v>0.0</c:v>
                </c:pt>
              </c:numCache>
            </c:numRef>
          </c:val>
        </c:ser>
        <c:ser>
          <c:idx val="3"/>
          <c:order val="3"/>
          <c:tx>
            <c:strRef>
              <c:f>base!$AJ$305</c:f>
              <c:strCache>
                <c:ptCount val="1"/>
                <c:pt idx="0">
                  <c:v>Q3-Med</c:v>
                </c:pt>
              </c:strCache>
            </c:strRef>
          </c:tx>
          <c:spPr>
            <a:solidFill>
              <a:schemeClr val="bg1">
                <a:lumMod val="65000"/>
              </a:schemeClr>
            </a:solidFill>
          </c:spPr>
          <c:invertIfNegative val="0"/>
          <c:errBars>
            <c:errBarType val="plus"/>
            <c:errValType val="cust"/>
            <c:noEndCap val="0"/>
            <c:plus>
              <c:numRef>
                <c:f>base!$AK$306:$AO$306</c:f>
                <c:numCache>
                  <c:formatCode>General</c:formatCode>
                  <c:ptCount val="5"/>
                  <c:pt idx="0">
                    <c:v>0.0</c:v>
                  </c:pt>
                  <c:pt idx="1">
                    <c:v>1.0</c:v>
                  </c:pt>
                  <c:pt idx="2">
                    <c:v>1.0</c:v>
                  </c:pt>
                  <c:pt idx="3">
                    <c:v>1.0</c:v>
                  </c:pt>
                  <c:pt idx="4">
                    <c:v>1.0</c:v>
                  </c:pt>
                </c:numCache>
              </c:numRef>
            </c:plus>
          </c:errBars>
          <c:cat>
            <c:strRef>
              <c:f>base!$AK$301:$AO$301</c:f>
              <c:strCache>
                <c:ptCount val="5"/>
                <c:pt idx="0">
                  <c:v>Inicial dhs (a)</c:v>
                </c:pt>
                <c:pt idx="1">
                  <c:v>15 mins dhs (b)</c:v>
                </c:pt>
                <c:pt idx="2">
                  <c:v>8 diasdhs (c )</c:v>
                </c:pt>
                <c:pt idx="3">
                  <c:v>15 dias dhs ( c d)</c:v>
                </c:pt>
                <c:pt idx="4">
                  <c:v>mes dhs (d e)</c:v>
                </c:pt>
              </c:strCache>
            </c:strRef>
          </c:cat>
          <c:val>
            <c:numRef>
              <c:f>base!$AK$305:$AO$305</c:f>
              <c:numCache>
                <c:formatCode>General</c:formatCode>
                <c:ptCount val="5"/>
                <c:pt idx="0">
                  <c:v>0.0</c:v>
                </c:pt>
                <c:pt idx="1">
                  <c:v>1.5</c:v>
                </c:pt>
                <c:pt idx="2">
                  <c:v>1.0</c:v>
                </c:pt>
                <c:pt idx="3">
                  <c:v>1.0</c:v>
                </c:pt>
                <c:pt idx="4">
                  <c:v>1.0</c:v>
                </c:pt>
              </c:numCache>
            </c:numRef>
          </c:val>
        </c:ser>
        <c:dLbls>
          <c:showLegendKey val="0"/>
          <c:showVal val="0"/>
          <c:showCatName val="0"/>
          <c:showSerName val="0"/>
          <c:showPercent val="0"/>
          <c:showBubbleSize val="0"/>
        </c:dLbls>
        <c:gapWidth val="150"/>
        <c:overlap val="100"/>
        <c:axId val="880096512"/>
        <c:axId val="880097872"/>
      </c:barChart>
      <c:scatterChart>
        <c:scatterStyle val="lineMarker"/>
        <c:varyColors val="0"/>
        <c:ser>
          <c:idx val="4"/>
          <c:order val="4"/>
          <c:tx>
            <c:v>m</c:v>
          </c:tx>
          <c:spPr>
            <a:ln w="28575">
              <a:noFill/>
            </a:ln>
          </c:spPr>
          <c:marker>
            <c:symbol val="x"/>
            <c:size val="5"/>
            <c:spPr>
              <a:ln>
                <a:solidFill>
                  <a:srgbClr val="000000"/>
                </a:solidFill>
                <a:prstDash val="solid"/>
              </a:ln>
            </c:spPr>
          </c:marker>
          <c:xVal>
            <c:numLit>
              <c:formatCode>General</c:formatCode>
              <c:ptCount val="1"/>
              <c:pt idx="0">
                <c:v>1.0</c:v>
              </c:pt>
            </c:numLit>
          </c:xVal>
          <c:yVal>
            <c:numRef>
              <c:f>base!$AK$313</c:f>
              <c:numCache>
                <c:formatCode>0</c:formatCode>
                <c:ptCount val="1"/>
                <c:pt idx="0">
                  <c:v>1.866666666666667</c:v>
                </c:pt>
              </c:numCache>
            </c:numRef>
          </c:yVal>
          <c:smooth val="0"/>
        </c:ser>
        <c:ser>
          <c:idx val="5"/>
          <c:order val="5"/>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base!$B$279</c:f>
              <c:numCache>
                <c:formatCode>0</c:formatCode>
                <c:ptCount val="1"/>
                <c:pt idx="0">
                  <c:v>1.0</c:v>
                </c:pt>
              </c:numCache>
            </c:numRef>
          </c:yVal>
          <c:smooth val="0"/>
        </c:ser>
        <c:ser>
          <c:idx val="6"/>
          <c:order val="6"/>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base!$B$280</c:f>
              <c:numCache>
                <c:formatCode>0</c:formatCode>
                <c:ptCount val="1"/>
                <c:pt idx="0">
                  <c:v>3.0</c:v>
                </c:pt>
              </c:numCache>
            </c:numRef>
          </c:yVal>
          <c:smooth val="0"/>
        </c:ser>
        <c:ser>
          <c:idx val="7"/>
          <c:order val="7"/>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base!$B$291</c:f>
              <c:numCache>
                <c:formatCode>0</c:formatCode>
                <c:ptCount val="1"/>
                <c:pt idx="0">
                  <c:v>3.0</c:v>
                </c:pt>
              </c:numCache>
            </c:numRef>
          </c:yVal>
          <c:smooth val="0"/>
        </c:ser>
        <c:ser>
          <c:idx val="8"/>
          <c:order val="8"/>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base!$B$292</c:f>
              <c:numCache>
                <c:formatCode>0</c:formatCode>
                <c:ptCount val="1"/>
                <c:pt idx="0">
                  <c:v>3.0</c:v>
                </c:pt>
              </c:numCache>
            </c:numRef>
          </c:yVal>
          <c:smooth val="0"/>
        </c:ser>
        <c:ser>
          <c:idx val="9"/>
          <c:order val="9"/>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base!$B$295</c:f>
              <c:numCache>
                <c:formatCode>0</c:formatCode>
                <c:ptCount val="1"/>
                <c:pt idx="0">
                  <c:v>3.0</c:v>
                </c:pt>
              </c:numCache>
            </c:numRef>
          </c:yVal>
          <c:smooth val="0"/>
        </c:ser>
        <c:ser>
          <c:idx val="10"/>
          <c:order val="10"/>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base!$B$299</c:f>
              <c:numCache>
                <c:formatCode>0</c:formatCode>
                <c:ptCount val="1"/>
                <c:pt idx="0">
                  <c:v>1.0</c:v>
                </c:pt>
              </c:numCache>
            </c:numRef>
          </c:yVal>
          <c:smooth val="0"/>
        </c:ser>
        <c:ser>
          <c:idx val="11"/>
          <c:order val="11"/>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base!$B$301</c:f>
              <c:numCache>
                <c:formatCode>0</c:formatCode>
                <c:ptCount val="1"/>
                <c:pt idx="0">
                  <c:v>3.0</c:v>
                </c:pt>
              </c:numCache>
            </c:numRef>
          </c:yVal>
          <c:smooth val="0"/>
        </c:ser>
        <c:ser>
          <c:idx val="12"/>
          <c:order val="12"/>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base!$B$302</c:f>
              <c:numCache>
                <c:formatCode>0</c:formatCode>
                <c:ptCount val="1"/>
                <c:pt idx="0">
                  <c:v>0.0</c:v>
                </c:pt>
              </c:numCache>
            </c:numRef>
          </c:yVal>
          <c:smooth val="0"/>
        </c:ser>
        <c:ser>
          <c:idx val="13"/>
          <c:order val="13"/>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base!$B$304</c:f>
              <c:numCache>
                <c:formatCode>0</c:formatCode>
                <c:ptCount val="1"/>
                <c:pt idx="0">
                  <c:v>3.0</c:v>
                </c:pt>
              </c:numCache>
            </c:numRef>
          </c:yVal>
          <c:smooth val="0"/>
        </c:ser>
        <c:ser>
          <c:idx val="14"/>
          <c:order val="14"/>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base!$B$306</c:f>
              <c:numCache>
                <c:formatCode>0</c:formatCode>
                <c:ptCount val="1"/>
                <c:pt idx="0">
                  <c:v>3.0</c:v>
                </c:pt>
              </c:numCache>
            </c:numRef>
          </c:yVal>
          <c:smooth val="0"/>
        </c:ser>
        <c:ser>
          <c:idx val="15"/>
          <c:order val="15"/>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base!$B$307</c:f>
              <c:numCache>
                <c:formatCode>0</c:formatCode>
                <c:ptCount val="1"/>
                <c:pt idx="0">
                  <c:v>3.0</c:v>
                </c:pt>
              </c:numCache>
            </c:numRef>
          </c:yVal>
          <c:smooth val="0"/>
        </c:ser>
        <c:ser>
          <c:idx val="16"/>
          <c:order val="16"/>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base!$B$308</c:f>
              <c:numCache>
                <c:formatCode>0</c:formatCode>
                <c:ptCount val="1"/>
                <c:pt idx="0">
                  <c:v>0.0</c:v>
                </c:pt>
              </c:numCache>
            </c:numRef>
          </c:yVal>
          <c:smooth val="0"/>
        </c:ser>
        <c:ser>
          <c:idx val="17"/>
          <c:order val="17"/>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base!$B$310</c:f>
              <c:numCache>
                <c:formatCode>0</c:formatCode>
                <c:ptCount val="1"/>
                <c:pt idx="0">
                  <c:v>3.0</c:v>
                </c:pt>
              </c:numCache>
            </c:numRef>
          </c:yVal>
          <c:smooth val="0"/>
        </c:ser>
        <c:ser>
          <c:idx val="18"/>
          <c:order val="18"/>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base!$B$311</c:f>
              <c:numCache>
                <c:formatCode>0</c:formatCode>
                <c:ptCount val="1"/>
                <c:pt idx="0">
                  <c:v>1.0</c:v>
                </c:pt>
              </c:numCache>
            </c:numRef>
          </c:yVal>
          <c:smooth val="0"/>
        </c:ser>
        <c:ser>
          <c:idx val="19"/>
          <c:order val="19"/>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base!$B$314</c:f>
              <c:numCache>
                <c:formatCode>0</c:formatCode>
                <c:ptCount val="1"/>
                <c:pt idx="0">
                  <c:v>0.0</c:v>
                </c:pt>
              </c:numCache>
            </c:numRef>
          </c:yVal>
          <c:smooth val="0"/>
        </c:ser>
        <c:ser>
          <c:idx val="20"/>
          <c:order val="20"/>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base!$B$319</c:f>
              <c:numCache>
                <c:formatCode>0</c:formatCode>
                <c:ptCount val="1"/>
                <c:pt idx="0">
                  <c:v>1.0</c:v>
                </c:pt>
              </c:numCache>
            </c:numRef>
          </c:yVal>
          <c:smooth val="0"/>
        </c:ser>
        <c:ser>
          <c:idx val="21"/>
          <c:order val="21"/>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base!$B$320</c:f>
              <c:numCache>
                <c:formatCode>0</c:formatCode>
                <c:ptCount val="1"/>
                <c:pt idx="0">
                  <c:v>1.0</c:v>
                </c:pt>
              </c:numCache>
            </c:numRef>
          </c:yVal>
          <c:smooth val="0"/>
        </c:ser>
        <c:ser>
          <c:idx val="22"/>
          <c:order val="22"/>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base!$B$321</c:f>
              <c:numCache>
                <c:formatCode>0</c:formatCode>
                <c:ptCount val="1"/>
                <c:pt idx="0">
                  <c:v>1.0</c:v>
                </c:pt>
              </c:numCache>
            </c:numRef>
          </c:yVal>
          <c:smooth val="0"/>
        </c:ser>
        <c:ser>
          <c:idx val="23"/>
          <c:order val="23"/>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base!$B$322</c:f>
              <c:numCache>
                <c:formatCode>0</c:formatCode>
                <c:ptCount val="1"/>
                <c:pt idx="0">
                  <c:v>1.0</c:v>
                </c:pt>
              </c:numCache>
            </c:numRef>
          </c:yVal>
          <c:smooth val="0"/>
        </c:ser>
        <c:ser>
          <c:idx val="24"/>
          <c:order val="24"/>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base!$B$323</c:f>
              <c:numCache>
                <c:formatCode>0</c:formatCode>
                <c:ptCount val="1"/>
                <c:pt idx="0">
                  <c:v>0.0</c:v>
                </c:pt>
              </c:numCache>
            </c:numRef>
          </c:yVal>
          <c:smooth val="0"/>
        </c:ser>
        <c:ser>
          <c:idx val="25"/>
          <c:order val="25"/>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base!$B$324</c:f>
              <c:numCache>
                <c:formatCode>0</c:formatCode>
                <c:ptCount val="1"/>
                <c:pt idx="0">
                  <c:v>3.0</c:v>
                </c:pt>
              </c:numCache>
            </c:numRef>
          </c:yVal>
          <c:smooth val="0"/>
        </c:ser>
        <c:ser>
          <c:idx val="26"/>
          <c:order val="26"/>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base!$B$326</c:f>
              <c:numCache>
                <c:formatCode>0</c:formatCode>
                <c:ptCount val="1"/>
                <c:pt idx="0">
                  <c:v>1.0</c:v>
                </c:pt>
              </c:numCache>
            </c:numRef>
          </c:yVal>
          <c:smooth val="0"/>
        </c:ser>
        <c:ser>
          <c:idx val="27"/>
          <c:order val="27"/>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base!$B$328</c:f>
              <c:numCache>
                <c:formatCode>0</c:formatCode>
                <c:ptCount val="1"/>
                <c:pt idx="0">
                  <c:v>1.0</c:v>
                </c:pt>
              </c:numCache>
            </c:numRef>
          </c:yVal>
          <c:smooth val="0"/>
        </c:ser>
        <c:ser>
          <c:idx val="28"/>
          <c:order val="28"/>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base!$B$329</c:f>
              <c:numCache>
                <c:formatCode>0</c:formatCode>
                <c:ptCount val="1"/>
                <c:pt idx="0">
                  <c:v>3.0</c:v>
                </c:pt>
              </c:numCache>
            </c:numRef>
          </c:yVal>
          <c:smooth val="0"/>
        </c:ser>
        <c:ser>
          <c:idx val="29"/>
          <c:order val="29"/>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base!$B$334</c:f>
              <c:numCache>
                <c:formatCode>0</c:formatCode>
                <c:ptCount val="1"/>
                <c:pt idx="0">
                  <c:v>0.0</c:v>
                </c:pt>
              </c:numCache>
            </c:numRef>
          </c:yVal>
          <c:smooth val="0"/>
        </c:ser>
        <c:ser>
          <c:idx val="30"/>
          <c:order val="30"/>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base!$B$336</c:f>
              <c:numCache>
                <c:formatCode>0</c:formatCode>
                <c:ptCount val="1"/>
                <c:pt idx="0">
                  <c:v>1.0</c:v>
                </c:pt>
              </c:numCache>
            </c:numRef>
          </c:yVal>
          <c:smooth val="0"/>
        </c:ser>
        <c:ser>
          <c:idx val="31"/>
          <c:order val="31"/>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base!$B$337</c:f>
              <c:numCache>
                <c:formatCode>0</c:formatCode>
                <c:ptCount val="1"/>
                <c:pt idx="0">
                  <c:v>3.0</c:v>
                </c:pt>
              </c:numCache>
            </c:numRef>
          </c:yVal>
          <c:smooth val="0"/>
        </c:ser>
        <c:ser>
          <c:idx val="32"/>
          <c:order val="32"/>
          <c:tx>
            <c:v>m</c:v>
          </c:tx>
          <c:spPr>
            <a:ln w="28575">
              <a:noFill/>
            </a:ln>
          </c:spPr>
          <c:marker>
            <c:symbol val="x"/>
            <c:size val="5"/>
            <c:spPr>
              <a:ln>
                <a:solidFill>
                  <a:srgbClr val="000000"/>
                </a:solidFill>
                <a:prstDash val="solid"/>
              </a:ln>
            </c:spPr>
          </c:marker>
          <c:xVal>
            <c:numLit>
              <c:formatCode>General</c:formatCode>
              <c:ptCount val="1"/>
              <c:pt idx="0">
                <c:v>2.0</c:v>
              </c:pt>
            </c:numLit>
          </c:xVal>
          <c:yVal>
            <c:numRef>
              <c:f>base!$AL$313</c:f>
              <c:numCache>
                <c:formatCode>0</c:formatCode>
                <c:ptCount val="1"/>
                <c:pt idx="0">
                  <c:v>0.85</c:v>
                </c:pt>
              </c:numCache>
            </c:numRef>
          </c:yVal>
          <c:smooth val="0"/>
        </c:ser>
        <c:ser>
          <c:idx val="33"/>
          <c:order val="33"/>
          <c:tx>
            <c:v>m</c:v>
          </c:tx>
          <c:spPr>
            <a:ln w="28575">
              <a:noFill/>
            </a:ln>
          </c:spPr>
          <c:marker>
            <c:symbol val="x"/>
            <c:size val="5"/>
            <c:spPr>
              <a:ln>
                <a:solidFill>
                  <a:srgbClr val="000000"/>
                </a:solidFill>
                <a:prstDash val="solid"/>
              </a:ln>
            </c:spPr>
          </c:marker>
          <c:xVal>
            <c:numLit>
              <c:formatCode>General</c:formatCode>
              <c:ptCount val="1"/>
              <c:pt idx="0">
                <c:v>3.0</c:v>
              </c:pt>
            </c:numLit>
          </c:xVal>
          <c:yVal>
            <c:numRef>
              <c:f>base!$AM$313</c:f>
              <c:numCache>
                <c:formatCode>0</c:formatCode>
                <c:ptCount val="1"/>
                <c:pt idx="0">
                  <c:v>0.616666666666667</c:v>
                </c:pt>
              </c:numCache>
            </c:numRef>
          </c:yVal>
          <c:smooth val="0"/>
        </c:ser>
        <c:ser>
          <c:idx val="34"/>
          <c:order val="34"/>
          <c:tx>
            <c:v>m</c:v>
          </c:tx>
          <c:spPr>
            <a:ln w="28575">
              <a:noFill/>
            </a:ln>
          </c:spPr>
          <c:marker>
            <c:symbol val="x"/>
            <c:size val="5"/>
            <c:spPr>
              <a:ln>
                <a:solidFill>
                  <a:srgbClr val="000000"/>
                </a:solidFill>
                <a:prstDash val="solid"/>
              </a:ln>
            </c:spPr>
          </c:marker>
          <c:xVal>
            <c:numLit>
              <c:formatCode>General</c:formatCode>
              <c:ptCount val="1"/>
              <c:pt idx="0">
                <c:v>4.0</c:v>
              </c:pt>
            </c:numLit>
          </c:xVal>
          <c:yVal>
            <c:numRef>
              <c:f>base!$AN$313</c:f>
              <c:numCache>
                <c:formatCode>0</c:formatCode>
                <c:ptCount val="1"/>
                <c:pt idx="0">
                  <c:v>0.533333333333333</c:v>
                </c:pt>
              </c:numCache>
            </c:numRef>
          </c:yVal>
          <c:smooth val="0"/>
        </c:ser>
        <c:ser>
          <c:idx val="35"/>
          <c:order val="35"/>
          <c:tx>
            <c:v>m</c:v>
          </c:tx>
          <c:spPr>
            <a:ln w="28575">
              <a:noFill/>
            </a:ln>
          </c:spPr>
          <c:marker>
            <c:symbol val="x"/>
            <c:size val="5"/>
            <c:spPr>
              <a:ln>
                <a:solidFill>
                  <a:srgbClr val="000000"/>
                </a:solidFill>
                <a:prstDash val="solid"/>
              </a:ln>
            </c:spPr>
          </c:marker>
          <c:xVal>
            <c:numLit>
              <c:formatCode>General</c:formatCode>
              <c:ptCount val="1"/>
              <c:pt idx="0">
                <c:v>5.0</c:v>
              </c:pt>
            </c:numLit>
          </c:xVal>
          <c:yVal>
            <c:numRef>
              <c:f>base!$AO$313</c:f>
              <c:numCache>
                <c:formatCode>0</c:formatCode>
                <c:ptCount val="1"/>
                <c:pt idx="0">
                  <c:v>0.433333333333333</c:v>
                </c:pt>
              </c:numCache>
            </c:numRef>
          </c:yVal>
          <c:smooth val="0"/>
        </c:ser>
        <c:dLbls>
          <c:showLegendKey val="0"/>
          <c:showVal val="0"/>
          <c:showCatName val="0"/>
          <c:showSerName val="0"/>
          <c:showPercent val="0"/>
          <c:showBubbleSize val="0"/>
        </c:dLbls>
        <c:axId val="880096512"/>
        <c:axId val="880097872"/>
      </c:scatterChart>
      <c:catAx>
        <c:axId val="880096512"/>
        <c:scaling>
          <c:orientation val="minMax"/>
        </c:scaling>
        <c:delete val="0"/>
        <c:axPos val="b"/>
        <c:numFmt formatCode="General" sourceLinked="1"/>
        <c:majorTickMark val="out"/>
        <c:minorTickMark val="none"/>
        <c:tickLblPos val="nextTo"/>
        <c:crossAx val="880097872"/>
        <c:crosses val="autoZero"/>
        <c:auto val="1"/>
        <c:lblAlgn val="ctr"/>
        <c:lblOffset val="100"/>
        <c:noMultiLvlLbl val="0"/>
      </c:catAx>
      <c:valAx>
        <c:axId val="880097872"/>
        <c:scaling>
          <c:orientation val="minMax"/>
        </c:scaling>
        <c:delete val="0"/>
        <c:axPos val="l"/>
        <c:majorGridlines/>
        <c:numFmt formatCode="General" sourceLinked="1"/>
        <c:majorTickMark val="out"/>
        <c:minorTickMark val="none"/>
        <c:tickLblPos val="nextTo"/>
        <c:crossAx val="880096512"/>
        <c:crosses val="autoZero"/>
        <c:crossBetween val="between"/>
        <c:majorUnit val="1.0"/>
      </c:valAx>
    </c:plotArea>
    <c:plotVisOnly val="1"/>
    <c:dispBlanksAs val="gap"/>
    <c:showDLblsOverMax val="0"/>
  </c:chart>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Distribución de la muestra por Terapia</a:t>
            </a:r>
          </a:p>
        </c:rich>
      </c:tx>
      <c:overlay val="0"/>
      <c:spPr>
        <a:noFill/>
        <a:ln>
          <a:noFill/>
        </a:ln>
        <a:effectLst/>
      </c:spPr>
    </c:title>
    <c:autoTitleDeleted val="0"/>
    <c:plotArea>
      <c:layout/>
      <c:pieChart>
        <c:varyColors val="1"/>
        <c:ser>
          <c:idx val="0"/>
          <c:order val="0"/>
          <c:dPt>
            <c:idx val="0"/>
            <c:bubble3D val="0"/>
            <c:spPr>
              <a:solidFill>
                <a:schemeClr val="tx1">
                  <a:lumMod val="50000"/>
                  <a:lumOff val="5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1-EBD2-4322-92B0-4E074F196160}"/>
              </c:ext>
            </c:extLst>
          </c:dPt>
          <c:dPt>
            <c:idx val="1"/>
            <c:bubble3D val="0"/>
            <c:spPr>
              <a:solidFill>
                <a:srgbClr val="FF0000"/>
              </a:solidFill>
              <a:ln w="19050">
                <a:solidFill>
                  <a:schemeClr val="lt1"/>
                </a:solidFill>
              </a:ln>
              <a:effectLst/>
            </c:spPr>
            <c:extLst xmlns:c16r2="http://schemas.microsoft.com/office/drawing/2015/06/chart">
              <c:ext xmlns:c16="http://schemas.microsoft.com/office/drawing/2014/chart" uri="{C3380CC4-5D6E-409C-BE32-E72D297353CC}">
                <c16:uniqueId val="{00000003-EBD2-4322-92B0-4E074F196160}"/>
              </c:ext>
            </c:extLst>
          </c:dPt>
          <c:dLbls>
            <c:dLbl>
              <c:idx val="0"/>
              <c:layout>
                <c:manualLayout>
                  <c:x val="0.131331474190726"/>
                  <c:y val="-0.114733887430738"/>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1-EBD2-4322-92B0-4E074F196160}"/>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resultados!$N$6:$N$7</c:f>
              <c:strCache>
                <c:ptCount val="2"/>
                <c:pt idx="0">
                  <c:v>MECANICA</c:v>
                </c:pt>
                <c:pt idx="1">
                  <c:v>QUIRURGICA </c:v>
                </c:pt>
              </c:strCache>
            </c:strRef>
          </c:cat>
          <c:val>
            <c:numRef>
              <c:f>resultados!$P$6:$P$7</c:f>
              <c:numCache>
                <c:formatCode>0.00%</c:formatCode>
                <c:ptCount val="2"/>
                <c:pt idx="0">
                  <c:v>0.866666666666667</c:v>
                </c:pt>
                <c:pt idx="1">
                  <c:v>0.133333333333333</c:v>
                </c:pt>
              </c:numCache>
            </c:numRef>
          </c:val>
          <c:extLst xmlns:c16r2="http://schemas.microsoft.com/office/drawing/2015/06/chart">
            <c:ext xmlns:c16="http://schemas.microsoft.com/office/drawing/2014/chart" uri="{C3380CC4-5D6E-409C-BE32-E72D297353CC}">
              <c16:uniqueId val="{00000004-EBD2-4322-92B0-4E074F196160}"/>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n-US" sz="1400"/>
              <a:t>Box Plot</a:t>
            </a:r>
          </a:p>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n-US" sz="1400" b="1" i="0" baseline="0">
                <a:effectLst/>
              </a:rPr>
              <a:t>Comparación Mecánica Dhs Térmica Intra Laser</a:t>
            </a:r>
            <a:endParaRPr lang="es-CO" sz="1400">
              <a:effectLst/>
            </a:endParaRPr>
          </a:p>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endParaRPr lang="en-US"/>
          </a:p>
        </c:rich>
      </c:tx>
      <c:layout>
        <c:manualLayout>
          <c:xMode val="edge"/>
          <c:yMode val="edge"/>
          <c:x val="0.238623538964104"/>
          <c:y val="0.00985221674876848"/>
        </c:manualLayout>
      </c:layout>
      <c:overlay val="0"/>
    </c:title>
    <c:autoTitleDeleted val="0"/>
    <c:plotArea>
      <c:layout>
        <c:manualLayout>
          <c:layoutTarget val="inner"/>
          <c:xMode val="edge"/>
          <c:yMode val="edge"/>
          <c:x val="0.0545052587850979"/>
          <c:y val="0.138185744023376"/>
          <c:w val="0.924391623708907"/>
          <c:h val="0.631759564537192"/>
        </c:manualLayout>
      </c:layout>
      <c:barChart>
        <c:barDir val="col"/>
        <c:grouping val="stacked"/>
        <c:varyColors val="0"/>
        <c:ser>
          <c:idx val="0"/>
          <c:order val="0"/>
          <c:tx>
            <c:strRef>
              <c:f>base!$BA$277</c:f>
              <c:strCache>
                <c:ptCount val="1"/>
                <c:pt idx="0">
                  <c:v>Min</c:v>
                </c:pt>
              </c:strCache>
            </c:strRef>
          </c:tx>
          <c:spPr>
            <a:noFill/>
            <a:extLst>
              <a:ext uri="{909E8E84-426E-40DD-AFC4-6F175D3DCCD1}">
                <a14:hiddenFill xmlns:a14="http://schemas.microsoft.com/office/drawing/2010/main">
                  <a:solidFill>
                    <a:srgbClr val="4F81BD"/>
                  </a:solidFill>
                </a14:hiddenFill>
              </a:ext>
            </a:extLst>
          </c:spPr>
          <c:invertIfNegative val="0"/>
          <c:cat>
            <c:strRef>
              <c:f>base!$BB$276:$BF$276</c:f>
              <c:strCache>
                <c:ptCount val="5"/>
                <c:pt idx="0">
                  <c:v>Inicial dhs (a)</c:v>
                </c:pt>
                <c:pt idx="1">
                  <c:v>15 mins dhs(b)</c:v>
                </c:pt>
                <c:pt idx="2">
                  <c:v>8 diasdhs (b )</c:v>
                </c:pt>
                <c:pt idx="3">
                  <c:v>15 dias dhs(b)</c:v>
                </c:pt>
                <c:pt idx="4">
                  <c:v>mes dhs (b)</c:v>
                </c:pt>
              </c:strCache>
            </c:strRef>
          </c:cat>
          <c:val>
            <c:numRef>
              <c:f>base!$BB$277:$BF$277</c:f>
              <c:numCache>
                <c:formatCode>General</c:formatCode>
                <c:ptCount val="5"/>
                <c:pt idx="0">
                  <c:v>1.0</c:v>
                </c:pt>
                <c:pt idx="1">
                  <c:v>0.0</c:v>
                </c:pt>
                <c:pt idx="2">
                  <c:v>0.0</c:v>
                </c:pt>
                <c:pt idx="3">
                  <c:v>0.0</c:v>
                </c:pt>
                <c:pt idx="4">
                  <c:v>0.0</c:v>
                </c:pt>
              </c:numCache>
            </c:numRef>
          </c:val>
        </c:ser>
        <c:ser>
          <c:idx val="1"/>
          <c:order val="1"/>
          <c:tx>
            <c:strRef>
              <c:f>base!$BA$278</c:f>
              <c:strCache>
                <c:ptCount val="1"/>
                <c:pt idx="0">
                  <c:v>Q1-Min</c:v>
                </c:pt>
              </c:strCache>
            </c:strRef>
          </c:tx>
          <c:spPr>
            <a:noFill/>
            <a:extLst>
              <a:ext uri="{909E8E84-426E-40DD-AFC4-6F175D3DCCD1}">
                <a14:hiddenFill xmlns:a14="http://schemas.microsoft.com/office/drawing/2010/main">
                  <a:solidFill>
                    <a:srgbClr val="C0504D"/>
                  </a:solidFill>
                </a14:hiddenFill>
              </a:ext>
            </a:extLst>
          </c:spPr>
          <c:invertIfNegative val="0"/>
          <c:errBars>
            <c:errBarType val="minus"/>
            <c:errValType val="percentage"/>
            <c:noEndCap val="0"/>
            <c:val val="100.0"/>
          </c:errBars>
          <c:cat>
            <c:strRef>
              <c:f>base!$BB$276:$BF$276</c:f>
              <c:strCache>
                <c:ptCount val="5"/>
                <c:pt idx="0">
                  <c:v>Inicial dhs (a)</c:v>
                </c:pt>
                <c:pt idx="1">
                  <c:v>15 mins dhs(b)</c:v>
                </c:pt>
                <c:pt idx="2">
                  <c:v>8 diasdhs (b )</c:v>
                </c:pt>
                <c:pt idx="3">
                  <c:v>15 dias dhs(b)</c:v>
                </c:pt>
                <c:pt idx="4">
                  <c:v>mes dhs (b)</c:v>
                </c:pt>
              </c:strCache>
            </c:strRef>
          </c:cat>
          <c:val>
            <c:numRef>
              <c:f>base!$BB$278:$BF$278</c:f>
              <c:numCache>
                <c:formatCode>General</c:formatCode>
                <c:ptCount val="5"/>
                <c:pt idx="0">
                  <c:v>1.0</c:v>
                </c:pt>
                <c:pt idx="1">
                  <c:v>0.0</c:v>
                </c:pt>
                <c:pt idx="2">
                  <c:v>0.0</c:v>
                </c:pt>
                <c:pt idx="3">
                  <c:v>0.0</c:v>
                </c:pt>
                <c:pt idx="4">
                  <c:v>0.0</c:v>
                </c:pt>
              </c:numCache>
            </c:numRef>
          </c:val>
        </c:ser>
        <c:ser>
          <c:idx val="2"/>
          <c:order val="2"/>
          <c:tx>
            <c:strRef>
              <c:f>base!$BA$279</c:f>
              <c:strCache>
                <c:ptCount val="1"/>
                <c:pt idx="0">
                  <c:v>Med-Q1</c:v>
                </c:pt>
              </c:strCache>
            </c:strRef>
          </c:tx>
          <c:invertIfNegative val="0"/>
          <c:cat>
            <c:strRef>
              <c:f>base!$BB$276:$BF$276</c:f>
              <c:strCache>
                <c:ptCount val="5"/>
                <c:pt idx="0">
                  <c:v>Inicial dhs (a)</c:v>
                </c:pt>
                <c:pt idx="1">
                  <c:v>15 mins dhs(b)</c:v>
                </c:pt>
                <c:pt idx="2">
                  <c:v>8 diasdhs (b )</c:v>
                </c:pt>
                <c:pt idx="3">
                  <c:v>15 dias dhs(b)</c:v>
                </c:pt>
                <c:pt idx="4">
                  <c:v>mes dhs (b)</c:v>
                </c:pt>
              </c:strCache>
            </c:strRef>
          </c:cat>
          <c:val>
            <c:numRef>
              <c:f>base!$BB$279:$BF$279</c:f>
              <c:numCache>
                <c:formatCode>General</c:formatCode>
                <c:ptCount val="5"/>
                <c:pt idx="0">
                  <c:v>0.0</c:v>
                </c:pt>
                <c:pt idx="1">
                  <c:v>0.0</c:v>
                </c:pt>
                <c:pt idx="2">
                  <c:v>0.0</c:v>
                </c:pt>
                <c:pt idx="3">
                  <c:v>0.0</c:v>
                </c:pt>
                <c:pt idx="4">
                  <c:v>0.0</c:v>
                </c:pt>
              </c:numCache>
            </c:numRef>
          </c:val>
        </c:ser>
        <c:ser>
          <c:idx val="3"/>
          <c:order val="3"/>
          <c:tx>
            <c:strRef>
              <c:f>base!$BA$280</c:f>
              <c:strCache>
                <c:ptCount val="1"/>
                <c:pt idx="0">
                  <c:v>Q3-Med</c:v>
                </c:pt>
              </c:strCache>
            </c:strRef>
          </c:tx>
          <c:invertIfNegative val="0"/>
          <c:errBars>
            <c:errBarType val="plus"/>
            <c:errValType val="cust"/>
            <c:noEndCap val="0"/>
            <c:plus>
              <c:numRef>
                <c:f>base!$BB$281:$BF$281</c:f>
                <c:numCache>
                  <c:formatCode>General</c:formatCode>
                  <c:ptCount val="5"/>
                  <c:pt idx="0">
                    <c:v>0.25</c:v>
                  </c:pt>
                  <c:pt idx="1">
                    <c:v>0.0</c:v>
                  </c:pt>
                  <c:pt idx="2">
                    <c:v>0.0</c:v>
                  </c:pt>
                  <c:pt idx="3">
                    <c:v>0.0</c:v>
                  </c:pt>
                  <c:pt idx="4">
                    <c:v>0.0</c:v>
                  </c:pt>
                </c:numCache>
              </c:numRef>
            </c:plus>
          </c:errBars>
          <c:cat>
            <c:strRef>
              <c:f>base!$BB$276:$BF$276</c:f>
              <c:strCache>
                <c:ptCount val="5"/>
                <c:pt idx="0">
                  <c:v>Inicial dhs (a)</c:v>
                </c:pt>
                <c:pt idx="1">
                  <c:v>15 mins dhs(b)</c:v>
                </c:pt>
                <c:pt idx="2">
                  <c:v>8 diasdhs (b )</c:v>
                </c:pt>
                <c:pt idx="3">
                  <c:v>15 dias dhs(b)</c:v>
                </c:pt>
                <c:pt idx="4">
                  <c:v>mes dhs (b)</c:v>
                </c:pt>
              </c:strCache>
            </c:strRef>
          </c:cat>
          <c:val>
            <c:numRef>
              <c:f>base!$BB$280:$BF$280</c:f>
              <c:numCache>
                <c:formatCode>General</c:formatCode>
                <c:ptCount val="5"/>
                <c:pt idx="0">
                  <c:v>0.75</c:v>
                </c:pt>
                <c:pt idx="1">
                  <c:v>0.0</c:v>
                </c:pt>
                <c:pt idx="2">
                  <c:v>0.0</c:v>
                </c:pt>
                <c:pt idx="3">
                  <c:v>0.0</c:v>
                </c:pt>
                <c:pt idx="4">
                  <c:v>0.0</c:v>
                </c:pt>
              </c:numCache>
            </c:numRef>
          </c:val>
        </c:ser>
        <c:dLbls>
          <c:showLegendKey val="0"/>
          <c:showVal val="0"/>
          <c:showCatName val="0"/>
          <c:showSerName val="0"/>
          <c:showPercent val="0"/>
          <c:showBubbleSize val="0"/>
        </c:dLbls>
        <c:gapWidth val="150"/>
        <c:overlap val="100"/>
        <c:axId val="879795792"/>
        <c:axId val="879797152"/>
      </c:barChart>
      <c:scatterChart>
        <c:scatterStyle val="lineMarker"/>
        <c:varyColors val="0"/>
        <c:ser>
          <c:idx val="4"/>
          <c:order val="4"/>
          <c:tx>
            <c:v>m</c:v>
          </c:tx>
          <c:spPr>
            <a:ln w="28575">
              <a:noFill/>
            </a:ln>
          </c:spPr>
          <c:marker>
            <c:symbol val="x"/>
            <c:size val="5"/>
            <c:spPr>
              <a:ln>
                <a:solidFill>
                  <a:srgbClr val="000000"/>
                </a:solidFill>
                <a:prstDash val="solid"/>
              </a:ln>
            </c:spPr>
          </c:marker>
          <c:xVal>
            <c:numLit>
              <c:formatCode>General</c:formatCode>
              <c:ptCount val="1"/>
              <c:pt idx="0">
                <c:v>1.0</c:v>
              </c:pt>
            </c:numLit>
          </c:xVal>
          <c:yVal>
            <c:numRef>
              <c:f>base!$BB$288</c:f>
              <c:numCache>
                <c:formatCode>0</c:formatCode>
                <c:ptCount val="1"/>
                <c:pt idx="0">
                  <c:v>2.133333333333333</c:v>
                </c:pt>
              </c:numCache>
            </c:numRef>
          </c:yVal>
          <c:smooth val="0"/>
        </c:ser>
        <c:ser>
          <c:idx val="5"/>
          <c:order val="5"/>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base!$B$302</c:f>
              <c:numCache>
                <c:formatCode>0</c:formatCode>
                <c:ptCount val="1"/>
                <c:pt idx="0">
                  <c:v>0.0</c:v>
                </c:pt>
              </c:numCache>
            </c:numRef>
          </c:yVal>
          <c:smooth val="0"/>
        </c:ser>
        <c:ser>
          <c:idx val="6"/>
          <c:order val="6"/>
          <c:tx>
            <c:v>m</c:v>
          </c:tx>
          <c:spPr>
            <a:ln w="28575">
              <a:noFill/>
            </a:ln>
          </c:spPr>
          <c:marker>
            <c:symbol val="x"/>
            <c:size val="5"/>
            <c:spPr>
              <a:ln>
                <a:solidFill>
                  <a:srgbClr val="000000"/>
                </a:solidFill>
                <a:prstDash val="solid"/>
              </a:ln>
            </c:spPr>
          </c:marker>
          <c:xVal>
            <c:numLit>
              <c:formatCode>General</c:formatCode>
              <c:ptCount val="1"/>
              <c:pt idx="0">
                <c:v>2.0</c:v>
              </c:pt>
            </c:numLit>
          </c:xVal>
          <c:yVal>
            <c:numRef>
              <c:f>base!$BC$288</c:f>
              <c:numCache>
                <c:formatCode>0</c:formatCode>
                <c:ptCount val="1"/>
                <c:pt idx="0">
                  <c:v>0.233333333333333</c:v>
                </c:pt>
              </c:numCache>
            </c:numRef>
          </c:yVal>
          <c:smooth val="0"/>
        </c:ser>
        <c:ser>
          <c:idx val="7"/>
          <c:order val="7"/>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base!$C$282</c:f>
              <c:numCache>
                <c:formatCode>0</c:formatCode>
                <c:ptCount val="1"/>
                <c:pt idx="0">
                  <c:v>1.0</c:v>
                </c:pt>
              </c:numCache>
            </c:numRef>
          </c:yVal>
          <c:smooth val="0"/>
        </c:ser>
        <c:ser>
          <c:idx val="8"/>
          <c:order val="8"/>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base!$C$284</c:f>
              <c:numCache>
                <c:formatCode>0</c:formatCode>
                <c:ptCount val="1"/>
                <c:pt idx="0">
                  <c:v>1.0</c:v>
                </c:pt>
              </c:numCache>
            </c:numRef>
          </c:yVal>
          <c:smooth val="0"/>
        </c:ser>
        <c:ser>
          <c:idx val="9"/>
          <c:order val="9"/>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base!$C$287</c:f>
              <c:numCache>
                <c:formatCode>0</c:formatCode>
                <c:ptCount val="1"/>
                <c:pt idx="0">
                  <c:v>1.0</c:v>
                </c:pt>
              </c:numCache>
            </c:numRef>
          </c:yVal>
          <c:smooth val="0"/>
        </c:ser>
        <c:ser>
          <c:idx val="10"/>
          <c:order val="10"/>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base!$C$295</c:f>
              <c:numCache>
                <c:formatCode>0</c:formatCode>
                <c:ptCount val="1"/>
                <c:pt idx="0">
                  <c:v>2.0</c:v>
                </c:pt>
              </c:numCache>
            </c:numRef>
          </c:yVal>
          <c:smooth val="0"/>
        </c:ser>
        <c:ser>
          <c:idx val="11"/>
          <c:order val="11"/>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base!$C$297</c:f>
              <c:numCache>
                <c:formatCode>0</c:formatCode>
                <c:ptCount val="1"/>
                <c:pt idx="0">
                  <c:v>1.0</c:v>
                </c:pt>
              </c:numCache>
            </c:numRef>
          </c:yVal>
          <c:smooth val="0"/>
        </c:ser>
        <c:ser>
          <c:idx val="12"/>
          <c:order val="12"/>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base!$C$298</c:f>
              <c:numCache>
                <c:formatCode>0</c:formatCode>
                <c:ptCount val="1"/>
                <c:pt idx="0">
                  <c:v>1.0</c:v>
                </c:pt>
              </c:numCache>
            </c:numRef>
          </c:yVal>
          <c:smooth val="0"/>
        </c:ser>
        <c:ser>
          <c:idx val="13"/>
          <c:order val="13"/>
          <c:tx>
            <c:v>m</c:v>
          </c:tx>
          <c:spPr>
            <a:ln w="28575">
              <a:noFill/>
            </a:ln>
          </c:spPr>
          <c:marker>
            <c:symbol val="x"/>
            <c:size val="5"/>
            <c:spPr>
              <a:ln>
                <a:solidFill>
                  <a:srgbClr val="000000"/>
                </a:solidFill>
                <a:prstDash val="solid"/>
              </a:ln>
            </c:spPr>
          </c:marker>
          <c:xVal>
            <c:numLit>
              <c:formatCode>General</c:formatCode>
              <c:ptCount val="1"/>
              <c:pt idx="0">
                <c:v>3.0</c:v>
              </c:pt>
            </c:numLit>
          </c:xVal>
          <c:yVal>
            <c:numRef>
              <c:f>base!$BD$288</c:f>
              <c:numCache>
                <c:formatCode>0</c:formatCode>
                <c:ptCount val="1"/>
                <c:pt idx="0">
                  <c:v>0.166666666666667</c:v>
                </c:pt>
              </c:numCache>
            </c:numRef>
          </c:yVal>
          <c:smooth val="0"/>
        </c:ser>
        <c:ser>
          <c:idx val="14"/>
          <c:order val="14"/>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3.0</c:v>
              </c:pt>
            </c:numLit>
          </c:xVal>
          <c:yVal>
            <c:numRef>
              <c:f>base!$D$282</c:f>
              <c:numCache>
                <c:formatCode>0</c:formatCode>
                <c:ptCount val="1"/>
                <c:pt idx="0">
                  <c:v>1.0</c:v>
                </c:pt>
              </c:numCache>
            </c:numRef>
          </c:yVal>
          <c:smooth val="0"/>
        </c:ser>
        <c:ser>
          <c:idx val="15"/>
          <c:order val="15"/>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3.0</c:v>
              </c:pt>
            </c:numLit>
          </c:xVal>
          <c:yVal>
            <c:numRef>
              <c:f>base!$D$284</c:f>
              <c:numCache>
                <c:formatCode>0</c:formatCode>
                <c:ptCount val="1"/>
                <c:pt idx="0">
                  <c:v>1.0</c:v>
                </c:pt>
              </c:numCache>
            </c:numRef>
          </c:yVal>
          <c:smooth val="0"/>
        </c:ser>
        <c:ser>
          <c:idx val="16"/>
          <c:order val="16"/>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3.0</c:v>
              </c:pt>
            </c:numLit>
          </c:xVal>
          <c:yVal>
            <c:numRef>
              <c:f>base!$D$295</c:f>
              <c:numCache>
                <c:formatCode>0</c:formatCode>
                <c:ptCount val="1"/>
                <c:pt idx="0">
                  <c:v>1.0</c:v>
                </c:pt>
              </c:numCache>
            </c:numRef>
          </c:yVal>
          <c:smooth val="0"/>
        </c:ser>
        <c:ser>
          <c:idx val="17"/>
          <c:order val="17"/>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3.0</c:v>
              </c:pt>
            </c:numLit>
          </c:xVal>
          <c:yVal>
            <c:numRef>
              <c:f>base!$D$297</c:f>
              <c:numCache>
                <c:formatCode>0</c:formatCode>
                <c:ptCount val="1"/>
                <c:pt idx="0">
                  <c:v>1.0</c:v>
                </c:pt>
              </c:numCache>
            </c:numRef>
          </c:yVal>
          <c:smooth val="0"/>
        </c:ser>
        <c:ser>
          <c:idx val="18"/>
          <c:order val="18"/>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3.0</c:v>
              </c:pt>
            </c:numLit>
          </c:xVal>
          <c:yVal>
            <c:numRef>
              <c:f>base!$D$298</c:f>
              <c:numCache>
                <c:formatCode>0</c:formatCode>
                <c:ptCount val="1"/>
                <c:pt idx="0">
                  <c:v>1.0</c:v>
                </c:pt>
              </c:numCache>
            </c:numRef>
          </c:yVal>
          <c:smooth val="0"/>
        </c:ser>
        <c:ser>
          <c:idx val="19"/>
          <c:order val="19"/>
          <c:tx>
            <c:v>m</c:v>
          </c:tx>
          <c:spPr>
            <a:ln w="28575">
              <a:noFill/>
            </a:ln>
          </c:spPr>
          <c:marker>
            <c:symbol val="x"/>
            <c:size val="5"/>
            <c:spPr>
              <a:ln>
                <a:solidFill>
                  <a:srgbClr val="000000"/>
                </a:solidFill>
                <a:prstDash val="solid"/>
              </a:ln>
            </c:spPr>
          </c:marker>
          <c:xVal>
            <c:numLit>
              <c:formatCode>General</c:formatCode>
              <c:ptCount val="1"/>
              <c:pt idx="0">
                <c:v>4.0</c:v>
              </c:pt>
            </c:numLit>
          </c:xVal>
          <c:yVal>
            <c:numRef>
              <c:f>base!$BE$288</c:f>
              <c:numCache>
                <c:formatCode>0</c:formatCode>
                <c:ptCount val="1"/>
                <c:pt idx="0">
                  <c:v>0.133333333333333</c:v>
                </c:pt>
              </c:numCache>
            </c:numRef>
          </c:yVal>
          <c:smooth val="0"/>
        </c:ser>
        <c:ser>
          <c:idx val="20"/>
          <c:order val="20"/>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4.0</c:v>
              </c:pt>
            </c:numLit>
          </c:xVal>
          <c:yVal>
            <c:numRef>
              <c:f>base!$E$282</c:f>
              <c:numCache>
                <c:formatCode>0</c:formatCode>
                <c:ptCount val="1"/>
                <c:pt idx="0">
                  <c:v>1.0</c:v>
                </c:pt>
              </c:numCache>
            </c:numRef>
          </c:yVal>
          <c:smooth val="0"/>
        </c:ser>
        <c:ser>
          <c:idx val="21"/>
          <c:order val="21"/>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4.0</c:v>
              </c:pt>
            </c:numLit>
          </c:xVal>
          <c:yVal>
            <c:numRef>
              <c:f>base!$E$295</c:f>
              <c:numCache>
                <c:formatCode>0</c:formatCode>
                <c:ptCount val="1"/>
                <c:pt idx="0">
                  <c:v>1.0</c:v>
                </c:pt>
              </c:numCache>
            </c:numRef>
          </c:yVal>
          <c:smooth val="0"/>
        </c:ser>
        <c:ser>
          <c:idx val="22"/>
          <c:order val="22"/>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4.0</c:v>
              </c:pt>
            </c:numLit>
          </c:xVal>
          <c:yVal>
            <c:numRef>
              <c:f>base!$E$297</c:f>
              <c:numCache>
                <c:formatCode>0</c:formatCode>
                <c:ptCount val="1"/>
                <c:pt idx="0">
                  <c:v>1.0</c:v>
                </c:pt>
              </c:numCache>
            </c:numRef>
          </c:yVal>
          <c:smooth val="0"/>
        </c:ser>
        <c:ser>
          <c:idx val="23"/>
          <c:order val="23"/>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4.0</c:v>
              </c:pt>
            </c:numLit>
          </c:xVal>
          <c:yVal>
            <c:numRef>
              <c:f>base!$E$298</c:f>
              <c:numCache>
                <c:formatCode>0</c:formatCode>
                <c:ptCount val="1"/>
                <c:pt idx="0">
                  <c:v>1.0</c:v>
                </c:pt>
              </c:numCache>
            </c:numRef>
          </c:yVal>
          <c:smooth val="0"/>
        </c:ser>
        <c:ser>
          <c:idx val="24"/>
          <c:order val="24"/>
          <c:tx>
            <c:v>m</c:v>
          </c:tx>
          <c:spPr>
            <a:ln w="28575">
              <a:noFill/>
            </a:ln>
          </c:spPr>
          <c:marker>
            <c:symbol val="x"/>
            <c:size val="5"/>
            <c:spPr>
              <a:ln>
                <a:solidFill>
                  <a:srgbClr val="000000"/>
                </a:solidFill>
                <a:prstDash val="solid"/>
              </a:ln>
            </c:spPr>
          </c:marker>
          <c:xVal>
            <c:numLit>
              <c:formatCode>General</c:formatCode>
              <c:ptCount val="1"/>
              <c:pt idx="0">
                <c:v>5.0</c:v>
              </c:pt>
            </c:numLit>
          </c:xVal>
          <c:yVal>
            <c:numRef>
              <c:f>base!$BF$288</c:f>
              <c:numCache>
                <c:formatCode>0</c:formatCode>
                <c:ptCount val="1"/>
                <c:pt idx="0">
                  <c:v>0.0666666666666667</c:v>
                </c:pt>
              </c:numCache>
            </c:numRef>
          </c:yVal>
          <c:smooth val="0"/>
        </c:ser>
        <c:ser>
          <c:idx val="25"/>
          <c:order val="25"/>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5.0</c:v>
              </c:pt>
            </c:numLit>
          </c:xVal>
          <c:yVal>
            <c:numRef>
              <c:f>base!$F$295</c:f>
              <c:numCache>
                <c:formatCode>0</c:formatCode>
                <c:ptCount val="1"/>
                <c:pt idx="0">
                  <c:v>1.0</c:v>
                </c:pt>
              </c:numCache>
            </c:numRef>
          </c:yVal>
          <c:smooth val="0"/>
        </c:ser>
        <c:ser>
          <c:idx val="26"/>
          <c:order val="26"/>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5.0</c:v>
              </c:pt>
            </c:numLit>
          </c:xVal>
          <c:yVal>
            <c:numRef>
              <c:f>base!$F$298</c:f>
              <c:numCache>
                <c:formatCode>0</c:formatCode>
                <c:ptCount val="1"/>
                <c:pt idx="0">
                  <c:v>1.0</c:v>
                </c:pt>
              </c:numCache>
            </c:numRef>
          </c:yVal>
          <c:smooth val="0"/>
        </c:ser>
        <c:dLbls>
          <c:showLegendKey val="0"/>
          <c:showVal val="0"/>
          <c:showCatName val="0"/>
          <c:showSerName val="0"/>
          <c:showPercent val="0"/>
          <c:showBubbleSize val="0"/>
        </c:dLbls>
        <c:axId val="879795792"/>
        <c:axId val="879797152"/>
      </c:scatterChart>
      <c:catAx>
        <c:axId val="879795792"/>
        <c:scaling>
          <c:orientation val="minMax"/>
        </c:scaling>
        <c:delete val="0"/>
        <c:axPos val="b"/>
        <c:numFmt formatCode="General" sourceLinked="1"/>
        <c:majorTickMark val="out"/>
        <c:minorTickMark val="none"/>
        <c:tickLblPos val="nextTo"/>
        <c:crossAx val="879797152"/>
        <c:crosses val="autoZero"/>
        <c:auto val="1"/>
        <c:lblAlgn val="ctr"/>
        <c:lblOffset val="100"/>
        <c:noMultiLvlLbl val="0"/>
      </c:catAx>
      <c:valAx>
        <c:axId val="879797152"/>
        <c:scaling>
          <c:orientation val="minMax"/>
        </c:scaling>
        <c:delete val="0"/>
        <c:axPos val="l"/>
        <c:majorGridlines/>
        <c:numFmt formatCode="General" sourceLinked="1"/>
        <c:majorTickMark val="out"/>
        <c:minorTickMark val="none"/>
        <c:tickLblPos val="nextTo"/>
        <c:crossAx val="879795792"/>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n-US" sz="1400"/>
              <a:t>Box Plot</a:t>
            </a:r>
          </a:p>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ysClr val="windowText" lastClr="000000"/>
                </a:solidFill>
                <a:latin typeface="+mn-lt"/>
                <a:ea typeface="+mn-ea"/>
                <a:cs typeface="+mn-cs"/>
              </a:defRPr>
            </a:pPr>
            <a:r>
              <a:rPr lang="en-US" sz="1400" b="1" i="0" baseline="0">
                <a:effectLst/>
              </a:rPr>
              <a:t>Comparación Mecánica Dhs Térmica Intra Nitrato</a:t>
            </a:r>
            <a:endParaRPr lang="en-US" sz="1400"/>
          </a:p>
        </c:rich>
      </c:tx>
      <c:overlay val="0"/>
    </c:title>
    <c:autoTitleDeleted val="0"/>
    <c:plotArea>
      <c:layout>
        <c:manualLayout>
          <c:layoutTarget val="inner"/>
          <c:xMode val="edge"/>
          <c:yMode val="edge"/>
          <c:x val="0.0617963374480311"/>
          <c:y val="0.177393855179867"/>
          <c:w val="0.914277615787423"/>
          <c:h val="0.639430806443313"/>
        </c:manualLayout>
      </c:layout>
      <c:barChart>
        <c:barDir val="col"/>
        <c:grouping val="stacked"/>
        <c:varyColors val="0"/>
        <c:ser>
          <c:idx val="0"/>
          <c:order val="0"/>
          <c:tx>
            <c:strRef>
              <c:f>base!$BI$275</c:f>
              <c:strCache>
                <c:ptCount val="1"/>
                <c:pt idx="0">
                  <c:v>Min</c:v>
                </c:pt>
              </c:strCache>
            </c:strRef>
          </c:tx>
          <c:spPr>
            <a:noFill/>
            <a:extLst>
              <a:ext uri="{909E8E84-426E-40DD-AFC4-6F175D3DCCD1}">
                <a14:hiddenFill xmlns:a14="http://schemas.microsoft.com/office/drawing/2010/main">
                  <a:solidFill>
                    <a:srgbClr val="4F81BD"/>
                  </a:solidFill>
                </a14:hiddenFill>
              </a:ext>
            </a:extLst>
          </c:spPr>
          <c:invertIfNegative val="0"/>
          <c:cat>
            <c:strRef>
              <c:f>base!$BJ$274:$BN$274</c:f>
              <c:strCache>
                <c:ptCount val="5"/>
                <c:pt idx="0">
                  <c:v>Inibial dhs (a)</c:v>
                </c:pt>
                <c:pt idx="1">
                  <c:v>15 mins dhs (a)</c:v>
                </c:pt>
                <c:pt idx="2">
                  <c:v>8 diasdhs( b)</c:v>
                </c:pt>
                <c:pt idx="3">
                  <c:v>15 dias dhs ( b )</c:v>
                </c:pt>
                <c:pt idx="4">
                  <c:v>mes dhs( b )</c:v>
                </c:pt>
              </c:strCache>
            </c:strRef>
          </c:cat>
          <c:val>
            <c:numRef>
              <c:f>base!$BJ$275:$BN$275</c:f>
              <c:numCache>
                <c:formatCode>General</c:formatCode>
                <c:ptCount val="5"/>
                <c:pt idx="0">
                  <c:v>0.0</c:v>
                </c:pt>
                <c:pt idx="1">
                  <c:v>0.0</c:v>
                </c:pt>
                <c:pt idx="2">
                  <c:v>0.0</c:v>
                </c:pt>
                <c:pt idx="3">
                  <c:v>0.0</c:v>
                </c:pt>
                <c:pt idx="4">
                  <c:v>0.0</c:v>
                </c:pt>
              </c:numCache>
            </c:numRef>
          </c:val>
        </c:ser>
        <c:ser>
          <c:idx val="1"/>
          <c:order val="1"/>
          <c:tx>
            <c:strRef>
              <c:f>base!$BI$276</c:f>
              <c:strCache>
                <c:ptCount val="1"/>
                <c:pt idx="0">
                  <c:v>Q1-Min</c:v>
                </c:pt>
              </c:strCache>
            </c:strRef>
          </c:tx>
          <c:spPr>
            <a:noFill/>
            <a:extLst>
              <a:ext uri="{909E8E84-426E-40DD-AFC4-6F175D3DCCD1}">
                <a14:hiddenFill xmlns:a14="http://schemas.microsoft.com/office/drawing/2010/main">
                  <a:solidFill>
                    <a:srgbClr val="C0504D"/>
                  </a:solidFill>
                </a14:hiddenFill>
              </a:ext>
            </a:extLst>
          </c:spPr>
          <c:invertIfNegative val="0"/>
          <c:errBars>
            <c:errBarType val="minus"/>
            <c:errValType val="percentage"/>
            <c:noEndCap val="0"/>
            <c:val val="100.0"/>
          </c:errBars>
          <c:cat>
            <c:strRef>
              <c:f>base!$BJ$274:$BN$274</c:f>
              <c:strCache>
                <c:ptCount val="5"/>
                <c:pt idx="0">
                  <c:v>Inibial dhs (a)</c:v>
                </c:pt>
                <c:pt idx="1">
                  <c:v>15 mins dhs (a)</c:v>
                </c:pt>
                <c:pt idx="2">
                  <c:v>8 diasdhs( b)</c:v>
                </c:pt>
                <c:pt idx="3">
                  <c:v>15 dias dhs ( b )</c:v>
                </c:pt>
                <c:pt idx="4">
                  <c:v>mes dhs( b )</c:v>
                </c:pt>
              </c:strCache>
            </c:strRef>
          </c:cat>
          <c:val>
            <c:numRef>
              <c:f>base!$BJ$276:$BN$276</c:f>
              <c:numCache>
                <c:formatCode>General</c:formatCode>
                <c:ptCount val="5"/>
                <c:pt idx="0">
                  <c:v>1.0</c:v>
                </c:pt>
                <c:pt idx="1">
                  <c:v>1.0</c:v>
                </c:pt>
                <c:pt idx="2">
                  <c:v>0.0</c:v>
                </c:pt>
                <c:pt idx="3">
                  <c:v>0.0</c:v>
                </c:pt>
                <c:pt idx="4">
                  <c:v>0.0</c:v>
                </c:pt>
              </c:numCache>
            </c:numRef>
          </c:val>
        </c:ser>
        <c:ser>
          <c:idx val="2"/>
          <c:order val="2"/>
          <c:tx>
            <c:strRef>
              <c:f>base!$BI$277</c:f>
              <c:strCache>
                <c:ptCount val="1"/>
                <c:pt idx="0">
                  <c:v>Med-Q1</c:v>
                </c:pt>
              </c:strCache>
            </c:strRef>
          </c:tx>
          <c:spPr>
            <a:solidFill>
              <a:schemeClr val="accent2">
                <a:lumMod val="60000"/>
                <a:lumOff val="40000"/>
              </a:schemeClr>
            </a:solidFill>
          </c:spPr>
          <c:invertIfNegative val="0"/>
          <c:cat>
            <c:strRef>
              <c:f>base!$BJ$274:$BN$274</c:f>
              <c:strCache>
                <c:ptCount val="5"/>
                <c:pt idx="0">
                  <c:v>Inibial dhs (a)</c:v>
                </c:pt>
                <c:pt idx="1">
                  <c:v>15 mins dhs (a)</c:v>
                </c:pt>
                <c:pt idx="2">
                  <c:v>8 diasdhs( b)</c:v>
                </c:pt>
                <c:pt idx="3">
                  <c:v>15 dias dhs ( b )</c:v>
                </c:pt>
                <c:pt idx="4">
                  <c:v>mes dhs( b )</c:v>
                </c:pt>
              </c:strCache>
            </c:strRef>
          </c:cat>
          <c:val>
            <c:numRef>
              <c:f>base!$BJ$277:$BN$277</c:f>
              <c:numCache>
                <c:formatCode>General</c:formatCode>
                <c:ptCount val="5"/>
                <c:pt idx="0">
                  <c:v>1.0</c:v>
                </c:pt>
                <c:pt idx="1">
                  <c:v>1.0</c:v>
                </c:pt>
                <c:pt idx="2">
                  <c:v>1.0</c:v>
                </c:pt>
                <c:pt idx="3">
                  <c:v>1.0</c:v>
                </c:pt>
                <c:pt idx="4">
                  <c:v>1.0</c:v>
                </c:pt>
              </c:numCache>
            </c:numRef>
          </c:val>
        </c:ser>
        <c:ser>
          <c:idx val="3"/>
          <c:order val="3"/>
          <c:tx>
            <c:strRef>
              <c:f>base!$BI$278</c:f>
              <c:strCache>
                <c:ptCount val="1"/>
                <c:pt idx="0">
                  <c:v>Q3-Med</c:v>
                </c:pt>
              </c:strCache>
            </c:strRef>
          </c:tx>
          <c:spPr>
            <a:solidFill>
              <a:schemeClr val="accent2">
                <a:lumMod val="75000"/>
              </a:schemeClr>
            </a:solidFill>
          </c:spPr>
          <c:invertIfNegative val="0"/>
          <c:errBars>
            <c:errBarType val="plus"/>
            <c:errValType val="cust"/>
            <c:noEndCap val="0"/>
            <c:plus>
              <c:numRef>
                <c:f>base!$BJ$279:$BN$279</c:f>
                <c:numCache>
                  <c:formatCode>General</c:formatCode>
                  <c:ptCount val="5"/>
                  <c:pt idx="0">
                    <c:v>1.0</c:v>
                  </c:pt>
                  <c:pt idx="1">
                    <c:v>1.0</c:v>
                  </c:pt>
                  <c:pt idx="2">
                    <c:v>0.0</c:v>
                  </c:pt>
                  <c:pt idx="3">
                    <c:v>0.0</c:v>
                  </c:pt>
                  <c:pt idx="4">
                    <c:v>1.0</c:v>
                  </c:pt>
                </c:numCache>
              </c:numRef>
            </c:plus>
          </c:errBars>
          <c:cat>
            <c:strRef>
              <c:f>base!$BJ$274:$BN$274</c:f>
              <c:strCache>
                <c:ptCount val="5"/>
                <c:pt idx="0">
                  <c:v>Inibial dhs (a)</c:v>
                </c:pt>
                <c:pt idx="1">
                  <c:v>15 mins dhs (a)</c:v>
                </c:pt>
                <c:pt idx="2">
                  <c:v>8 diasdhs( b)</c:v>
                </c:pt>
                <c:pt idx="3">
                  <c:v>15 dias dhs ( b )</c:v>
                </c:pt>
                <c:pt idx="4">
                  <c:v>mes dhs( b )</c:v>
                </c:pt>
              </c:strCache>
            </c:strRef>
          </c:cat>
          <c:val>
            <c:numRef>
              <c:f>base!$BJ$278:$BN$278</c:f>
              <c:numCache>
                <c:formatCode>General</c:formatCode>
                <c:ptCount val="5"/>
                <c:pt idx="0">
                  <c:v>0.0</c:v>
                </c:pt>
                <c:pt idx="1">
                  <c:v>0.0</c:v>
                </c:pt>
                <c:pt idx="2">
                  <c:v>1.0</c:v>
                </c:pt>
                <c:pt idx="3">
                  <c:v>1.0</c:v>
                </c:pt>
                <c:pt idx="4">
                  <c:v>0.0</c:v>
                </c:pt>
              </c:numCache>
            </c:numRef>
          </c:val>
        </c:ser>
        <c:dLbls>
          <c:showLegendKey val="0"/>
          <c:showVal val="0"/>
          <c:showCatName val="0"/>
          <c:showSerName val="0"/>
          <c:showPercent val="0"/>
          <c:showBubbleSize val="0"/>
        </c:dLbls>
        <c:gapWidth val="150"/>
        <c:overlap val="100"/>
        <c:axId val="906722208"/>
        <c:axId val="906994992"/>
      </c:barChart>
      <c:scatterChart>
        <c:scatterStyle val="lineMarker"/>
        <c:varyColors val="0"/>
        <c:ser>
          <c:idx val="4"/>
          <c:order val="4"/>
          <c:tx>
            <c:v>m</c:v>
          </c:tx>
          <c:spPr>
            <a:ln w="28575">
              <a:noFill/>
            </a:ln>
          </c:spPr>
          <c:marker>
            <c:symbol val="x"/>
            <c:size val="5"/>
            <c:spPr>
              <a:ln>
                <a:solidFill>
                  <a:srgbClr val="000000"/>
                </a:solidFill>
                <a:prstDash val="solid"/>
              </a:ln>
            </c:spPr>
          </c:marker>
          <c:xVal>
            <c:numLit>
              <c:formatCode>General</c:formatCode>
              <c:ptCount val="1"/>
              <c:pt idx="0">
                <c:v>1.0</c:v>
              </c:pt>
            </c:numLit>
          </c:xVal>
          <c:yVal>
            <c:numRef>
              <c:f>base!$BJ$286</c:f>
              <c:numCache>
                <c:formatCode>0</c:formatCode>
                <c:ptCount val="1"/>
                <c:pt idx="0">
                  <c:v>1.6</c:v>
                </c:pt>
              </c:numCache>
            </c:numRef>
          </c:yVal>
          <c:smooth val="0"/>
        </c:ser>
        <c:ser>
          <c:idx val="5"/>
          <c:order val="5"/>
          <c:tx>
            <c:v>m</c:v>
          </c:tx>
          <c:spPr>
            <a:ln w="28575">
              <a:noFill/>
            </a:ln>
          </c:spPr>
          <c:marker>
            <c:symbol val="x"/>
            <c:size val="5"/>
            <c:spPr>
              <a:ln>
                <a:solidFill>
                  <a:srgbClr val="000000"/>
                </a:solidFill>
                <a:prstDash val="solid"/>
              </a:ln>
            </c:spPr>
          </c:marker>
          <c:xVal>
            <c:numLit>
              <c:formatCode>General</c:formatCode>
              <c:ptCount val="1"/>
              <c:pt idx="0">
                <c:v>2.0</c:v>
              </c:pt>
            </c:numLit>
          </c:xVal>
          <c:yVal>
            <c:numRef>
              <c:f>base!$BK$286</c:f>
              <c:numCache>
                <c:formatCode>0</c:formatCode>
                <c:ptCount val="1"/>
                <c:pt idx="0">
                  <c:v>1.466666666666667</c:v>
                </c:pt>
              </c:numCache>
            </c:numRef>
          </c:yVal>
          <c:smooth val="0"/>
        </c:ser>
        <c:ser>
          <c:idx val="6"/>
          <c:order val="6"/>
          <c:tx>
            <c:v>m</c:v>
          </c:tx>
          <c:spPr>
            <a:ln w="28575">
              <a:noFill/>
            </a:ln>
          </c:spPr>
          <c:marker>
            <c:symbol val="x"/>
            <c:size val="5"/>
            <c:spPr>
              <a:ln>
                <a:solidFill>
                  <a:srgbClr val="000000"/>
                </a:solidFill>
                <a:prstDash val="solid"/>
              </a:ln>
            </c:spPr>
          </c:marker>
          <c:xVal>
            <c:numLit>
              <c:formatCode>General</c:formatCode>
              <c:ptCount val="1"/>
              <c:pt idx="0">
                <c:v>3.0</c:v>
              </c:pt>
            </c:numLit>
          </c:xVal>
          <c:yVal>
            <c:numRef>
              <c:f>base!$BL$286</c:f>
              <c:numCache>
                <c:formatCode>0</c:formatCode>
                <c:ptCount val="1"/>
                <c:pt idx="0">
                  <c:v>1.066666666666667</c:v>
                </c:pt>
              </c:numCache>
            </c:numRef>
          </c:yVal>
          <c:smooth val="0"/>
        </c:ser>
        <c:ser>
          <c:idx val="7"/>
          <c:order val="7"/>
          <c:tx>
            <c:v>m</c:v>
          </c:tx>
          <c:spPr>
            <a:ln w="28575">
              <a:noFill/>
            </a:ln>
          </c:spPr>
          <c:marker>
            <c:symbol val="x"/>
            <c:size val="5"/>
            <c:spPr>
              <a:ln>
                <a:solidFill>
                  <a:srgbClr val="000000"/>
                </a:solidFill>
                <a:prstDash val="solid"/>
              </a:ln>
            </c:spPr>
          </c:marker>
          <c:xVal>
            <c:numLit>
              <c:formatCode>General</c:formatCode>
              <c:ptCount val="1"/>
              <c:pt idx="0">
                <c:v>4.0</c:v>
              </c:pt>
            </c:numLit>
          </c:xVal>
          <c:yVal>
            <c:numRef>
              <c:f>base!$BM$286</c:f>
              <c:numCache>
                <c:formatCode>0</c:formatCode>
                <c:ptCount val="1"/>
                <c:pt idx="0">
                  <c:v>0.933333333333333</c:v>
                </c:pt>
              </c:numCache>
            </c:numRef>
          </c:yVal>
          <c:smooth val="0"/>
        </c:ser>
        <c:ser>
          <c:idx val="8"/>
          <c:order val="8"/>
          <c:tx>
            <c:v>m</c:v>
          </c:tx>
          <c:spPr>
            <a:ln w="28575">
              <a:noFill/>
            </a:ln>
          </c:spPr>
          <c:marker>
            <c:symbol val="x"/>
            <c:size val="5"/>
            <c:spPr>
              <a:ln>
                <a:solidFill>
                  <a:srgbClr val="000000"/>
                </a:solidFill>
                <a:prstDash val="solid"/>
              </a:ln>
            </c:spPr>
          </c:marker>
          <c:xVal>
            <c:numLit>
              <c:formatCode>General</c:formatCode>
              <c:ptCount val="1"/>
              <c:pt idx="0">
                <c:v>5.0</c:v>
              </c:pt>
            </c:numLit>
          </c:xVal>
          <c:yVal>
            <c:numRef>
              <c:f>base!$BN$286</c:f>
              <c:numCache>
                <c:formatCode>0</c:formatCode>
                <c:ptCount val="1"/>
                <c:pt idx="0">
                  <c:v>0.8</c:v>
                </c:pt>
              </c:numCache>
            </c:numRef>
          </c:yVal>
          <c:smooth val="0"/>
        </c:ser>
        <c:dLbls>
          <c:showLegendKey val="0"/>
          <c:showVal val="0"/>
          <c:showCatName val="0"/>
          <c:showSerName val="0"/>
          <c:showPercent val="0"/>
          <c:showBubbleSize val="0"/>
        </c:dLbls>
        <c:axId val="906722208"/>
        <c:axId val="906994992"/>
      </c:scatterChart>
      <c:catAx>
        <c:axId val="906722208"/>
        <c:scaling>
          <c:orientation val="minMax"/>
        </c:scaling>
        <c:delete val="0"/>
        <c:axPos val="b"/>
        <c:numFmt formatCode="General" sourceLinked="1"/>
        <c:majorTickMark val="out"/>
        <c:minorTickMark val="none"/>
        <c:tickLblPos val="nextTo"/>
        <c:crossAx val="906994992"/>
        <c:crosses val="autoZero"/>
        <c:auto val="1"/>
        <c:lblAlgn val="ctr"/>
        <c:lblOffset val="100"/>
        <c:noMultiLvlLbl val="0"/>
      </c:catAx>
      <c:valAx>
        <c:axId val="906994992"/>
        <c:scaling>
          <c:orientation val="minMax"/>
        </c:scaling>
        <c:delete val="0"/>
        <c:axPos val="l"/>
        <c:majorGridlines/>
        <c:numFmt formatCode="General" sourceLinked="1"/>
        <c:majorTickMark val="out"/>
        <c:minorTickMark val="none"/>
        <c:tickLblPos val="nextTo"/>
        <c:crossAx val="906722208"/>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baseline="0"/>
              <a:t>Box Plot</a:t>
            </a:r>
          </a:p>
          <a:p>
            <a:pPr>
              <a:defRPr/>
            </a:pPr>
            <a:r>
              <a:rPr lang="en-US" sz="1400" b="1" i="0" baseline="0">
                <a:effectLst/>
              </a:rPr>
              <a:t>Comparación Mecánica Dhs Inter: Laser vs Nitrato</a:t>
            </a:r>
            <a:endParaRPr lang="en-US"/>
          </a:p>
        </c:rich>
      </c:tx>
      <c:overlay val="0"/>
    </c:title>
    <c:autoTitleDeleted val="0"/>
    <c:plotArea>
      <c:layout/>
      <c:barChart>
        <c:barDir val="col"/>
        <c:grouping val="stacked"/>
        <c:varyColors val="0"/>
        <c:ser>
          <c:idx val="0"/>
          <c:order val="0"/>
          <c:tx>
            <c:strRef>
              <c:f>base!$BR$309</c:f>
              <c:strCache>
                <c:ptCount val="1"/>
                <c:pt idx="0">
                  <c:v>Min</c:v>
                </c:pt>
              </c:strCache>
            </c:strRef>
          </c:tx>
          <c:spPr>
            <a:noFill/>
            <a:extLst>
              <a:ext uri="{909E8E84-426E-40DD-AFC4-6F175D3DCCD1}">
                <a14:hiddenFill xmlns:a14="http://schemas.microsoft.com/office/drawing/2010/main">
                  <a:solidFill>
                    <a:srgbClr val="4F81BD"/>
                  </a:solidFill>
                </a14:hiddenFill>
              </a:ext>
            </a:extLst>
          </c:spPr>
          <c:invertIfNegative val="0"/>
          <c:cat>
            <c:strRef>
              <c:f>base!$BS$308:$CB$308</c:f>
              <c:strCache>
                <c:ptCount val="10"/>
                <c:pt idx="0">
                  <c:v>LS-Inicial dhs (a)</c:v>
                </c:pt>
                <c:pt idx="1">
                  <c:v>LS-15 mins dhs (b)</c:v>
                </c:pt>
                <c:pt idx="2">
                  <c:v>LS-8 diasdhs (c )</c:v>
                </c:pt>
                <c:pt idx="3">
                  <c:v>LS-15 dias dhs (d)</c:v>
                </c:pt>
                <c:pt idx="4">
                  <c:v>LS-mes dhs (e )</c:v>
                </c:pt>
                <c:pt idx="5">
                  <c:v>N-Inicial dhs (f)</c:v>
                </c:pt>
                <c:pt idx="6">
                  <c:v>N-15 mins dhs (g)</c:v>
                </c:pt>
                <c:pt idx="7">
                  <c:v>N-8 diasdhs (h )</c:v>
                </c:pt>
                <c:pt idx="8">
                  <c:v>N-15 dias dhs (i)</c:v>
                </c:pt>
                <c:pt idx="9">
                  <c:v>N-mes dhs (j)</c:v>
                </c:pt>
              </c:strCache>
            </c:strRef>
          </c:cat>
          <c:val>
            <c:numRef>
              <c:f>base!$BS$309:$CB$309</c:f>
              <c:numCache>
                <c:formatCode>General</c:formatCode>
                <c:ptCount val="10"/>
                <c:pt idx="0">
                  <c:v>1.0</c:v>
                </c:pt>
                <c:pt idx="1">
                  <c:v>0.0</c:v>
                </c:pt>
                <c:pt idx="2">
                  <c:v>0.0</c:v>
                </c:pt>
                <c:pt idx="3">
                  <c:v>0.0</c:v>
                </c:pt>
                <c:pt idx="4">
                  <c:v>0.0</c:v>
                </c:pt>
                <c:pt idx="5">
                  <c:v>0.0</c:v>
                </c:pt>
                <c:pt idx="6">
                  <c:v>0.0</c:v>
                </c:pt>
                <c:pt idx="7">
                  <c:v>0.0</c:v>
                </c:pt>
                <c:pt idx="8">
                  <c:v>0.0</c:v>
                </c:pt>
                <c:pt idx="9">
                  <c:v>0.0</c:v>
                </c:pt>
              </c:numCache>
            </c:numRef>
          </c:val>
        </c:ser>
        <c:ser>
          <c:idx val="1"/>
          <c:order val="1"/>
          <c:tx>
            <c:strRef>
              <c:f>base!$BR$310</c:f>
              <c:strCache>
                <c:ptCount val="1"/>
                <c:pt idx="0">
                  <c:v>Q1-Min</c:v>
                </c:pt>
              </c:strCache>
            </c:strRef>
          </c:tx>
          <c:spPr>
            <a:noFill/>
            <a:extLst>
              <a:ext uri="{909E8E84-426E-40DD-AFC4-6F175D3DCCD1}">
                <a14:hiddenFill xmlns:a14="http://schemas.microsoft.com/office/drawing/2010/main">
                  <a:solidFill>
                    <a:srgbClr val="C0504D"/>
                  </a:solidFill>
                </a14:hiddenFill>
              </a:ext>
            </a:extLst>
          </c:spPr>
          <c:invertIfNegative val="0"/>
          <c:errBars>
            <c:errBarType val="minus"/>
            <c:errValType val="percentage"/>
            <c:noEndCap val="0"/>
            <c:val val="100.0"/>
          </c:errBars>
          <c:cat>
            <c:strRef>
              <c:f>base!$BS$308:$CB$308</c:f>
              <c:strCache>
                <c:ptCount val="10"/>
                <c:pt idx="0">
                  <c:v>LS-Inicial dhs (a)</c:v>
                </c:pt>
                <c:pt idx="1">
                  <c:v>LS-15 mins dhs (b)</c:v>
                </c:pt>
                <c:pt idx="2">
                  <c:v>LS-8 diasdhs (c )</c:v>
                </c:pt>
                <c:pt idx="3">
                  <c:v>LS-15 dias dhs (d)</c:v>
                </c:pt>
                <c:pt idx="4">
                  <c:v>LS-mes dhs (e )</c:v>
                </c:pt>
                <c:pt idx="5">
                  <c:v>N-Inicial dhs (f)</c:v>
                </c:pt>
                <c:pt idx="6">
                  <c:v>N-15 mins dhs (g)</c:v>
                </c:pt>
                <c:pt idx="7">
                  <c:v>N-8 diasdhs (h )</c:v>
                </c:pt>
                <c:pt idx="8">
                  <c:v>N-15 dias dhs (i)</c:v>
                </c:pt>
                <c:pt idx="9">
                  <c:v>N-mes dhs (j)</c:v>
                </c:pt>
              </c:strCache>
            </c:strRef>
          </c:cat>
          <c:val>
            <c:numRef>
              <c:f>base!$BS$310:$CB$310</c:f>
              <c:numCache>
                <c:formatCode>General</c:formatCode>
                <c:ptCount val="10"/>
                <c:pt idx="0">
                  <c:v>1.0</c:v>
                </c:pt>
                <c:pt idx="1">
                  <c:v>0.0</c:v>
                </c:pt>
                <c:pt idx="2">
                  <c:v>0.0</c:v>
                </c:pt>
                <c:pt idx="3">
                  <c:v>0.0</c:v>
                </c:pt>
                <c:pt idx="4">
                  <c:v>0.0</c:v>
                </c:pt>
                <c:pt idx="5">
                  <c:v>1.0</c:v>
                </c:pt>
                <c:pt idx="6">
                  <c:v>1.0</c:v>
                </c:pt>
                <c:pt idx="7">
                  <c:v>0.0</c:v>
                </c:pt>
                <c:pt idx="8">
                  <c:v>0.0</c:v>
                </c:pt>
                <c:pt idx="9">
                  <c:v>0.0</c:v>
                </c:pt>
              </c:numCache>
            </c:numRef>
          </c:val>
        </c:ser>
        <c:ser>
          <c:idx val="2"/>
          <c:order val="2"/>
          <c:tx>
            <c:strRef>
              <c:f>base!$BR$311</c:f>
              <c:strCache>
                <c:ptCount val="1"/>
                <c:pt idx="0">
                  <c:v>Med-Q1</c:v>
                </c:pt>
              </c:strCache>
            </c:strRef>
          </c:tx>
          <c:invertIfNegative val="0"/>
          <c:dPt>
            <c:idx val="5"/>
            <c:invertIfNegative val="0"/>
            <c:bubble3D val="0"/>
            <c:spPr>
              <a:solidFill>
                <a:schemeClr val="accent2">
                  <a:lumMod val="40000"/>
                  <a:lumOff val="60000"/>
                </a:schemeClr>
              </a:solidFill>
            </c:spPr>
          </c:dPt>
          <c:dPt>
            <c:idx val="6"/>
            <c:invertIfNegative val="0"/>
            <c:bubble3D val="0"/>
            <c:spPr>
              <a:solidFill>
                <a:schemeClr val="accent2">
                  <a:lumMod val="40000"/>
                  <a:lumOff val="60000"/>
                </a:schemeClr>
              </a:solidFill>
            </c:spPr>
          </c:dPt>
          <c:dPt>
            <c:idx val="7"/>
            <c:invertIfNegative val="0"/>
            <c:bubble3D val="0"/>
            <c:spPr>
              <a:solidFill>
                <a:schemeClr val="accent2">
                  <a:lumMod val="40000"/>
                  <a:lumOff val="60000"/>
                </a:schemeClr>
              </a:solidFill>
            </c:spPr>
          </c:dPt>
          <c:dPt>
            <c:idx val="8"/>
            <c:invertIfNegative val="0"/>
            <c:bubble3D val="0"/>
            <c:spPr>
              <a:solidFill>
                <a:schemeClr val="accent2">
                  <a:lumMod val="40000"/>
                  <a:lumOff val="60000"/>
                </a:schemeClr>
              </a:solidFill>
            </c:spPr>
          </c:dPt>
          <c:dPt>
            <c:idx val="9"/>
            <c:invertIfNegative val="0"/>
            <c:bubble3D val="0"/>
            <c:spPr>
              <a:solidFill>
                <a:schemeClr val="accent2">
                  <a:lumMod val="40000"/>
                  <a:lumOff val="60000"/>
                </a:schemeClr>
              </a:solidFill>
            </c:spPr>
          </c:dPt>
          <c:cat>
            <c:strRef>
              <c:f>base!$BS$308:$CB$308</c:f>
              <c:strCache>
                <c:ptCount val="10"/>
                <c:pt idx="0">
                  <c:v>LS-Inicial dhs (a)</c:v>
                </c:pt>
                <c:pt idx="1">
                  <c:v>LS-15 mins dhs (b)</c:v>
                </c:pt>
                <c:pt idx="2">
                  <c:v>LS-8 diasdhs (c )</c:v>
                </c:pt>
                <c:pt idx="3">
                  <c:v>LS-15 dias dhs (d)</c:v>
                </c:pt>
                <c:pt idx="4">
                  <c:v>LS-mes dhs (e )</c:v>
                </c:pt>
                <c:pt idx="5">
                  <c:v>N-Inicial dhs (f)</c:v>
                </c:pt>
                <c:pt idx="6">
                  <c:v>N-15 mins dhs (g)</c:v>
                </c:pt>
                <c:pt idx="7">
                  <c:v>N-8 diasdhs (h )</c:v>
                </c:pt>
                <c:pt idx="8">
                  <c:v>N-15 dias dhs (i)</c:v>
                </c:pt>
                <c:pt idx="9">
                  <c:v>N-mes dhs (j)</c:v>
                </c:pt>
              </c:strCache>
            </c:strRef>
          </c:cat>
          <c:val>
            <c:numRef>
              <c:f>base!$BS$311:$CB$311</c:f>
              <c:numCache>
                <c:formatCode>General</c:formatCode>
                <c:ptCount val="10"/>
                <c:pt idx="0">
                  <c:v>0.0</c:v>
                </c:pt>
                <c:pt idx="1">
                  <c:v>0.0</c:v>
                </c:pt>
                <c:pt idx="2">
                  <c:v>0.0</c:v>
                </c:pt>
                <c:pt idx="3">
                  <c:v>0.0</c:v>
                </c:pt>
                <c:pt idx="4">
                  <c:v>0.0</c:v>
                </c:pt>
                <c:pt idx="5">
                  <c:v>1.0</c:v>
                </c:pt>
                <c:pt idx="6">
                  <c:v>1.0</c:v>
                </c:pt>
                <c:pt idx="7">
                  <c:v>1.0</c:v>
                </c:pt>
                <c:pt idx="8">
                  <c:v>1.0</c:v>
                </c:pt>
                <c:pt idx="9">
                  <c:v>1.0</c:v>
                </c:pt>
              </c:numCache>
            </c:numRef>
          </c:val>
        </c:ser>
        <c:ser>
          <c:idx val="3"/>
          <c:order val="3"/>
          <c:tx>
            <c:strRef>
              <c:f>base!$BR$312</c:f>
              <c:strCache>
                <c:ptCount val="1"/>
                <c:pt idx="0">
                  <c:v>Q3-Med</c:v>
                </c:pt>
              </c:strCache>
            </c:strRef>
          </c:tx>
          <c:spPr>
            <a:solidFill>
              <a:schemeClr val="accent2"/>
            </a:solidFill>
          </c:spPr>
          <c:invertIfNegative val="0"/>
          <c:dPt>
            <c:idx val="0"/>
            <c:invertIfNegative val="0"/>
            <c:bubble3D val="0"/>
            <c:spPr>
              <a:solidFill>
                <a:schemeClr val="accent4"/>
              </a:solidFill>
            </c:spPr>
          </c:dPt>
          <c:errBars>
            <c:errBarType val="plus"/>
            <c:errValType val="cust"/>
            <c:noEndCap val="0"/>
            <c:plus>
              <c:numRef>
                <c:f>base!$BS$313:$CB$313</c:f>
                <c:numCache>
                  <c:formatCode>General</c:formatCode>
                  <c:ptCount val="10"/>
                  <c:pt idx="0">
                    <c:v>0.25</c:v>
                  </c:pt>
                  <c:pt idx="1">
                    <c:v>0.0</c:v>
                  </c:pt>
                  <c:pt idx="2">
                    <c:v>0.0</c:v>
                  </c:pt>
                  <c:pt idx="3">
                    <c:v>0.0</c:v>
                  </c:pt>
                  <c:pt idx="4">
                    <c:v>0.0</c:v>
                  </c:pt>
                  <c:pt idx="5">
                    <c:v>1.0</c:v>
                  </c:pt>
                  <c:pt idx="6">
                    <c:v>1.0</c:v>
                  </c:pt>
                  <c:pt idx="7">
                    <c:v>0.0</c:v>
                  </c:pt>
                  <c:pt idx="8">
                    <c:v>0.0</c:v>
                  </c:pt>
                  <c:pt idx="9">
                    <c:v>1.0</c:v>
                  </c:pt>
                </c:numCache>
              </c:numRef>
            </c:plus>
          </c:errBars>
          <c:cat>
            <c:strRef>
              <c:f>base!$BS$308:$CB$308</c:f>
              <c:strCache>
                <c:ptCount val="10"/>
                <c:pt idx="0">
                  <c:v>LS-Inicial dhs (a)</c:v>
                </c:pt>
                <c:pt idx="1">
                  <c:v>LS-15 mins dhs (b)</c:v>
                </c:pt>
                <c:pt idx="2">
                  <c:v>LS-8 diasdhs (c )</c:v>
                </c:pt>
                <c:pt idx="3">
                  <c:v>LS-15 dias dhs (d)</c:v>
                </c:pt>
                <c:pt idx="4">
                  <c:v>LS-mes dhs (e )</c:v>
                </c:pt>
                <c:pt idx="5">
                  <c:v>N-Inicial dhs (f)</c:v>
                </c:pt>
                <c:pt idx="6">
                  <c:v>N-15 mins dhs (g)</c:v>
                </c:pt>
                <c:pt idx="7">
                  <c:v>N-8 diasdhs (h )</c:v>
                </c:pt>
                <c:pt idx="8">
                  <c:v>N-15 dias dhs (i)</c:v>
                </c:pt>
                <c:pt idx="9">
                  <c:v>N-mes dhs (j)</c:v>
                </c:pt>
              </c:strCache>
            </c:strRef>
          </c:cat>
          <c:val>
            <c:numRef>
              <c:f>base!$BS$312:$CB$312</c:f>
              <c:numCache>
                <c:formatCode>General</c:formatCode>
                <c:ptCount val="10"/>
                <c:pt idx="0">
                  <c:v>0.75</c:v>
                </c:pt>
                <c:pt idx="1">
                  <c:v>0.0</c:v>
                </c:pt>
                <c:pt idx="2">
                  <c:v>0.0</c:v>
                </c:pt>
                <c:pt idx="3">
                  <c:v>0.0</c:v>
                </c:pt>
                <c:pt idx="4">
                  <c:v>0.0</c:v>
                </c:pt>
                <c:pt idx="5">
                  <c:v>0.0</c:v>
                </c:pt>
                <c:pt idx="6">
                  <c:v>0.0</c:v>
                </c:pt>
                <c:pt idx="7">
                  <c:v>1.0</c:v>
                </c:pt>
                <c:pt idx="8">
                  <c:v>1.0</c:v>
                </c:pt>
                <c:pt idx="9">
                  <c:v>0.0</c:v>
                </c:pt>
              </c:numCache>
            </c:numRef>
          </c:val>
        </c:ser>
        <c:dLbls>
          <c:showLegendKey val="0"/>
          <c:showVal val="0"/>
          <c:showCatName val="0"/>
          <c:showSerName val="0"/>
          <c:showPercent val="0"/>
          <c:showBubbleSize val="0"/>
        </c:dLbls>
        <c:gapWidth val="150"/>
        <c:overlap val="100"/>
        <c:axId val="944254288"/>
        <c:axId val="944255920"/>
      </c:barChart>
      <c:scatterChart>
        <c:scatterStyle val="lineMarker"/>
        <c:varyColors val="0"/>
        <c:ser>
          <c:idx val="4"/>
          <c:order val="4"/>
          <c:tx>
            <c:v>m</c:v>
          </c:tx>
          <c:spPr>
            <a:ln w="28575">
              <a:noFill/>
            </a:ln>
          </c:spPr>
          <c:marker>
            <c:symbol val="x"/>
            <c:size val="5"/>
            <c:spPr>
              <a:ln>
                <a:solidFill>
                  <a:srgbClr val="000000"/>
                </a:solidFill>
                <a:prstDash val="solid"/>
              </a:ln>
            </c:spPr>
          </c:marker>
          <c:xVal>
            <c:numLit>
              <c:formatCode>General</c:formatCode>
              <c:ptCount val="1"/>
              <c:pt idx="0">
                <c:v>1.0</c:v>
              </c:pt>
            </c:numLit>
          </c:xVal>
          <c:yVal>
            <c:numRef>
              <c:f>base!$BS$320</c:f>
              <c:numCache>
                <c:formatCode>0</c:formatCode>
                <c:ptCount val="1"/>
                <c:pt idx="0">
                  <c:v>2.133333333333333</c:v>
                </c:pt>
              </c:numCache>
            </c:numRef>
          </c:yVal>
          <c:smooth val="0"/>
        </c:ser>
        <c:ser>
          <c:idx val="5"/>
          <c:order val="5"/>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1.0</c:v>
              </c:pt>
            </c:numLit>
          </c:xVal>
          <c:yVal>
            <c:numRef>
              <c:f>base!$BR$299</c:f>
              <c:numCache>
                <c:formatCode>0</c:formatCode>
                <c:ptCount val="1"/>
                <c:pt idx="0">
                  <c:v>0.0</c:v>
                </c:pt>
              </c:numCache>
            </c:numRef>
          </c:yVal>
          <c:smooth val="0"/>
        </c:ser>
        <c:ser>
          <c:idx val="6"/>
          <c:order val="6"/>
          <c:tx>
            <c:v>m</c:v>
          </c:tx>
          <c:spPr>
            <a:ln w="28575">
              <a:noFill/>
            </a:ln>
          </c:spPr>
          <c:marker>
            <c:symbol val="x"/>
            <c:size val="5"/>
            <c:spPr>
              <a:ln>
                <a:solidFill>
                  <a:srgbClr val="000000"/>
                </a:solidFill>
                <a:prstDash val="solid"/>
              </a:ln>
            </c:spPr>
          </c:marker>
          <c:xVal>
            <c:numLit>
              <c:formatCode>General</c:formatCode>
              <c:ptCount val="1"/>
              <c:pt idx="0">
                <c:v>2.0</c:v>
              </c:pt>
            </c:numLit>
          </c:xVal>
          <c:yVal>
            <c:numRef>
              <c:f>base!$BT$320</c:f>
              <c:numCache>
                <c:formatCode>0</c:formatCode>
                <c:ptCount val="1"/>
                <c:pt idx="0">
                  <c:v>0.233333333333333</c:v>
                </c:pt>
              </c:numCache>
            </c:numRef>
          </c:yVal>
          <c:smooth val="0"/>
        </c:ser>
        <c:ser>
          <c:idx val="7"/>
          <c:order val="7"/>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base!$BS$279</c:f>
              <c:numCache>
                <c:formatCode>0</c:formatCode>
                <c:ptCount val="1"/>
                <c:pt idx="0">
                  <c:v>1.0</c:v>
                </c:pt>
              </c:numCache>
            </c:numRef>
          </c:yVal>
          <c:smooth val="0"/>
        </c:ser>
        <c:ser>
          <c:idx val="8"/>
          <c:order val="8"/>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base!$BS$281</c:f>
              <c:numCache>
                <c:formatCode>0</c:formatCode>
                <c:ptCount val="1"/>
                <c:pt idx="0">
                  <c:v>1.0</c:v>
                </c:pt>
              </c:numCache>
            </c:numRef>
          </c:yVal>
          <c:smooth val="0"/>
        </c:ser>
        <c:ser>
          <c:idx val="9"/>
          <c:order val="9"/>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base!$BS$284</c:f>
              <c:numCache>
                <c:formatCode>0</c:formatCode>
                <c:ptCount val="1"/>
                <c:pt idx="0">
                  <c:v>1.0</c:v>
                </c:pt>
              </c:numCache>
            </c:numRef>
          </c:yVal>
          <c:smooth val="0"/>
        </c:ser>
        <c:ser>
          <c:idx val="10"/>
          <c:order val="10"/>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base!$BS$292</c:f>
              <c:numCache>
                <c:formatCode>0</c:formatCode>
                <c:ptCount val="1"/>
                <c:pt idx="0">
                  <c:v>2.0</c:v>
                </c:pt>
              </c:numCache>
            </c:numRef>
          </c:yVal>
          <c:smooth val="0"/>
        </c:ser>
        <c:ser>
          <c:idx val="11"/>
          <c:order val="11"/>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base!$BS$294</c:f>
              <c:numCache>
                <c:formatCode>0</c:formatCode>
                <c:ptCount val="1"/>
                <c:pt idx="0">
                  <c:v>1.0</c:v>
                </c:pt>
              </c:numCache>
            </c:numRef>
          </c:yVal>
          <c:smooth val="0"/>
        </c:ser>
        <c:ser>
          <c:idx val="12"/>
          <c:order val="12"/>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2.0</c:v>
              </c:pt>
            </c:numLit>
          </c:xVal>
          <c:yVal>
            <c:numRef>
              <c:f>base!$BS$295</c:f>
              <c:numCache>
                <c:formatCode>0</c:formatCode>
                <c:ptCount val="1"/>
                <c:pt idx="0">
                  <c:v>1.0</c:v>
                </c:pt>
              </c:numCache>
            </c:numRef>
          </c:yVal>
          <c:smooth val="0"/>
        </c:ser>
        <c:ser>
          <c:idx val="13"/>
          <c:order val="13"/>
          <c:tx>
            <c:v>m</c:v>
          </c:tx>
          <c:spPr>
            <a:ln w="28575">
              <a:noFill/>
            </a:ln>
          </c:spPr>
          <c:marker>
            <c:symbol val="x"/>
            <c:size val="5"/>
            <c:spPr>
              <a:ln>
                <a:solidFill>
                  <a:srgbClr val="000000"/>
                </a:solidFill>
                <a:prstDash val="solid"/>
              </a:ln>
            </c:spPr>
          </c:marker>
          <c:xVal>
            <c:numLit>
              <c:formatCode>General</c:formatCode>
              <c:ptCount val="1"/>
              <c:pt idx="0">
                <c:v>3.0</c:v>
              </c:pt>
            </c:numLit>
          </c:xVal>
          <c:yVal>
            <c:numRef>
              <c:f>base!$BU$320</c:f>
              <c:numCache>
                <c:formatCode>0</c:formatCode>
                <c:ptCount val="1"/>
                <c:pt idx="0">
                  <c:v>0.166666666666667</c:v>
                </c:pt>
              </c:numCache>
            </c:numRef>
          </c:yVal>
          <c:smooth val="0"/>
        </c:ser>
        <c:ser>
          <c:idx val="14"/>
          <c:order val="14"/>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3.0</c:v>
              </c:pt>
            </c:numLit>
          </c:xVal>
          <c:yVal>
            <c:numRef>
              <c:f>base!$BT$279</c:f>
              <c:numCache>
                <c:formatCode>0</c:formatCode>
                <c:ptCount val="1"/>
                <c:pt idx="0">
                  <c:v>1.0</c:v>
                </c:pt>
              </c:numCache>
            </c:numRef>
          </c:yVal>
          <c:smooth val="0"/>
        </c:ser>
        <c:ser>
          <c:idx val="15"/>
          <c:order val="15"/>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3.0</c:v>
              </c:pt>
            </c:numLit>
          </c:xVal>
          <c:yVal>
            <c:numRef>
              <c:f>base!$BT$281</c:f>
              <c:numCache>
                <c:formatCode>0</c:formatCode>
                <c:ptCount val="1"/>
                <c:pt idx="0">
                  <c:v>1.0</c:v>
                </c:pt>
              </c:numCache>
            </c:numRef>
          </c:yVal>
          <c:smooth val="0"/>
        </c:ser>
        <c:ser>
          <c:idx val="16"/>
          <c:order val="16"/>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3.0</c:v>
              </c:pt>
            </c:numLit>
          </c:xVal>
          <c:yVal>
            <c:numRef>
              <c:f>base!$BT$292</c:f>
              <c:numCache>
                <c:formatCode>0</c:formatCode>
                <c:ptCount val="1"/>
                <c:pt idx="0">
                  <c:v>1.0</c:v>
                </c:pt>
              </c:numCache>
            </c:numRef>
          </c:yVal>
          <c:smooth val="0"/>
        </c:ser>
        <c:ser>
          <c:idx val="17"/>
          <c:order val="17"/>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3.0</c:v>
              </c:pt>
            </c:numLit>
          </c:xVal>
          <c:yVal>
            <c:numRef>
              <c:f>base!$BT$294</c:f>
              <c:numCache>
                <c:formatCode>0</c:formatCode>
                <c:ptCount val="1"/>
                <c:pt idx="0">
                  <c:v>1.0</c:v>
                </c:pt>
              </c:numCache>
            </c:numRef>
          </c:yVal>
          <c:smooth val="0"/>
        </c:ser>
        <c:ser>
          <c:idx val="18"/>
          <c:order val="18"/>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3.0</c:v>
              </c:pt>
            </c:numLit>
          </c:xVal>
          <c:yVal>
            <c:numRef>
              <c:f>base!$BT$295</c:f>
              <c:numCache>
                <c:formatCode>0</c:formatCode>
                <c:ptCount val="1"/>
                <c:pt idx="0">
                  <c:v>1.0</c:v>
                </c:pt>
              </c:numCache>
            </c:numRef>
          </c:yVal>
          <c:smooth val="0"/>
        </c:ser>
        <c:ser>
          <c:idx val="19"/>
          <c:order val="19"/>
          <c:tx>
            <c:v>m</c:v>
          </c:tx>
          <c:spPr>
            <a:ln w="28575">
              <a:noFill/>
            </a:ln>
          </c:spPr>
          <c:marker>
            <c:symbol val="x"/>
            <c:size val="5"/>
            <c:spPr>
              <a:ln>
                <a:solidFill>
                  <a:srgbClr val="000000"/>
                </a:solidFill>
                <a:prstDash val="solid"/>
              </a:ln>
            </c:spPr>
          </c:marker>
          <c:xVal>
            <c:numLit>
              <c:formatCode>General</c:formatCode>
              <c:ptCount val="1"/>
              <c:pt idx="0">
                <c:v>4.0</c:v>
              </c:pt>
            </c:numLit>
          </c:xVal>
          <c:yVal>
            <c:numRef>
              <c:f>base!$BV$320</c:f>
              <c:numCache>
                <c:formatCode>0</c:formatCode>
                <c:ptCount val="1"/>
                <c:pt idx="0">
                  <c:v>0.133333333333333</c:v>
                </c:pt>
              </c:numCache>
            </c:numRef>
          </c:yVal>
          <c:smooth val="0"/>
        </c:ser>
        <c:ser>
          <c:idx val="20"/>
          <c:order val="20"/>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4.0</c:v>
              </c:pt>
            </c:numLit>
          </c:xVal>
          <c:yVal>
            <c:numRef>
              <c:f>base!$BU$279</c:f>
              <c:numCache>
                <c:formatCode>0</c:formatCode>
                <c:ptCount val="1"/>
                <c:pt idx="0">
                  <c:v>1.0</c:v>
                </c:pt>
              </c:numCache>
            </c:numRef>
          </c:yVal>
          <c:smooth val="0"/>
        </c:ser>
        <c:ser>
          <c:idx val="21"/>
          <c:order val="21"/>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4.0</c:v>
              </c:pt>
            </c:numLit>
          </c:xVal>
          <c:yVal>
            <c:numRef>
              <c:f>base!$BU$292</c:f>
              <c:numCache>
                <c:formatCode>0</c:formatCode>
                <c:ptCount val="1"/>
                <c:pt idx="0">
                  <c:v>1.0</c:v>
                </c:pt>
              </c:numCache>
            </c:numRef>
          </c:yVal>
          <c:smooth val="0"/>
        </c:ser>
        <c:ser>
          <c:idx val="22"/>
          <c:order val="22"/>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4.0</c:v>
              </c:pt>
            </c:numLit>
          </c:xVal>
          <c:yVal>
            <c:numRef>
              <c:f>base!$BU$294</c:f>
              <c:numCache>
                <c:formatCode>0</c:formatCode>
                <c:ptCount val="1"/>
                <c:pt idx="0">
                  <c:v>1.0</c:v>
                </c:pt>
              </c:numCache>
            </c:numRef>
          </c:yVal>
          <c:smooth val="0"/>
        </c:ser>
        <c:ser>
          <c:idx val="23"/>
          <c:order val="23"/>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4.0</c:v>
              </c:pt>
            </c:numLit>
          </c:xVal>
          <c:yVal>
            <c:numRef>
              <c:f>base!$BU$295</c:f>
              <c:numCache>
                <c:formatCode>0</c:formatCode>
                <c:ptCount val="1"/>
                <c:pt idx="0">
                  <c:v>1.0</c:v>
                </c:pt>
              </c:numCache>
            </c:numRef>
          </c:yVal>
          <c:smooth val="0"/>
        </c:ser>
        <c:ser>
          <c:idx val="24"/>
          <c:order val="24"/>
          <c:tx>
            <c:v>m</c:v>
          </c:tx>
          <c:spPr>
            <a:ln w="28575">
              <a:noFill/>
            </a:ln>
          </c:spPr>
          <c:marker>
            <c:symbol val="x"/>
            <c:size val="5"/>
            <c:spPr>
              <a:ln>
                <a:solidFill>
                  <a:srgbClr val="000000"/>
                </a:solidFill>
                <a:prstDash val="solid"/>
              </a:ln>
            </c:spPr>
          </c:marker>
          <c:xVal>
            <c:numLit>
              <c:formatCode>General</c:formatCode>
              <c:ptCount val="1"/>
              <c:pt idx="0">
                <c:v>5.0</c:v>
              </c:pt>
            </c:numLit>
          </c:xVal>
          <c:yVal>
            <c:numRef>
              <c:f>base!$BW$320</c:f>
              <c:numCache>
                <c:formatCode>0</c:formatCode>
                <c:ptCount val="1"/>
                <c:pt idx="0">
                  <c:v>0.0666666666666667</c:v>
                </c:pt>
              </c:numCache>
            </c:numRef>
          </c:yVal>
          <c:smooth val="0"/>
        </c:ser>
        <c:ser>
          <c:idx val="25"/>
          <c:order val="25"/>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5.0</c:v>
              </c:pt>
            </c:numLit>
          </c:xVal>
          <c:yVal>
            <c:numRef>
              <c:f>base!$BV$292</c:f>
              <c:numCache>
                <c:formatCode>0</c:formatCode>
                <c:ptCount val="1"/>
                <c:pt idx="0">
                  <c:v>1.0</c:v>
                </c:pt>
              </c:numCache>
            </c:numRef>
          </c:yVal>
          <c:smooth val="0"/>
        </c:ser>
        <c:ser>
          <c:idx val="26"/>
          <c:order val="26"/>
          <c:tx>
            <c:v>x</c:v>
          </c:tx>
          <c:spPr>
            <a:ln w="28575">
              <a:noFill/>
            </a:ln>
          </c:spPr>
          <c:marker>
            <c:symbol val="circle"/>
            <c:size val="5"/>
            <c:spPr>
              <a:solidFill>
                <a:srgbClr val="FFFFFF"/>
              </a:solidFill>
              <a:ln>
                <a:solidFill>
                  <a:srgbClr val="0000FF"/>
                </a:solidFill>
                <a:prstDash val="solid"/>
              </a:ln>
            </c:spPr>
          </c:marker>
          <c:xVal>
            <c:numLit>
              <c:formatCode>General</c:formatCode>
              <c:ptCount val="1"/>
              <c:pt idx="0">
                <c:v>5.0</c:v>
              </c:pt>
            </c:numLit>
          </c:xVal>
          <c:yVal>
            <c:numRef>
              <c:f>base!$BV$295</c:f>
              <c:numCache>
                <c:formatCode>0</c:formatCode>
                <c:ptCount val="1"/>
                <c:pt idx="0">
                  <c:v>1.0</c:v>
                </c:pt>
              </c:numCache>
            </c:numRef>
          </c:yVal>
          <c:smooth val="0"/>
        </c:ser>
        <c:ser>
          <c:idx val="27"/>
          <c:order val="27"/>
          <c:tx>
            <c:v>m</c:v>
          </c:tx>
          <c:spPr>
            <a:ln w="28575">
              <a:noFill/>
            </a:ln>
          </c:spPr>
          <c:marker>
            <c:symbol val="x"/>
            <c:size val="5"/>
            <c:spPr>
              <a:ln>
                <a:solidFill>
                  <a:srgbClr val="000000"/>
                </a:solidFill>
                <a:prstDash val="solid"/>
              </a:ln>
            </c:spPr>
          </c:marker>
          <c:xVal>
            <c:numLit>
              <c:formatCode>General</c:formatCode>
              <c:ptCount val="1"/>
              <c:pt idx="0">
                <c:v>6.0</c:v>
              </c:pt>
            </c:numLit>
          </c:xVal>
          <c:yVal>
            <c:numRef>
              <c:f>base!$BX$320</c:f>
              <c:numCache>
                <c:formatCode>0</c:formatCode>
                <c:ptCount val="1"/>
                <c:pt idx="0">
                  <c:v>1.6</c:v>
                </c:pt>
              </c:numCache>
            </c:numRef>
          </c:yVal>
          <c:smooth val="0"/>
        </c:ser>
        <c:ser>
          <c:idx val="28"/>
          <c:order val="28"/>
          <c:tx>
            <c:v>m</c:v>
          </c:tx>
          <c:spPr>
            <a:ln w="28575">
              <a:noFill/>
            </a:ln>
          </c:spPr>
          <c:marker>
            <c:symbol val="x"/>
            <c:size val="5"/>
            <c:spPr>
              <a:ln>
                <a:solidFill>
                  <a:srgbClr val="000000"/>
                </a:solidFill>
                <a:prstDash val="solid"/>
              </a:ln>
            </c:spPr>
          </c:marker>
          <c:xVal>
            <c:numLit>
              <c:formatCode>General</c:formatCode>
              <c:ptCount val="1"/>
              <c:pt idx="0">
                <c:v>7.0</c:v>
              </c:pt>
            </c:numLit>
          </c:xVal>
          <c:yVal>
            <c:numRef>
              <c:f>base!$BY$320</c:f>
              <c:numCache>
                <c:formatCode>0</c:formatCode>
                <c:ptCount val="1"/>
                <c:pt idx="0">
                  <c:v>1.466666666666667</c:v>
                </c:pt>
              </c:numCache>
            </c:numRef>
          </c:yVal>
          <c:smooth val="0"/>
        </c:ser>
        <c:ser>
          <c:idx val="29"/>
          <c:order val="29"/>
          <c:tx>
            <c:v>m</c:v>
          </c:tx>
          <c:spPr>
            <a:ln w="28575">
              <a:noFill/>
            </a:ln>
          </c:spPr>
          <c:marker>
            <c:symbol val="x"/>
            <c:size val="5"/>
            <c:spPr>
              <a:ln>
                <a:solidFill>
                  <a:srgbClr val="000000"/>
                </a:solidFill>
                <a:prstDash val="solid"/>
              </a:ln>
            </c:spPr>
          </c:marker>
          <c:xVal>
            <c:numLit>
              <c:formatCode>General</c:formatCode>
              <c:ptCount val="1"/>
              <c:pt idx="0">
                <c:v>8.0</c:v>
              </c:pt>
            </c:numLit>
          </c:xVal>
          <c:yVal>
            <c:numRef>
              <c:f>base!$BZ$320</c:f>
              <c:numCache>
                <c:formatCode>0</c:formatCode>
                <c:ptCount val="1"/>
                <c:pt idx="0">
                  <c:v>1.066666666666667</c:v>
                </c:pt>
              </c:numCache>
            </c:numRef>
          </c:yVal>
          <c:smooth val="0"/>
        </c:ser>
        <c:ser>
          <c:idx val="30"/>
          <c:order val="30"/>
          <c:tx>
            <c:v>m</c:v>
          </c:tx>
          <c:spPr>
            <a:ln w="28575">
              <a:noFill/>
            </a:ln>
          </c:spPr>
          <c:marker>
            <c:symbol val="x"/>
            <c:size val="5"/>
            <c:spPr>
              <a:ln>
                <a:solidFill>
                  <a:srgbClr val="000000"/>
                </a:solidFill>
                <a:prstDash val="solid"/>
              </a:ln>
            </c:spPr>
          </c:marker>
          <c:xVal>
            <c:numLit>
              <c:formatCode>General</c:formatCode>
              <c:ptCount val="1"/>
              <c:pt idx="0">
                <c:v>9.0</c:v>
              </c:pt>
            </c:numLit>
          </c:xVal>
          <c:yVal>
            <c:numRef>
              <c:f>base!$CA$320</c:f>
              <c:numCache>
                <c:formatCode>0</c:formatCode>
                <c:ptCount val="1"/>
                <c:pt idx="0">
                  <c:v>0.933333333333333</c:v>
                </c:pt>
              </c:numCache>
            </c:numRef>
          </c:yVal>
          <c:smooth val="0"/>
        </c:ser>
        <c:ser>
          <c:idx val="31"/>
          <c:order val="31"/>
          <c:tx>
            <c:v>m</c:v>
          </c:tx>
          <c:spPr>
            <a:ln w="28575">
              <a:noFill/>
            </a:ln>
          </c:spPr>
          <c:marker>
            <c:symbol val="x"/>
            <c:size val="5"/>
            <c:spPr>
              <a:ln>
                <a:solidFill>
                  <a:srgbClr val="000000"/>
                </a:solidFill>
                <a:prstDash val="solid"/>
              </a:ln>
            </c:spPr>
          </c:marker>
          <c:xVal>
            <c:numLit>
              <c:formatCode>General</c:formatCode>
              <c:ptCount val="1"/>
              <c:pt idx="0">
                <c:v>10.0</c:v>
              </c:pt>
            </c:numLit>
          </c:xVal>
          <c:yVal>
            <c:numRef>
              <c:f>base!$CB$320</c:f>
              <c:numCache>
                <c:formatCode>0</c:formatCode>
                <c:ptCount val="1"/>
                <c:pt idx="0">
                  <c:v>0.8</c:v>
                </c:pt>
              </c:numCache>
            </c:numRef>
          </c:yVal>
          <c:smooth val="0"/>
        </c:ser>
        <c:dLbls>
          <c:showLegendKey val="0"/>
          <c:showVal val="0"/>
          <c:showCatName val="0"/>
          <c:showSerName val="0"/>
          <c:showPercent val="0"/>
          <c:showBubbleSize val="0"/>
        </c:dLbls>
        <c:axId val="944254288"/>
        <c:axId val="944255920"/>
      </c:scatterChart>
      <c:catAx>
        <c:axId val="944254288"/>
        <c:scaling>
          <c:orientation val="minMax"/>
        </c:scaling>
        <c:delete val="0"/>
        <c:axPos val="b"/>
        <c:numFmt formatCode="General" sourceLinked="1"/>
        <c:majorTickMark val="out"/>
        <c:minorTickMark val="none"/>
        <c:tickLblPos val="nextTo"/>
        <c:crossAx val="944255920"/>
        <c:crosses val="autoZero"/>
        <c:auto val="1"/>
        <c:lblAlgn val="ctr"/>
        <c:lblOffset val="100"/>
        <c:noMultiLvlLbl val="0"/>
      </c:catAx>
      <c:valAx>
        <c:axId val="944255920"/>
        <c:scaling>
          <c:orientation val="minMax"/>
        </c:scaling>
        <c:delete val="0"/>
        <c:axPos val="l"/>
        <c:majorGridlines/>
        <c:numFmt formatCode="General" sourceLinked="1"/>
        <c:majorTickMark val="out"/>
        <c:minorTickMark val="none"/>
        <c:tickLblPos val="nextTo"/>
        <c:crossAx val="944254288"/>
        <c:crosses val="autoZero"/>
        <c:crossBetween val="between"/>
      </c:valAx>
    </c:plotArea>
    <c:plotVisOnly val="1"/>
    <c:dispBlanksAs val="gap"/>
    <c:showDLblsOverMax val="0"/>
  </c:chart>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dtes!$AA$36</c:f>
              <c:strCache>
                <c:ptCount val="1"/>
                <c:pt idx="0">
                  <c:v>Dhs Mediana</c:v>
                </c:pt>
              </c:strCache>
            </c:strRef>
          </c:tx>
          <c:invertIfNegative val="0"/>
          <c:dPt>
            <c:idx val="0"/>
            <c:invertIfNegative val="0"/>
            <c:bubble3D val="0"/>
            <c:spPr>
              <a:solidFill>
                <a:schemeClr val="accent6"/>
              </a:solidFill>
            </c:spPr>
            <c:extLst xmlns:c16r2="http://schemas.microsoft.com/office/drawing/2015/06/chart">
              <c:ext xmlns:c16="http://schemas.microsoft.com/office/drawing/2014/chart" uri="{C3380CC4-5D6E-409C-BE32-E72D297353CC}">
                <c16:uniqueId val="{00000001-0185-44CB-A24E-B3EDE64BF027}"/>
              </c:ext>
            </c:extLst>
          </c:dPt>
          <c:dPt>
            <c:idx val="1"/>
            <c:invertIfNegative val="0"/>
            <c:bubble3D val="0"/>
            <c:spPr>
              <a:solidFill>
                <a:schemeClr val="accent6"/>
              </a:solidFill>
            </c:spPr>
            <c:extLst xmlns:c16r2="http://schemas.microsoft.com/office/drawing/2015/06/chart">
              <c:ext xmlns:c16="http://schemas.microsoft.com/office/drawing/2014/chart" uri="{C3380CC4-5D6E-409C-BE32-E72D297353CC}">
                <c16:uniqueId val="{00000003-0185-44CB-A24E-B3EDE64BF027}"/>
              </c:ext>
            </c:extLst>
          </c:dPt>
          <c:dPt>
            <c:idx val="2"/>
            <c:invertIfNegative val="0"/>
            <c:bubble3D val="0"/>
            <c:spPr>
              <a:solidFill>
                <a:schemeClr val="accent6"/>
              </a:solidFill>
            </c:spPr>
            <c:extLst xmlns:c16r2="http://schemas.microsoft.com/office/drawing/2015/06/chart">
              <c:ext xmlns:c16="http://schemas.microsoft.com/office/drawing/2014/chart" uri="{C3380CC4-5D6E-409C-BE32-E72D297353CC}">
                <c16:uniqueId val="{00000005-0185-44CB-A24E-B3EDE64BF027}"/>
              </c:ext>
            </c:extLst>
          </c:dPt>
          <c:dPt>
            <c:idx val="3"/>
            <c:invertIfNegative val="0"/>
            <c:bubble3D val="0"/>
            <c:spPr>
              <a:solidFill>
                <a:schemeClr val="accent6"/>
              </a:solidFill>
            </c:spPr>
            <c:extLst xmlns:c16r2="http://schemas.microsoft.com/office/drawing/2015/06/chart">
              <c:ext xmlns:c16="http://schemas.microsoft.com/office/drawing/2014/chart" uri="{C3380CC4-5D6E-409C-BE32-E72D297353CC}">
                <c16:uniqueId val="{00000007-0185-44CB-A24E-B3EDE64BF027}"/>
              </c:ext>
            </c:extLst>
          </c:dPt>
          <c:dPt>
            <c:idx val="4"/>
            <c:invertIfNegative val="0"/>
            <c:bubble3D val="0"/>
            <c:spPr>
              <a:solidFill>
                <a:schemeClr val="accent6"/>
              </a:solidFill>
            </c:spPr>
            <c:extLst xmlns:c16r2="http://schemas.microsoft.com/office/drawing/2015/06/chart">
              <c:ext xmlns:c16="http://schemas.microsoft.com/office/drawing/2014/chart" uri="{C3380CC4-5D6E-409C-BE32-E72D297353CC}">
                <c16:uniqueId val="{00000009-0185-44CB-A24E-B3EDE64BF027}"/>
              </c:ext>
            </c:extLst>
          </c:dPt>
          <c:dPt>
            <c:idx val="5"/>
            <c:invertIfNegative val="0"/>
            <c:bubble3D val="0"/>
            <c:spPr>
              <a:solidFill>
                <a:schemeClr val="tx1">
                  <a:lumMod val="50000"/>
                  <a:lumOff val="50000"/>
                </a:schemeClr>
              </a:solidFill>
            </c:spPr>
            <c:extLst xmlns:c16r2="http://schemas.microsoft.com/office/drawing/2015/06/chart">
              <c:ext xmlns:c16="http://schemas.microsoft.com/office/drawing/2014/chart" uri="{C3380CC4-5D6E-409C-BE32-E72D297353CC}">
                <c16:uniqueId val="{0000000B-0185-44CB-A24E-B3EDE64BF027}"/>
              </c:ext>
            </c:extLst>
          </c:dPt>
          <c:dPt>
            <c:idx val="6"/>
            <c:invertIfNegative val="0"/>
            <c:bubble3D val="0"/>
            <c:spPr>
              <a:solidFill>
                <a:schemeClr val="tx1">
                  <a:lumMod val="50000"/>
                  <a:lumOff val="50000"/>
                </a:schemeClr>
              </a:solidFill>
            </c:spPr>
            <c:extLst xmlns:c16r2="http://schemas.microsoft.com/office/drawing/2015/06/chart">
              <c:ext xmlns:c16="http://schemas.microsoft.com/office/drawing/2014/chart" uri="{C3380CC4-5D6E-409C-BE32-E72D297353CC}">
                <c16:uniqueId val="{0000000D-0185-44CB-A24E-B3EDE64BF027}"/>
              </c:ext>
            </c:extLst>
          </c:dPt>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multiLvlStrRef>
              <c:f>dtes!$Y$37:$Z$46</c:f>
              <c:multiLvlStrCache>
                <c:ptCount val="10"/>
                <c:lvl>
                  <c:pt idx="0">
                    <c:v>Inicial</c:v>
                  </c:pt>
                  <c:pt idx="1">
                    <c:v>15 mins</c:v>
                  </c:pt>
                  <c:pt idx="2">
                    <c:v>8 días</c:v>
                  </c:pt>
                  <c:pt idx="3">
                    <c:v>15 dias</c:v>
                  </c:pt>
                  <c:pt idx="4">
                    <c:v>1 mes</c:v>
                  </c:pt>
                  <c:pt idx="5">
                    <c:v>Inicial</c:v>
                  </c:pt>
                  <c:pt idx="6">
                    <c:v>15 mins</c:v>
                  </c:pt>
                  <c:pt idx="7">
                    <c:v>8 días</c:v>
                  </c:pt>
                  <c:pt idx="8">
                    <c:v>15 dias</c:v>
                  </c:pt>
                  <c:pt idx="9">
                    <c:v>1 mes</c:v>
                  </c:pt>
                </c:lvl>
                <c:lvl>
                  <c:pt idx="0">
                    <c:v>Térmico</c:v>
                  </c:pt>
                  <c:pt idx="5">
                    <c:v>Mecánico</c:v>
                  </c:pt>
                </c:lvl>
              </c:multiLvlStrCache>
            </c:multiLvlStrRef>
          </c:cat>
          <c:val>
            <c:numRef>
              <c:f>dtes!$AA$37:$AA$46</c:f>
              <c:numCache>
                <c:formatCode>0</c:formatCode>
                <c:ptCount val="10"/>
                <c:pt idx="0">
                  <c:v>2.0</c:v>
                </c:pt>
                <c:pt idx="1">
                  <c:v>2.0</c:v>
                </c:pt>
                <c:pt idx="2">
                  <c:v>1.0</c:v>
                </c:pt>
                <c:pt idx="3">
                  <c:v>1.0</c:v>
                </c:pt>
                <c:pt idx="4">
                  <c:v>1.0</c:v>
                </c:pt>
                <c:pt idx="5">
                  <c:v>2.0</c:v>
                </c:pt>
                <c:pt idx="6">
                  <c:v>0.5</c:v>
                </c:pt>
                <c:pt idx="7">
                  <c:v>0.0</c:v>
                </c:pt>
                <c:pt idx="8">
                  <c:v>0.0</c:v>
                </c:pt>
                <c:pt idx="9">
                  <c:v>0.0</c:v>
                </c:pt>
              </c:numCache>
            </c:numRef>
          </c:val>
          <c:extLst xmlns:c16r2="http://schemas.microsoft.com/office/drawing/2015/06/chart">
            <c:ext xmlns:c16="http://schemas.microsoft.com/office/drawing/2014/chart" uri="{C3380CC4-5D6E-409C-BE32-E72D297353CC}">
              <c16:uniqueId val="{0000000E-0185-44CB-A24E-B3EDE64BF027}"/>
            </c:ext>
          </c:extLst>
        </c:ser>
        <c:dLbls>
          <c:showLegendKey val="0"/>
          <c:showVal val="0"/>
          <c:showCatName val="0"/>
          <c:showSerName val="0"/>
          <c:showPercent val="0"/>
          <c:showBubbleSize val="0"/>
        </c:dLbls>
        <c:gapWidth val="150"/>
        <c:axId val="910212208"/>
        <c:axId val="910215600"/>
      </c:barChart>
      <c:catAx>
        <c:axId val="910212208"/>
        <c:scaling>
          <c:orientation val="minMax"/>
        </c:scaling>
        <c:delete val="0"/>
        <c:axPos val="b"/>
        <c:title>
          <c:tx>
            <c:rich>
              <a:bodyPr/>
              <a:lstStyle/>
              <a:p>
                <a:pPr>
                  <a:defRPr/>
                </a:pPr>
                <a:r>
                  <a:rPr lang="es-CO"/>
                  <a:t>Estímulo</a:t>
                </a:r>
              </a:p>
            </c:rich>
          </c:tx>
          <c:overlay val="0"/>
        </c:title>
        <c:numFmt formatCode="General" sourceLinked="0"/>
        <c:majorTickMark val="none"/>
        <c:minorTickMark val="none"/>
        <c:tickLblPos val="nextTo"/>
        <c:crossAx val="910215600"/>
        <c:crosses val="autoZero"/>
        <c:auto val="1"/>
        <c:lblAlgn val="ctr"/>
        <c:lblOffset val="100"/>
        <c:noMultiLvlLbl val="0"/>
      </c:catAx>
      <c:valAx>
        <c:axId val="910215600"/>
        <c:scaling>
          <c:orientation val="minMax"/>
        </c:scaling>
        <c:delete val="0"/>
        <c:axPos val="l"/>
        <c:majorGridlines/>
        <c:title>
          <c:tx>
            <c:rich>
              <a:bodyPr/>
              <a:lstStyle/>
              <a:p>
                <a:pPr>
                  <a:defRPr/>
                </a:pPr>
                <a:r>
                  <a:rPr lang="en-US"/>
                  <a:t>Sensiblidad</a:t>
                </a:r>
              </a:p>
            </c:rich>
          </c:tx>
          <c:overlay val="0"/>
        </c:title>
        <c:numFmt formatCode="0" sourceLinked="1"/>
        <c:majorTickMark val="out"/>
        <c:minorTickMark val="none"/>
        <c:tickLblPos val="nextTo"/>
        <c:crossAx val="910212208"/>
        <c:crosses val="autoZero"/>
        <c:crossBetween val="between"/>
        <c:majorUnit val="1.0"/>
      </c:valAx>
    </c:plotArea>
    <c:plotVisOnly val="1"/>
    <c:dispBlanksAs val="gap"/>
    <c:showDLblsOverMax val="0"/>
  </c:chart>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Dhs Intervención Mediana</a:t>
            </a:r>
          </a:p>
        </c:rich>
      </c:tx>
      <c:overlay val="0"/>
    </c:title>
    <c:autoTitleDeleted val="0"/>
    <c:plotArea>
      <c:layout/>
      <c:barChart>
        <c:barDir val="col"/>
        <c:grouping val="clustered"/>
        <c:varyColors val="0"/>
        <c:ser>
          <c:idx val="0"/>
          <c:order val="0"/>
          <c:tx>
            <c:strRef>
              <c:f>dtes!$AA$36</c:f>
              <c:strCache>
                <c:ptCount val="1"/>
                <c:pt idx="0">
                  <c:v>Dhs Mediana</c:v>
                </c:pt>
              </c:strCache>
            </c:strRef>
          </c:tx>
          <c:invertIfNegative val="0"/>
          <c:dPt>
            <c:idx val="0"/>
            <c:invertIfNegative val="0"/>
            <c:bubble3D val="0"/>
            <c:spPr>
              <a:solidFill>
                <a:srgbClr val="FF0000"/>
              </a:solidFill>
            </c:spPr>
            <c:extLst xmlns:c16r2="http://schemas.microsoft.com/office/drawing/2015/06/chart">
              <c:ext xmlns:c16="http://schemas.microsoft.com/office/drawing/2014/chart" uri="{C3380CC4-5D6E-409C-BE32-E72D297353CC}">
                <c16:uniqueId val="{00000001-6153-4332-BB34-184A04971A2F}"/>
              </c:ext>
            </c:extLst>
          </c:dPt>
          <c:dPt>
            <c:idx val="5"/>
            <c:invertIfNegative val="0"/>
            <c:bubble3D val="0"/>
            <c:spPr>
              <a:solidFill>
                <a:schemeClr val="bg1">
                  <a:lumMod val="65000"/>
                </a:schemeClr>
              </a:solidFill>
            </c:spPr>
            <c:extLst xmlns:c16r2="http://schemas.microsoft.com/office/drawing/2015/06/chart">
              <c:ext xmlns:c16="http://schemas.microsoft.com/office/drawing/2014/chart" uri="{C3380CC4-5D6E-409C-BE32-E72D297353CC}">
                <c16:uniqueId val="{00000003-6153-4332-BB34-184A04971A2F}"/>
              </c:ext>
            </c:extLst>
          </c:dPt>
          <c:dPt>
            <c:idx val="6"/>
            <c:invertIfNegative val="0"/>
            <c:bubble3D val="0"/>
            <c:spPr>
              <a:solidFill>
                <a:schemeClr val="bg1">
                  <a:lumMod val="65000"/>
                </a:schemeClr>
              </a:solidFill>
            </c:spPr>
            <c:extLst xmlns:c16r2="http://schemas.microsoft.com/office/drawing/2015/06/chart">
              <c:ext xmlns:c16="http://schemas.microsoft.com/office/drawing/2014/chart" uri="{C3380CC4-5D6E-409C-BE32-E72D297353CC}">
                <c16:uniqueId val="{00000005-6153-4332-BB34-184A04971A2F}"/>
              </c:ext>
            </c:extLst>
          </c:dPt>
          <c:dPt>
            <c:idx val="7"/>
            <c:invertIfNegative val="0"/>
            <c:bubble3D val="0"/>
            <c:spPr>
              <a:solidFill>
                <a:schemeClr val="bg1">
                  <a:lumMod val="65000"/>
                </a:schemeClr>
              </a:solidFill>
            </c:spPr>
            <c:extLst xmlns:c16r2="http://schemas.microsoft.com/office/drawing/2015/06/chart">
              <c:ext xmlns:c16="http://schemas.microsoft.com/office/drawing/2014/chart" uri="{C3380CC4-5D6E-409C-BE32-E72D297353CC}">
                <c16:uniqueId val="{00000007-6153-4332-BB34-184A04971A2F}"/>
              </c:ext>
            </c:extLst>
          </c:dPt>
          <c:dPt>
            <c:idx val="8"/>
            <c:invertIfNegative val="0"/>
            <c:bubble3D val="0"/>
            <c:spPr>
              <a:solidFill>
                <a:schemeClr val="bg1">
                  <a:lumMod val="65000"/>
                </a:schemeClr>
              </a:solidFill>
            </c:spPr>
            <c:extLst xmlns:c16r2="http://schemas.microsoft.com/office/drawing/2015/06/chart">
              <c:ext xmlns:c16="http://schemas.microsoft.com/office/drawing/2014/chart" uri="{C3380CC4-5D6E-409C-BE32-E72D297353CC}">
                <c16:uniqueId val="{00000009-6153-4332-BB34-184A04971A2F}"/>
              </c:ext>
            </c:extLst>
          </c:dPt>
          <c:dPt>
            <c:idx val="9"/>
            <c:invertIfNegative val="0"/>
            <c:bubble3D val="0"/>
            <c:spPr>
              <a:solidFill>
                <a:schemeClr val="bg1">
                  <a:lumMod val="65000"/>
                </a:schemeClr>
              </a:solidFill>
            </c:spPr>
            <c:extLst xmlns:c16r2="http://schemas.microsoft.com/office/drawing/2015/06/chart">
              <c:ext xmlns:c16="http://schemas.microsoft.com/office/drawing/2014/chart" uri="{C3380CC4-5D6E-409C-BE32-E72D297353CC}">
                <c16:uniqueId val="{0000000B-6153-4332-BB34-184A04971A2F}"/>
              </c:ext>
            </c:extLst>
          </c:dPt>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multiLvlStrRef>
              <c:f>dtes!$Y$50:$Z$59</c:f>
              <c:multiLvlStrCache>
                <c:ptCount val="10"/>
                <c:lvl>
                  <c:pt idx="0">
                    <c:v>Inicial</c:v>
                  </c:pt>
                  <c:pt idx="1">
                    <c:v>15 mins</c:v>
                  </c:pt>
                  <c:pt idx="2">
                    <c:v>8 días</c:v>
                  </c:pt>
                  <c:pt idx="3">
                    <c:v>15 dias</c:v>
                  </c:pt>
                  <c:pt idx="4">
                    <c:v>1 mes</c:v>
                  </c:pt>
                  <c:pt idx="5">
                    <c:v>Inicial</c:v>
                  </c:pt>
                  <c:pt idx="6">
                    <c:v>15 mins</c:v>
                  </c:pt>
                  <c:pt idx="7">
                    <c:v>8 días</c:v>
                  </c:pt>
                  <c:pt idx="8">
                    <c:v>15 dias</c:v>
                  </c:pt>
                  <c:pt idx="9">
                    <c:v>1 mes</c:v>
                  </c:pt>
                </c:lvl>
                <c:lvl>
                  <c:pt idx="0">
                    <c:v>Laser</c:v>
                  </c:pt>
                  <c:pt idx="5">
                    <c:v>Nitrato</c:v>
                  </c:pt>
                </c:lvl>
              </c:multiLvlStrCache>
            </c:multiLvlStrRef>
          </c:cat>
          <c:val>
            <c:numRef>
              <c:f>dtes!$AA$50:$AA$59</c:f>
              <c:numCache>
                <c:formatCode>0</c:formatCode>
                <c:ptCount val="10"/>
                <c:pt idx="0">
                  <c:v>2.0</c:v>
                </c:pt>
                <c:pt idx="1">
                  <c:v>0.0</c:v>
                </c:pt>
                <c:pt idx="2">
                  <c:v>0.0</c:v>
                </c:pt>
                <c:pt idx="3">
                  <c:v>0.0</c:v>
                </c:pt>
                <c:pt idx="4">
                  <c:v>0.0</c:v>
                </c:pt>
                <c:pt idx="5">
                  <c:v>2.0</c:v>
                </c:pt>
                <c:pt idx="6">
                  <c:v>2.0</c:v>
                </c:pt>
                <c:pt idx="7">
                  <c:v>2.0</c:v>
                </c:pt>
                <c:pt idx="8">
                  <c:v>2.0</c:v>
                </c:pt>
                <c:pt idx="9">
                  <c:v>1.0</c:v>
                </c:pt>
              </c:numCache>
            </c:numRef>
          </c:val>
          <c:extLst xmlns:c16r2="http://schemas.microsoft.com/office/drawing/2015/06/chart">
            <c:ext xmlns:c16="http://schemas.microsoft.com/office/drawing/2014/chart" uri="{C3380CC4-5D6E-409C-BE32-E72D297353CC}">
              <c16:uniqueId val="{0000000C-6153-4332-BB34-184A04971A2F}"/>
            </c:ext>
          </c:extLst>
        </c:ser>
        <c:dLbls>
          <c:showLegendKey val="0"/>
          <c:showVal val="0"/>
          <c:showCatName val="0"/>
          <c:showSerName val="0"/>
          <c:showPercent val="0"/>
          <c:showBubbleSize val="0"/>
        </c:dLbls>
        <c:gapWidth val="150"/>
        <c:axId val="942444816"/>
        <c:axId val="942448208"/>
      </c:barChart>
      <c:catAx>
        <c:axId val="942444816"/>
        <c:scaling>
          <c:orientation val="minMax"/>
        </c:scaling>
        <c:delete val="0"/>
        <c:axPos val="b"/>
        <c:title>
          <c:tx>
            <c:rich>
              <a:bodyPr/>
              <a:lstStyle/>
              <a:p>
                <a:pPr>
                  <a:defRPr/>
                </a:pPr>
                <a:r>
                  <a:rPr lang="en-US"/>
                  <a:t>Intervención</a:t>
                </a:r>
              </a:p>
            </c:rich>
          </c:tx>
          <c:overlay val="0"/>
        </c:title>
        <c:numFmt formatCode="General" sourceLinked="0"/>
        <c:majorTickMark val="none"/>
        <c:minorTickMark val="none"/>
        <c:tickLblPos val="nextTo"/>
        <c:crossAx val="942448208"/>
        <c:crosses val="autoZero"/>
        <c:auto val="1"/>
        <c:lblAlgn val="ctr"/>
        <c:lblOffset val="100"/>
        <c:noMultiLvlLbl val="0"/>
      </c:catAx>
      <c:valAx>
        <c:axId val="942448208"/>
        <c:scaling>
          <c:orientation val="minMax"/>
        </c:scaling>
        <c:delete val="0"/>
        <c:axPos val="l"/>
        <c:majorGridlines/>
        <c:title>
          <c:tx>
            <c:rich>
              <a:bodyPr/>
              <a:lstStyle/>
              <a:p>
                <a:pPr>
                  <a:defRPr/>
                </a:pPr>
                <a:r>
                  <a:rPr lang="en-US"/>
                  <a:t>Sesibilidad</a:t>
                </a:r>
              </a:p>
            </c:rich>
          </c:tx>
          <c:overlay val="0"/>
        </c:title>
        <c:numFmt formatCode="0" sourceLinked="1"/>
        <c:majorTickMark val="out"/>
        <c:minorTickMark val="none"/>
        <c:tickLblPos val="nextTo"/>
        <c:crossAx val="942444816"/>
        <c:crosses val="autoZero"/>
        <c:crossBetween val="between"/>
        <c:majorUnit val="1.0"/>
      </c:valAx>
    </c:plotArea>
    <c:plotVisOnly val="1"/>
    <c:dispBlanksAs val="gap"/>
    <c:showDLblsOverMax val="0"/>
  </c:chart>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Distribución de la muestra por Sexo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2">
                  <a:lumMod val="20000"/>
                  <a:lumOff val="8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1-6B79-4F76-9362-E98779786422}"/>
              </c:ext>
            </c:extLst>
          </c:dPt>
          <c:dPt>
            <c:idx val="1"/>
            <c:bubble3D val="0"/>
            <c:spPr>
              <a:solidFill>
                <a:schemeClr val="tx2">
                  <a:lumMod val="20000"/>
                  <a:lumOff val="8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3-6B79-4F76-9362-E9877978642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solucvion!$J$6:$J$7</c:f>
              <c:strCache>
                <c:ptCount val="2"/>
                <c:pt idx="0">
                  <c:v>F</c:v>
                </c:pt>
                <c:pt idx="1">
                  <c:v>M</c:v>
                </c:pt>
              </c:strCache>
            </c:strRef>
          </c:cat>
          <c:val>
            <c:numRef>
              <c:f>solucvion!$L$6:$L$7</c:f>
              <c:numCache>
                <c:formatCode>0.00%</c:formatCode>
                <c:ptCount val="2"/>
                <c:pt idx="0">
                  <c:v>0.766666666666667</c:v>
                </c:pt>
                <c:pt idx="1">
                  <c:v>0.233333333333333</c:v>
                </c:pt>
              </c:numCache>
            </c:numRef>
          </c:val>
          <c:extLst xmlns:c16r2="http://schemas.microsoft.com/office/drawing/2015/06/chart">
            <c:ext xmlns:c16="http://schemas.microsoft.com/office/drawing/2014/chart" uri="{C3380CC4-5D6E-409C-BE32-E72D297353CC}">
              <c16:uniqueId val="{00000004-6B79-4F76-9362-E9877978642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Distribución de la muestra por Terapia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_tradnl"/>
        </a:p>
      </c:txPr>
    </c:title>
    <c:autoTitleDeleted val="0"/>
    <c:plotArea>
      <c:layout/>
      <c:pieChart>
        <c:varyColors val="1"/>
        <c:ser>
          <c:idx val="0"/>
          <c:order val="0"/>
          <c:dPt>
            <c:idx val="0"/>
            <c:bubble3D val="0"/>
            <c:spPr>
              <a:solidFill>
                <a:schemeClr val="tx1">
                  <a:lumMod val="50000"/>
                  <a:lumOff val="5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1-EBD2-4322-92B0-4E074F196160}"/>
              </c:ext>
            </c:extLst>
          </c:dPt>
          <c:dPt>
            <c:idx val="1"/>
            <c:bubble3D val="0"/>
            <c:spPr>
              <a:solidFill>
                <a:srgbClr val="FF0000"/>
              </a:solidFill>
              <a:ln w="19050">
                <a:solidFill>
                  <a:schemeClr val="lt1"/>
                </a:solidFill>
              </a:ln>
              <a:effectLst/>
            </c:spPr>
            <c:extLst xmlns:c16r2="http://schemas.microsoft.com/office/drawing/2015/06/chart">
              <c:ext xmlns:c16="http://schemas.microsoft.com/office/drawing/2014/chart" uri="{C3380CC4-5D6E-409C-BE32-E72D297353CC}">
                <c16:uniqueId val="{00000003-EBD2-4322-92B0-4E074F196160}"/>
              </c:ext>
            </c:extLst>
          </c:dPt>
          <c:dLbls>
            <c:dLbl>
              <c:idx val="0"/>
              <c:layout>
                <c:manualLayout>
                  <c:x val="0.131331474190726"/>
                  <c:y val="-0.114733887430738"/>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1-EBD2-4322-92B0-4E074F196160}"/>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solucvion!$N$6:$N$7</c:f>
              <c:strCache>
                <c:ptCount val="2"/>
                <c:pt idx="0">
                  <c:v>MECANICA</c:v>
                </c:pt>
                <c:pt idx="1">
                  <c:v>QUIRURGICA </c:v>
                </c:pt>
              </c:strCache>
            </c:strRef>
          </c:cat>
          <c:val>
            <c:numRef>
              <c:f>solucvion!$P$6:$P$7</c:f>
              <c:numCache>
                <c:formatCode>0.00%</c:formatCode>
                <c:ptCount val="2"/>
                <c:pt idx="0">
                  <c:v>0.866666666666667</c:v>
                </c:pt>
                <c:pt idx="1">
                  <c:v>0.133333333333333</c:v>
                </c:pt>
              </c:numCache>
            </c:numRef>
          </c:val>
          <c:extLst xmlns:c16r2="http://schemas.microsoft.com/office/drawing/2015/06/chart">
            <c:ext xmlns:c16="http://schemas.microsoft.com/office/drawing/2014/chart" uri="{C3380CC4-5D6E-409C-BE32-E72D297353CC}">
              <c16:uniqueId val="{00000004-EBD2-4322-92B0-4E074F196160}"/>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Distribución de la muestra por</a:t>
            </a:r>
            <a:r>
              <a:rPr lang="es-CO" baseline="0"/>
              <a:t> Intervención</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_tradnl"/>
        </a:p>
      </c:txPr>
    </c:title>
    <c:autoTitleDeleted val="0"/>
    <c:plotArea>
      <c:layout/>
      <c:pieChart>
        <c:varyColors val="1"/>
        <c:ser>
          <c:idx val="0"/>
          <c:order val="0"/>
          <c:spPr>
            <a:solidFill>
              <a:schemeClr val="bg1">
                <a:lumMod val="85000"/>
              </a:schemeClr>
            </a:solidFill>
          </c:spPr>
          <c:dPt>
            <c:idx val="0"/>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1-45DB-4507-A0A0-34212AB5E163}"/>
              </c:ext>
            </c:extLst>
          </c:dPt>
          <c:dPt>
            <c:idx val="1"/>
            <c:bubble3D val="0"/>
            <c:spPr>
              <a:solidFill>
                <a:schemeClr val="bg1">
                  <a:lumMod val="85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3-45DB-4507-A0A0-34212AB5E163}"/>
              </c:ext>
            </c:extLst>
          </c:dPt>
          <c:dLbls>
            <c:dLbl>
              <c:idx val="0"/>
              <c:layout>
                <c:manualLayout>
                  <c:x val="0.0282726272119211"/>
                  <c:y val="-0.0638079615048119"/>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1-45DB-4507-A0A0-34212AB5E163}"/>
                </c:ext>
                <c:ext xmlns:c15="http://schemas.microsoft.com/office/drawing/2012/chart" uri="{CE6537A1-D6FC-4f65-9D91-7224C49458BB}"/>
              </c:extLst>
            </c:dLbl>
            <c:dLbl>
              <c:idx val="1"/>
              <c:layout>
                <c:manualLayout>
                  <c:x val="-0.0469267631868597"/>
                  <c:y val="-0.0199187080781569"/>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3-45DB-4507-A0A0-34212AB5E163}"/>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solucvion!$R$6:$R$7</c:f>
              <c:strCache>
                <c:ptCount val="2"/>
                <c:pt idx="0">
                  <c:v>LASER</c:v>
                </c:pt>
                <c:pt idx="1">
                  <c:v>NITRATO</c:v>
                </c:pt>
              </c:strCache>
            </c:strRef>
          </c:cat>
          <c:val>
            <c:numRef>
              <c:f>solucvion!$T$6:$T$7</c:f>
              <c:numCache>
                <c:formatCode>0.0%</c:formatCode>
                <c:ptCount val="2"/>
                <c:pt idx="0">
                  <c:v>0.5</c:v>
                </c:pt>
                <c:pt idx="1">
                  <c:v>0.5</c:v>
                </c:pt>
              </c:numCache>
            </c:numRef>
          </c:val>
          <c:extLst xmlns:c16r2="http://schemas.microsoft.com/office/drawing/2015/06/chart">
            <c:ext xmlns:c16="http://schemas.microsoft.com/office/drawing/2014/chart" uri="{C3380CC4-5D6E-409C-BE32-E72D297353CC}">
              <c16:uniqueId val="{00000004-45DB-4507-A0A0-34212AB5E163}"/>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DISTRIBUCIÓN DE LA MUESTRA</a:t>
            </a:r>
          </a:p>
          <a:p>
            <a:pPr>
              <a:defRPr/>
            </a:pPr>
            <a:r>
              <a:rPr lang="es-CO"/>
              <a:t> POR TIPO</a:t>
            </a:r>
            <a:r>
              <a:rPr lang="es-CO" baseline="0"/>
              <a:t> DE RESECIÓN</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_tradnl"/>
        </a:p>
      </c:txPr>
    </c:title>
    <c:autoTitleDeleted val="0"/>
    <c:plotArea>
      <c:layout/>
      <c:barChart>
        <c:barDir val="bar"/>
        <c:grouping val="clustered"/>
        <c:varyColors val="0"/>
        <c:ser>
          <c:idx val="0"/>
          <c:order val="0"/>
          <c:spPr>
            <a:solidFill>
              <a:schemeClr val="accent1"/>
            </a:solidFill>
            <a:ln>
              <a:noFill/>
            </a:ln>
            <a:effectLst/>
          </c:spPr>
          <c:invertIfNegative val="0"/>
          <c:dPt>
            <c:idx val="0"/>
            <c:invertIfNegative val="0"/>
            <c:bubble3D val="0"/>
            <c:spPr>
              <a:solidFill>
                <a:schemeClr val="bg1">
                  <a:lumMod val="75000"/>
                </a:schemeClr>
              </a:solidFill>
              <a:ln>
                <a:noFill/>
              </a:ln>
              <a:effectLst/>
            </c:spPr>
            <c:extLst xmlns:c16r2="http://schemas.microsoft.com/office/drawing/2015/06/chart">
              <c:ext xmlns:c16="http://schemas.microsoft.com/office/drawing/2014/chart" uri="{C3380CC4-5D6E-409C-BE32-E72D297353CC}">
                <c16:uniqueId val="{00000001-72F4-48F3-8C47-E70E610703D5}"/>
              </c:ext>
            </c:extLst>
          </c:dPt>
          <c:dPt>
            <c:idx val="1"/>
            <c:invertIfNegative val="0"/>
            <c:bubble3D val="0"/>
            <c:spPr>
              <a:solidFill>
                <a:schemeClr val="bg1">
                  <a:lumMod val="50000"/>
                </a:schemeClr>
              </a:solidFill>
              <a:ln>
                <a:noFill/>
              </a:ln>
              <a:effectLst/>
            </c:spPr>
            <c:extLst xmlns:c16r2="http://schemas.microsoft.com/office/drawing/2015/06/chart">
              <c:ext xmlns:c16="http://schemas.microsoft.com/office/drawing/2014/chart" uri="{C3380CC4-5D6E-409C-BE32-E72D297353CC}">
                <c16:uniqueId val="{00000003-72F4-48F3-8C47-E70E610703D5}"/>
              </c:ext>
            </c:extLst>
          </c:dPt>
          <c:dPt>
            <c:idx val="2"/>
            <c:invertIfNegative val="0"/>
            <c:bubble3D val="0"/>
            <c:spPr>
              <a:solidFill>
                <a:schemeClr val="tx1"/>
              </a:solidFill>
              <a:ln>
                <a:noFill/>
              </a:ln>
              <a:effectLst/>
            </c:spPr>
            <c:extLst xmlns:c16r2="http://schemas.microsoft.com/office/drawing/2015/06/chart">
              <c:ext xmlns:c16="http://schemas.microsoft.com/office/drawing/2014/chart" uri="{C3380CC4-5D6E-409C-BE32-E72D297353CC}">
                <c16:uniqueId val="{00000005-72F4-48F3-8C47-E70E610703D5}"/>
              </c:ext>
            </c:extLst>
          </c:dPt>
          <c:dPt>
            <c:idx val="3"/>
            <c:invertIfNegative val="0"/>
            <c:bubble3D val="0"/>
            <c:spPr>
              <a:solidFill>
                <a:schemeClr val="bg2">
                  <a:lumMod val="75000"/>
                </a:schemeClr>
              </a:solidFill>
              <a:ln>
                <a:noFill/>
              </a:ln>
              <a:effectLst/>
            </c:spPr>
            <c:extLst xmlns:c16r2="http://schemas.microsoft.com/office/drawing/2015/06/chart">
              <c:ext xmlns:c16="http://schemas.microsoft.com/office/drawing/2014/chart" uri="{C3380CC4-5D6E-409C-BE32-E72D297353CC}">
                <c16:uniqueId val="{00000007-72F4-48F3-8C47-E70E610703D5}"/>
              </c:ext>
            </c:extLst>
          </c:dPt>
          <c:dPt>
            <c:idx val="4"/>
            <c:invertIfNegative val="0"/>
            <c:bubble3D val="0"/>
            <c:spPr>
              <a:solidFill>
                <a:schemeClr val="bg2">
                  <a:lumMod val="25000"/>
                </a:schemeClr>
              </a:solidFill>
              <a:ln>
                <a:noFill/>
              </a:ln>
              <a:effectLst/>
            </c:spPr>
            <c:extLst xmlns:c16r2="http://schemas.microsoft.com/office/drawing/2015/06/chart">
              <c:ext xmlns:c16="http://schemas.microsoft.com/office/drawing/2014/chart" uri="{C3380CC4-5D6E-409C-BE32-E72D297353CC}">
                <c16:uniqueId val="{00000009-72F4-48F3-8C47-E70E610703D5}"/>
              </c:ext>
            </c:extLst>
          </c:dPt>
          <c:cat>
            <c:strRef>
              <c:f>solucvion!$V$6:$V$10</c:f>
              <c:strCache>
                <c:ptCount val="5"/>
                <c:pt idx="0">
                  <c:v>I</c:v>
                </c:pt>
                <c:pt idx="1">
                  <c:v>II</c:v>
                </c:pt>
                <c:pt idx="2">
                  <c:v>III</c:v>
                </c:pt>
                <c:pt idx="3">
                  <c:v>I-II</c:v>
                </c:pt>
                <c:pt idx="4">
                  <c:v>II-III</c:v>
                </c:pt>
              </c:strCache>
            </c:strRef>
          </c:cat>
          <c:val>
            <c:numRef>
              <c:f>solucvion!$X$6:$X$10</c:f>
              <c:numCache>
                <c:formatCode>0.00%</c:formatCode>
                <c:ptCount val="5"/>
                <c:pt idx="0">
                  <c:v>0.366666666666667</c:v>
                </c:pt>
                <c:pt idx="1">
                  <c:v>0.2</c:v>
                </c:pt>
                <c:pt idx="2">
                  <c:v>0.2</c:v>
                </c:pt>
                <c:pt idx="3">
                  <c:v>0.133333333333333</c:v>
                </c:pt>
                <c:pt idx="4">
                  <c:v>0.1</c:v>
                </c:pt>
              </c:numCache>
            </c:numRef>
          </c:val>
          <c:extLst xmlns:c16r2="http://schemas.microsoft.com/office/drawing/2015/06/chart">
            <c:ext xmlns:c16="http://schemas.microsoft.com/office/drawing/2014/chart" uri="{C3380CC4-5D6E-409C-BE32-E72D297353CC}">
              <c16:uniqueId val="{0000000A-72F4-48F3-8C47-E70E610703D5}"/>
            </c:ext>
          </c:extLst>
        </c:ser>
        <c:dLbls>
          <c:showLegendKey val="0"/>
          <c:showVal val="0"/>
          <c:showCatName val="0"/>
          <c:showSerName val="0"/>
          <c:showPercent val="0"/>
          <c:showBubbleSize val="0"/>
        </c:dLbls>
        <c:gapWidth val="150"/>
        <c:axId val="910546512"/>
        <c:axId val="910191936"/>
      </c:barChart>
      <c:catAx>
        <c:axId val="91054651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RESECIÓN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10191936"/>
        <c:crosses val="autoZero"/>
        <c:auto val="1"/>
        <c:lblAlgn val="ctr"/>
        <c:lblOffset val="100"/>
        <c:noMultiLvlLbl val="0"/>
      </c:catAx>
      <c:valAx>
        <c:axId val="9101919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 PACIENTES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105465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DISTRIBUCIÓN DE LA MUESTRA </a:t>
            </a:r>
          </a:p>
          <a:p>
            <a:pPr>
              <a:defRPr/>
            </a:pPr>
            <a:r>
              <a:rPr lang="es-CO"/>
              <a:t>POR GRADO DE CUMPLIMIENTO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_tradnl"/>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1-AC82-4F96-8DD7-4EBC09600BA3}"/>
              </c:ext>
            </c:extLst>
          </c:dPt>
          <c:dPt>
            <c:idx val="1"/>
            <c:invertIfNegative val="0"/>
            <c:bubble3D val="0"/>
            <c:spPr>
              <a:solidFill>
                <a:srgbClr val="FFC000"/>
              </a:solidFill>
              <a:ln>
                <a:noFill/>
              </a:ln>
              <a:effectLst/>
            </c:spPr>
            <c:extLst xmlns:c16r2="http://schemas.microsoft.com/office/drawing/2015/06/chart">
              <c:ext xmlns:c16="http://schemas.microsoft.com/office/drawing/2014/chart" uri="{C3380CC4-5D6E-409C-BE32-E72D297353CC}">
                <c16:uniqueId val="{00000003-AC82-4F96-8DD7-4EBC09600BA3}"/>
              </c:ext>
            </c:extLst>
          </c:dPt>
          <c:dPt>
            <c:idx val="2"/>
            <c:invertIfNegative val="0"/>
            <c:bubble3D val="0"/>
            <c:spPr>
              <a:solidFill>
                <a:srgbClr val="FF0000"/>
              </a:solidFill>
              <a:ln>
                <a:noFill/>
              </a:ln>
              <a:effectLst/>
            </c:spPr>
            <c:extLst xmlns:c16r2="http://schemas.microsoft.com/office/drawing/2015/06/chart">
              <c:ext xmlns:c16="http://schemas.microsoft.com/office/drawing/2014/chart" uri="{C3380CC4-5D6E-409C-BE32-E72D297353CC}">
                <c16:uniqueId val="{00000005-AC82-4F96-8DD7-4EBC09600BA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solucvion!$Z$6:$Z$8</c:f>
              <c:strCache>
                <c:ptCount val="3"/>
                <c:pt idx="0">
                  <c:v>ACEPTABLE </c:v>
                </c:pt>
                <c:pt idx="1">
                  <c:v>REGULAR</c:v>
                </c:pt>
                <c:pt idx="2">
                  <c:v>INACEPTABLE</c:v>
                </c:pt>
              </c:strCache>
            </c:strRef>
          </c:cat>
          <c:val>
            <c:numRef>
              <c:f>solucvion!$AD$6:$AD$8</c:f>
              <c:numCache>
                <c:formatCode>0.00%</c:formatCode>
                <c:ptCount val="3"/>
                <c:pt idx="0">
                  <c:v>0.566666666666667</c:v>
                </c:pt>
                <c:pt idx="1">
                  <c:v>0.333333333333333</c:v>
                </c:pt>
                <c:pt idx="2">
                  <c:v>0.1</c:v>
                </c:pt>
              </c:numCache>
            </c:numRef>
          </c:val>
          <c:extLst xmlns:c16r2="http://schemas.microsoft.com/office/drawing/2015/06/chart">
            <c:ext xmlns:c16="http://schemas.microsoft.com/office/drawing/2014/chart" uri="{C3380CC4-5D6E-409C-BE32-E72D297353CC}">
              <c16:uniqueId val="{00000006-AC82-4F96-8DD7-4EBC09600BA3}"/>
            </c:ext>
          </c:extLst>
        </c:ser>
        <c:dLbls>
          <c:showLegendKey val="0"/>
          <c:showVal val="0"/>
          <c:showCatName val="0"/>
          <c:showSerName val="0"/>
          <c:showPercent val="0"/>
          <c:showBubbleSize val="0"/>
        </c:dLbls>
        <c:gapWidth val="150"/>
        <c:axId val="873311104"/>
        <c:axId val="910642720"/>
      </c:barChart>
      <c:catAx>
        <c:axId val="87331110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CUMPLIMIENTO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10642720"/>
        <c:crosses val="autoZero"/>
        <c:auto val="1"/>
        <c:lblAlgn val="ctr"/>
        <c:lblOffset val="100"/>
        <c:noMultiLvlLbl val="0"/>
      </c:catAx>
      <c:valAx>
        <c:axId val="9106427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PACIENTES</a:t>
                </a:r>
              </a:p>
            </c:rich>
          </c:tx>
          <c:layout>
            <c:manualLayout>
              <c:xMode val="edge"/>
              <c:yMode val="edge"/>
              <c:x val="0.0305555555555556"/>
              <c:y val="0.40518883056284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8733111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Distribución de la muestra por</a:t>
            </a:r>
            <a:r>
              <a:rPr lang="es-CO" baseline="0"/>
              <a:t> Intervención</a:t>
            </a:r>
            <a:endParaRPr lang="es-CO"/>
          </a:p>
        </c:rich>
      </c:tx>
      <c:overlay val="0"/>
      <c:spPr>
        <a:noFill/>
        <a:ln>
          <a:noFill/>
        </a:ln>
        <a:effectLst/>
      </c:spPr>
    </c:title>
    <c:autoTitleDeleted val="0"/>
    <c:plotArea>
      <c:layout/>
      <c:pieChart>
        <c:varyColors val="1"/>
        <c:ser>
          <c:idx val="0"/>
          <c:order val="0"/>
          <c:spPr>
            <a:solidFill>
              <a:schemeClr val="bg1">
                <a:lumMod val="85000"/>
              </a:schemeClr>
            </a:solidFill>
          </c:spPr>
          <c:dPt>
            <c:idx val="0"/>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1-45DB-4507-A0A0-34212AB5E163}"/>
              </c:ext>
            </c:extLst>
          </c:dPt>
          <c:dPt>
            <c:idx val="1"/>
            <c:bubble3D val="0"/>
            <c:spPr>
              <a:solidFill>
                <a:schemeClr val="bg1">
                  <a:lumMod val="85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3-45DB-4507-A0A0-34212AB5E163}"/>
              </c:ext>
            </c:extLst>
          </c:dPt>
          <c:dLbls>
            <c:dLbl>
              <c:idx val="0"/>
              <c:layout>
                <c:manualLayout>
                  <c:x val="0.0282726272119211"/>
                  <c:y val="-0.063807961504812"/>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1-45DB-4507-A0A0-34212AB5E163}"/>
                </c:ext>
                <c:ext xmlns:c15="http://schemas.microsoft.com/office/drawing/2012/chart" uri="{CE6537A1-D6FC-4f65-9D91-7224C49458BB}"/>
              </c:extLst>
            </c:dLbl>
            <c:dLbl>
              <c:idx val="1"/>
              <c:layout>
                <c:manualLayout>
                  <c:x val="-0.0469267631868597"/>
                  <c:y val="-0.0199187080781569"/>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3-45DB-4507-A0A0-34212AB5E163}"/>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resultados!$R$6:$R$7</c:f>
              <c:strCache>
                <c:ptCount val="2"/>
                <c:pt idx="0">
                  <c:v>LASER</c:v>
                </c:pt>
                <c:pt idx="1">
                  <c:v>NITRATO</c:v>
                </c:pt>
              </c:strCache>
            </c:strRef>
          </c:cat>
          <c:val>
            <c:numRef>
              <c:f>resultados!$T$6:$T$7</c:f>
              <c:numCache>
                <c:formatCode>0.0%</c:formatCode>
                <c:ptCount val="2"/>
                <c:pt idx="0">
                  <c:v>0.5</c:v>
                </c:pt>
                <c:pt idx="1">
                  <c:v>0.5</c:v>
                </c:pt>
              </c:numCache>
            </c:numRef>
          </c:val>
          <c:extLst xmlns:c16r2="http://schemas.microsoft.com/office/drawing/2015/06/chart">
            <c:ext xmlns:c16="http://schemas.microsoft.com/office/drawing/2014/chart" uri="{C3380CC4-5D6E-409C-BE32-E72D297353CC}">
              <c16:uniqueId val="{00000004-45DB-4507-A0A0-34212AB5E163}"/>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INTERVENCIÓN vs Dhs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_tradnl"/>
        </a:p>
      </c:txPr>
    </c:title>
    <c:autoTitleDeleted val="0"/>
    <c:plotArea>
      <c:layout/>
      <c:barChart>
        <c:barDir val="col"/>
        <c:grouping val="clustered"/>
        <c:varyColors val="0"/>
        <c:ser>
          <c:idx val="0"/>
          <c:order val="0"/>
          <c:tx>
            <c:strRef>
              <c:f>solucvion!$L$1084</c:f>
              <c:strCache>
                <c:ptCount val="1"/>
                <c:pt idx="0">
                  <c:v>LASER</c:v>
                </c:pt>
              </c:strCache>
            </c:strRef>
          </c:tx>
          <c:spPr>
            <a:solidFill>
              <a:schemeClr val="bg1">
                <a:lumMod val="65000"/>
              </a:schemeClr>
            </a:solidFill>
            <a:ln>
              <a:noFill/>
            </a:ln>
            <a:effectLst/>
          </c:spPr>
          <c:invertIfNegative val="0"/>
          <c:cat>
            <c:strRef>
              <c:f>solucvion!$K$1085:$K$1088</c:f>
              <c:strCache>
                <c:ptCount val="4"/>
                <c:pt idx="0">
                  <c:v>Dolor con estímulo</c:v>
                </c:pt>
                <c:pt idx="1">
                  <c:v>Dolor con estímulo y después</c:v>
                </c:pt>
                <c:pt idx="2">
                  <c:v>Molestia leve</c:v>
                </c:pt>
                <c:pt idx="3">
                  <c:v>Sin Molestia pero con estímulo</c:v>
                </c:pt>
              </c:strCache>
            </c:strRef>
          </c:cat>
          <c:val>
            <c:numRef>
              <c:f>solucvion!$L$1085:$L$1088</c:f>
              <c:numCache>
                <c:formatCode>General</c:formatCode>
                <c:ptCount val="4"/>
                <c:pt idx="0">
                  <c:v>52.0</c:v>
                </c:pt>
                <c:pt idx="1">
                  <c:v>21.0</c:v>
                </c:pt>
                <c:pt idx="2">
                  <c:v>54.0</c:v>
                </c:pt>
                <c:pt idx="3">
                  <c:v>173.0</c:v>
                </c:pt>
              </c:numCache>
            </c:numRef>
          </c:val>
          <c:extLst xmlns:c16r2="http://schemas.microsoft.com/office/drawing/2015/06/chart">
            <c:ext xmlns:c16="http://schemas.microsoft.com/office/drawing/2014/chart" uri="{C3380CC4-5D6E-409C-BE32-E72D297353CC}">
              <c16:uniqueId val="{00000000-8DC9-4B2A-B259-4A72A5304DB1}"/>
            </c:ext>
          </c:extLst>
        </c:ser>
        <c:ser>
          <c:idx val="1"/>
          <c:order val="1"/>
          <c:tx>
            <c:strRef>
              <c:f>solucvion!$M$1084</c:f>
              <c:strCache>
                <c:ptCount val="1"/>
                <c:pt idx="0">
                  <c:v>NITRATO</c:v>
                </c:pt>
              </c:strCache>
            </c:strRef>
          </c:tx>
          <c:spPr>
            <a:solidFill>
              <a:schemeClr val="bg2">
                <a:lumMod val="75000"/>
              </a:schemeClr>
            </a:solidFill>
            <a:ln>
              <a:noFill/>
            </a:ln>
            <a:effectLst/>
          </c:spPr>
          <c:invertIfNegative val="0"/>
          <c:cat>
            <c:strRef>
              <c:f>solucvion!$K$1085:$K$1088</c:f>
              <c:strCache>
                <c:ptCount val="4"/>
                <c:pt idx="0">
                  <c:v>Dolor con estímulo</c:v>
                </c:pt>
                <c:pt idx="1">
                  <c:v>Dolor con estímulo y después</c:v>
                </c:pt>
                <c:pt idx="2">
                  <c:v>Molestia leve</c:v>
                </c:pt>
                <c:pt idx="3">
                  <c:v>Sin Molestia pero con estímulo</c:v>
                </c:pt>
              </c:strCache>
            </c:strRef>
          </c:cat>
          <c:val>
            <c:numRef>
              <c:f>solucvion!$M$1085:$M$1088</c:f>
              <c:numCache>
                <c:formatCode>General</c:formatCode>
                <c:ptCount val="4"/>
                <c:pt idx="0">
                  <c:v>139.0</c:v>
                </c:pt>
                <c:pt idx="1">
                  <c:v>42.0</c:v>
                </c:pt>
                <c:pt idx="2">
                  <c:v>68.0</c:v>
                </c:pt>
                <c:pt idx="3">
                  <c:v>51.0</c:v>
                </c:pt>
              </c:numCache>
            </c:numRef>
          </c:val>
          <c:extLst xmlns:c16r2="http://schemas.microsoft.com/office/drawing/2015/06/chart">
            <c:ext xmlns:c16="http://schemas.microsoft.com/office/drawing/2014/chart" uri="{C3380CC4-5D6E-409C-BE32-E72D297353CC}">
              <c16:uniqueId val="{00000001-8DC9-4B2A-B259-4A72A5304DB1}"/>
            </c:ext>
          </c:extLst>
        </c:ser>
        <c:dLbls>
          <c:showLegendKey val="0"/>
          <c:showVal val="0"/>
          <c:showCatName val="0"/>
          <c:showSerName val="0"/>
          <c:showPercent val="0"/>
          <c:showBubbleSize val="0"/>
        </c:dLbls>
        <c:gapWidth val="150"/>
        <c:axId val="838346768"/>
        <c:axId val="838350160"/>
      </c:barChart>
      <c:catAx>
        <c:axId val="83834676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Dhs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838350160"/>
        <c:crosses val="autoZero"/>
        <c:auto val="1"/>
        <c:lblAlgn val="ctr"/>
        <c:lblOffset val="100"/>
        <c:noMultiLvlLbl val="0"/>
      </c:catAx>
      <c:valAx>
        <c:axId val="8383501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Dientes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838346768"/>
        <c:crosses val="autoZero"/>
        <c:crossBetween val="between"/>
      </c:valAx>
      <c:spPr>
        <a:noFill/>
        <a:ln>
          <a:noFill/>
        </a:ln>
        <a:effectLst/>
      </c:spPr>
    </c:plotArea>
    <c:legend>
      <c:legendPos val="r"/>
      <c:layout>
        <c:manualLayout>
          <c:xMode val="edge"/>
          <c:yMode val="edge"/>
          <c:x val="0.381134295713036"/>
          <c:y val="0.246156678331875"/>
          <c:w val="0.22442125984252"/>
          <c:h val="0.15625109361329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ESTÍMULO vs Dhs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_tradnl"/>
        </a:p>
      </c:txPr>
    </c:title>
    <c:autoTitleDeleted val="0"/>
    <c:plotArea>
      <c:layout>
        <c:manualLayout>
          <c:layoutTarget val="inner"/>
          <c:xMode val="edge"/>
          <c:yMode val="edge"/>
          <c:x val="0.113150481189851"/>
          <c:y val="0.143935185185185"/>
          <c:w val="0.829844706911636"/>
          <c:h val="0.604336176727908"/>
        </c:manualLayout>
      </c:layout>
      <c:barChart>
        <c:barDir val="col"/>
        <c:grouping val="clustered"/>
        <c:varyColors val="0"/>
        <c:ser>
          <c:idx val="0"/>
          <c:order val="0"/>
          <c:tx>
            <c:strRef>
              <c:f>solucvion!$R$1084</c:f>
              <c:strCache>
                <c:ptCount val="1"/>
                <c:pt idx="0">
                  <c:v>Mecánico</c:v>
                </c:pt>
              </c:strCache>
            </c:strRef>
          </c:tx>
          <c:spPr>
            <a:solidFill>
              <a:schemeClr val="bg1">
                <a:lumMod val="50000"/>
              </a:schemeClr>
            </a:solidFill>
            <a:ln>
              <a:noFill/>
            </a:ln>
            <a:effectLst/>
          </c:spPr>
          <c:invertIfNegative val="0"/>
          <c:cat>
            <c:strRef>
              <c:f>solucvion!$K$1085:$K$1088</c:f>
              <c:strCache>
                <c:ptCount val="4"/>
                <c:pt idx="0">
                  <c:v>Dolor con estímulo</c:v>
                </c:pt>
                <c:pt idx="1">
                  <c:v>Dolor con estímulo y después</c:v>
                </c:pt>
                <c:pt idx="2">
                  <c:v>Molestia leve</c:v>
                </c:pt>
                <c:pt idx="3">
                  <c:v>Sin Molestia pero con estímulo</c:v>
                </c:pt>
              </c:strCache>
            </c:strRef>
          </c:cat>
          <c:val>
            <c:numRef>
              <c:f>solucvion!$R$1085:$R$1088</c:f>
              <c:numCache>
                <c:formatCode>General</c:formatCode>
                <c:ptCount val="4"/>
                <c:pt idx="0">
                  <c:v>77.0</c:v>
                </c:pt>
                <c:pt idx="1">
                  <c:v>14.0</c:v>
                </c:pt>
                <c:pt idx="2">
                  <c:v>62.0</c:v>
                </c:pt>
                <c:pt idx="3">
                  <c:v>147.0</c:v>
                </c:pt>
              </c:numCache>
            </c:numRef>
          </c:val>
          <c:extLst xmlns:c16r2="http://schemas.microsoft.com/office/drawing/2015/06/chart">
            <c:ext xmlns:c16="http://schemas.microsoft.com/office/drawing/2014/chart" uri="{C3380CC4-5D6E-409C-BE32-E72D297353CC}">
              <c16:uniqueId val="{00000000-C32A-40EF-B3FB-95C94736322A}"/>
            </c:ext>
          </c:extLst>
        </c:ser>
        <c:ser>
          <c:idx val="1"/>
          <c:order val="1"/>
          <c:tx>
            <c:strRef>
              <c:f>solucvion!$S$1084</c:f>
              <c:strCache>
                <c:ptCount val="1"/>
                <c:pt idx="0">
                  <c:v>Térmico</c:v>
                </c:pt>
              </c:strCache>
            </c:strRef>
          </c:tx>
          <c:spPr>
            <a:solidFill>
              <a:schemeClr val="accent6"/>
            </a:solidFill>
            <a:ln>
              <a:noFill/>
            </a:ln>
            <a:effectLst/>
          </c:spPr>
          <c:invertIfNegative val="0"/>
          <c:cat>
            <c:strRef>
              <c:f>solucvion!$K$1085:$K$1088</c:f>
              <c:strCache>
                <c:ptCount val="4"/>
                <c:pt idx="0">
                  <c:v>Dolor con estímulo</c:v>
                </c:pt>
                <c:pt idx="1">
                  <c:v>Dolor con estímulo y después</c:v>
                </c:pt>
                <c:pt idx="2">
                  <c:v>Molestia leve</c:v>
                </c:pt>
                <c:pt idx="3">
                  <c:v>Sin Molestia pero con estímulo</c:v>
                </c:pt>
              </c:strCache>
            </c:strRef>
          </c:cat>
          <c:val>
            <c:numRef>
              <c:f>solucvion!$S$1085:$S$1088</c:f>
              <c:numCache>
                <c:formatCode>General</c:formatCode>
                <c:ptCount val="4"/>
                <c:pt idx="0">
                  <c:v>114.0</c:v>
                </c:pt>
                <c:pt idx="1">
                  <c:v>49.0</c:v>
                </c:pt>
                <c:pt idx="2">
                  <c:v>60.0</c:v>
                </c:pt>
                <c:pt idx="3">
                  <c:v>77.0</c:v>
                </c:pt>
              </c:numCache>
            </c:numRef>
          </c:val>
          <c:extLst xmlns:c16r2="http://schemas.microsoft.com/office/drawing/2015/06/chart">
            <c:ext xmlns:c16="http://schemas.microsoft.com/office/drawing/2014/chart" uri="{C3380CC4-5D6E-409C-BE32-E72D297353CC}">
              <c16:uniqueId val="{00000001-C32A-40EF-B3FB-95C94736322A}"/>
            </c:ext>
          </c:extLst>
        </c:ser>
        <c:dLbls>
          <c:showLegendKey val="0"/>
          <c:showVal val="0"/>
          <c:showCatName val="0"/>
          <c:showSerName val="0"/>
          <c:showPercent val="0"/>
          <c:showBubbleSize val="0"/>
        </c:dLbls>
        <c:gapWidth val="150"/>
        <c:axId val="906977744"/>
        <c:axId val="906980288"/>
      </c:barChart>
      <c:catAx>
        <c:axId val="90697774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Dhs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06980288"/>
        <c:crosses val="autoZero"/>
        <c:auto val="1"/>
        <c:lblAlgn val="ctr"/>
        <c:lblOffset val="100"/>
        <c:noMultiLvlLbl val="0"/>
      </c:catAx>
      <c:valAx>
        <c:axId val="9069802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Dientes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06977744"/>
        <c:crosses val="autoZero"/>
        <c:crossBetween val="between"/>
      </c:valAx>
      <c:spPr>
        <a:noFill/>
        <a:ln>
          <a:noFill/>
        </a:ln>
        <a:effectLst/>
      </c:spPr>
    </c:plotArea>
    <c:legend>
      <c:legendPos val="r"/>
      <c:layout>
        <c:manualLayout>
          <c:xMode val="edge"/>
          <c:yMode val="edge"/>
          <c:x val="0.295772965879265"/>
          <c:y val="0.18134186351706"/>
          <c:w val="0.393115923009624"/>
          <c:h val="0.15625109361329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Compraciòn por Diente</a:t>
            </a:r>
            <a:r>
              <a:rPr lang="es-CO" baseline="0"/>
              <a:t> </a:t>
            </a:r>
            <a:r>
              <a:rPr lang="es-CO"/>
              <a:t>Estimulo Tèrmico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_tradnl"/>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1-842D-4A63-9A15-BEBB2947CEC6}"/>
              </c:ext>
            </c:extLst>
          </c:dPt>
          <c:dPt>
            <c:idx val="1"/>
            <c:invertIfNegative val="0"/>
            <c:bubble3D val="0"/>
            <c:spPr>
              <a:solidFill>
                <a:srgbClr val="92D050"/>
              </a:solidFill>
              <a:ln>
                <a:noFill/>
              </a:ln>
              <a:effectLst/>
            </c:spPr>
            <c:extLst xmlns:c16r2="http://schemas.microsoft.com/office/drawing/2015/06/chart">
              <c:ext xmlns:c16="http://schemas.microsoft.com/office/drawing/2014/chart" uri="{C3380CC4-5D6E-409C-BE32-E72D297353CC}">
                <c16:uniqueId val="{00000003-842D-4A63-9A15-BEBB2947CEC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base!#REF!</c:f>
              <c:numCache>
                <c:formatCode>General</c:formatCode>
                <c:ptCount val="1"/>
                <c:pt idx="0">
                  <c:v>1.0</c:v>
                </c:pt>
              </c:numCache>
            </c:numRef>
          </c:val>
          <c:extLst xmlns:c16r2="http://schemas.microsoft.com/office/drawing/2015/06/chart">
            <c:ext xmlns:c16="http://schemas.microsoft.com/office/drawing/2014/chart" uri="{C3380CC4-5D6E-409C-BE32-E72D297353CC}">
              <c16:uniqueId val="{00000004-842D-4A63-9A15-BEBB2947CEC6}"/>
            </c:ext>
            <c:ext xmlns:c15="http://schemas.microsoft.com/office/drawing/2012/chart" uri="{02D57815-91ED-43cb-92C2-25804820EDAC}">
              <c15:filteredCategoryTitle>
                <c15:cat>
                  <c:multiLvlStrRef>
                    <c:extLst xmlns:c16="http://schemas.microsoft.com/office/drawing/2014/chart" xmlns:c16r2="http://schemas.microsoft.com/office/drawing/2015/06/chart">
                      <c:ext uri="{02D57815-91ED-43cb-92C2-25804820EDAC}">
                        <c15:formulaRef>
                          <c15:sqref>base!#REF!</c15:sqref>
                        </c15:formulaRef>
                      </c:ext>
                    </c:extLst>
                  </c:multiLvlStrRef>
                </c15:cat>
              </c15:filteredCategoryTitle>
            </c:ext>
          </c:extLst>
        </c:ser>
        <c:dLbls>
          <c:showLegendKey val="0"/>
          <c:showVal val="0"/>
          <c:showCatName val="0"/>
          <c:showSerName val="0"/>
          <c:showPercent val="0"/>
          <c:showBubbleSize val="0"/>
        </c:dLbls>
        <c:gapWidth val="150"/>
        <c:axId val="906949856"/>
        <c:axId val="906919824"/>
      </c:barChart>
      <c:catAx>
        <c:axId val="90694985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Mann-Whitney Test p-value= 0,2</a:t>
                </a:r>
              </a:p>
            </c:rich>
          </c:tx>
          <c:layout>
            <c:manualLayout>
              <c:xMode val="edge"/>
              <c:yMode val="edge"/>
              <c:x val="0.0451445756780402"/>
              <c:y val="0.92960629921259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06919824"/>
        <c:crosses val="autoZero"/>
        <c:auto val="1"/>
        <c:lblAlgn val="ctr"/>
        <c:lblOffset val="100"/>
        <c:noMultiLvlLbl val="0"/>
      </c:catAx>
      <c:valAx>
        <c:axId val="906919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Dhs Mediana</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0694985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Estimulo químico / Nivel de Sensiblidad</a:t>
            </a:r>
          </a:p>
        </c:rich>
      </c:tx>
      <c:overlay val="0"/>
      <c:spPr>
        <a:noFill/>
        <a:ln>
          <a:noFill/>
        </a:ln>
        <a:effectLst/>
      </c:spPr>
    </c:title>
    <c:autoTitleDeleted val="0"/>
    <c:plotArea>
      <c:layout>
        <c:manualLayout>
          <c:layoutTarget val="inner"/>
          <c:xMode val="edge"/>
          <c:yMode val="edge"/>
          <c:x val="0.113739311511681"/>
          <c:y val="0.151930339041436"/>
          <c:w val="0.869323094943711"/>
          <c:h val="0.666182103659284"/>
        </c:manualLayout>
      </c:layout>
      <c:lineChart>
        <c:grouping val="standard"/>
        <c:varyColors val="0"/>
        <c:ser>
          <c:idx val="0"/>
          <c:order val="0"/>
          <c:tx>
            <c:strRef>
              <c:f>solucvion!$AK$4</c:f>
              <c:strCache>
                <c:ptCount val="1"/>
                <c:pt idx="0">
                  <c:v>Comida de helado</c:v>
                </c:pt>
              </c:strCache>
            </c:strRef>
          </c:tx>
          <c:spPr>
            <a:ln w="28575" cap="rnd">
              <a:solidFill>
                <a:schemeClr val="accent1"/>
              </a:solidFill>
              <a:round/>
            </a:ln>
            <a:effectLst/>
          </c:spPr>
          <c:marker>
            <c:symbol val="none"/>
          </c:marker>
          <c:cat>
            <c:numRef>
              <c:f>solucvion!$AJ$6:$AJ$15</c:f>
              <c:numCache>
                <c:formatCode>0</c:formatCode>
                <c:ptCount val="10"/>
                <c:pt idx="0">
                  <c:v>1.0</c:v>
                </c:pt>
                <c:pt idx="1">
                  <c:v>2.0</c:v>
                </c:pt>
                <c:pt idx="2">
                  <c:v>3.0</c:v>
                </c:pt>
                <c:pt idx="3">
                  <c:v>4.0</c:v>
                </c:pt>
                <c:pt idx="4">
                  <c:v>5.0</c:v>
                </c:pt>
                <c:pt idx="5">
                  <c:v>6.0</c:v>
                </c:pt>
                <c:pt idx="6">
                  <c:v>7.0</c:v>
                </c:pt>
                <c:pt idx="7">
                  <c:v>8.0</c:v>
                </c:pt>
                <c:pt idx="8">
                  <c:v>9.0</c:v>
                </c:pt>
                <c:pt idx="9">
                  <c:v>10.0</c:v>
                </c:pt>
              </c:numCache>
            </c:numRef>
          </c:cat>
          <c:val>
            <c:numRef>
              <c:f>solucvion!$AK$6:$AK$15</c:f>
              <c:numCache>
                <c:formatCode>0%</c:formatCode>
                <c:ptCount val="10"/>
                <c:pt idx="0">
                  <c:v>0.0333333333333333</c:v>
                </c:pt>
                <c:pt idx="1">
                  <c:v>0.166666666666667</c:v>
                </c:pt>
                <c:pt idx="2">
                  <c:v>0.1</c:v>
                </c:pt>
                <c:pt idx="3">
                  <c:v>0.1</c:v>
                </c:pt>
                <c:pt idx="4">
                  <c:v>0.166666666666667</c:v>
                </c:pt>
                <c:pt idx="5">
                  <c:v>0.133333333333333</c:v>
                </c:pt>
                <c:pt idx="6">
                  <c:v>0.1</c:v>
                </c:pt>
                <c:pt idx="7">
                  <c:v>0.166666666666667</c:v>
                </c:pt>
                <c:pt idx="8">
                  <c:v>0.0</c:v>
                </c:pt>
                <c:pt idx="9">
                  <c:v>0.0333333333333333</c:v>
                </c:pt>
              </c:numCache>
            </c:numRef>
          </c:val>
          <c:smooth val="0"/>
          <c:extLst xmlns:c16r2="http://schemas.microsoft.com/office/drawing/2015/06/chart">
            <c:ext xmlns:c16="http://schemas.microsoft.com/office/drawing/2014/chart" uri="{C3380CC4-5D6E-409C-BE32-E72D297353CC}">
              <c16:uniqueId val="{00000000-4C3C-412C-8481-018F8E8E40B2}"/>
            </c:ext>
          </c:extLst>
        </c:ser>
        <c:ser>
          <c:idx val="1"/>
          <c:order val="1"/>
          <c:tx>
            <c:strRef>
              <c:f>solucvion!$AL$4</c:f>
              <c:strCache>
                <c:ptCount val="1"/>
                <c:pt idx="0">
                  <c:v>Comida/bebida ácida</c:v>
                </c:pt>
              </c:strCache>
            </c:strRef>
          </c:tx>
          <c:spPr>
            <a:ln w="28575" cap="rnd">
              <a:solidFill>
                <a:schemeClr val="accent2"/>
              </a:solidFill>
              <a:round/>
            </a:ln>
            <a:effectLst/>
          </c:spPr>
          <c:marker>
            <c:symbol val="none"/>
          </c:marker>
          <c:cat>
            <c:numRef>
              <c:f>solucvion!$AJ$6:$AJ$15</c:f>
              <c:numCache>
                <c:formatCode>0</c:formatCode>
                <c:ptCount val="10"/>
                <c:pt idx="0">
                  <c:v>1.0</c:v>
                </c:pt>
                <c:pt idx="1">
                  <c:v>2.0</c:v>
                </c:pt>
                <c:pt idx="2">
                  <c:v>3.0</c:v>
                </c:pt>
                <c:pt idx="3">
                  <c:v>4.0</c:v>
                </c:pt>
                <c:pt idx="4">
                  <c:v>5.0</c:v>
                </c:pt>
                <c:pt idx="5">
                  <c:v>6.0</c:v>
                </c:pt>
                <c:pt idx="6">
                  <c:v>7.0</c:v>
                </c:pt>
                <c:pt idx="7">
                  <c:v>8.0</c:v>
                </c:pt>
                <c:pt idx="8">
                  <c:v>9.0</c:v>
                </c:pt>
                <c:pt idx="9">
                  <c:v>10.0</c:v>
                </c:pt>
              </c:numCache>
            </c:numRef>
          </c:cat>
          <c:val>
            <c:numRef>
              <c:f>solucvion!$AL$6:$AL$15</c:f>
              <c:numCache>
                <c:formatCode>0%</c:formatCode>
                <c:ptCount val="10"/>
                <c:pt idx="0">
                  <c:v>0.533333333333333</c:v>
                </c:pt>
                <c:pt idx="1">
                  <c:v>0.233333333333333</c:v>
                </c:pt>
                <c:pt idx="2">
                  <c:v>0.1</c:v>
                </c:pt>
                <c:pt idx="3">
                  <c:v>0.0</c:v>
                </c:pt>
                <c:pt idx="4">
                  <c:v>0.0</c:v>
                </c:pt>
                <c:pt idx="5">
                  <c:v>0.0333333333333333</c:v>
                </c:pt>
                <c:pt idx="6">
                  <c:v>0.0</c:v>
                </c:pt>
                <c:pt idx="7">
                  <c:v>0.0666666666666667</c:v>
                </c:pt>
                <c:pt idx="8">
                  <c:v>0.0</c:v>
                </c:pt>
                <c:pt idx="9">
                  <c:v>0.0</c:v>
                </c:pt>
              </c:numCache>
            </c:numRef>
          </c:val>
          <c:smooth val="0"/>
          <c:extLst xmlns:c16r2="http://schemas.microsoft.com/office/drawing/2015/06/chart">
            <c:ext xmlns:c16="http://schemas.microsoft.com/office/drawing/2014/chart" uri="{C3380CC4-5D6E-409C-BE32-E72D297353CC}">
              <c16:uniqueId val="{00000001-4C3C-412C-8481-018F8E8E40B2}"/>
            </c:ext>
          </c:extLst>
        </c:ser>
        <c:ser>
          <c:idx val="2"/>
          <c:order val="2"/>
          <c:tx>
            <c:strRef>
              <c:f>solucvion!$AM$4</c:f>
              <c:strCache>
                <c:ptCount val="1"/>
                <c:pt idx="0">
                  <c:v>Comida/bebida caliente</c:v>
                </c:pt>
              </c:strCache>
            </c:strRef>
          </c:tx>
          <c:spPr>
            <a:ln w="28575" cap="rnd">
              <a:solidFill>
                <a:schemeClr val="accent3"/>
              </a:solidFill>
              <a:round/>
            </a:ln>
            <a:effectLst/>
          </c:spPr>
          <c:marker>
            <c:symbol val="none"/>
          </c:marker>
          <c:cat>
            <c:numRef>
              <c:f>solucvion!$AJ$6:$AJ$15</c:f>
              <c:numCache>
                <c:formatCode>0</c:formatCode>
                <c:ptCount val="10"/>
                <c:pt idx="0">
                  <c:v>1.0</c:v>
                </c:pt>
                <c:pt idx="1">
                  <c:v>2.0</c:v>
                </c:pt>
                <c:pt idx="2">
                  <c:v>3.0</c:v>
                </c:pt>
                <c:pt idx="3">
                  <c:v>4.0</c:v>
                </c:pt>
                <c:pt idx="4">
                  <c:v>5.0</c:v>
                </c:pt>
                <c:pt idx="5">
                  <c:v>6.0</c:v>
                </c:pt>
                <c:pt idx="6">
                  <c:v>7.0</c:v>
                </c:pt>
                <c:pt idx="7">
                  <c:v>8.0</c:v>
                </c:pt>
                <c:pt idx="8">
                  <c:v>9.0</c:v>
                </c:pt>
                <c:pt idx="9">
                  <c:v>10.0</c:v>
                </c:pt>
              </c:numCache>
            </c:numRef>
          </c:cat>
          <c:val>
            <c:numRef>
              <c:f>solucvion!$AM$6:$AM$15</c:f>
              <c:numCache>
                <c:formatCode>0%</c:formatCode>
                <c:ptCount val="10"/>
                <c:pt idx="0">
                  <c:v>0.333333333333333</c:v>
                </c:pt>
                <c:pt idx="1">
                  <c:v>0.133333333333333</c:v>
                </c:pt>
                <c:pt idx="2">
                  <c:v>0.166666666666667</c:v>
                </c:pt>
                <c:pt idx="3">
                  <c:v>0.0666666666666667</c:v>
                </c:pt>
                <c:pt idx="4">
                  <c:v>0.0666666666666667</c:v>
                </c:pt>
                <c:pt idx="5">
                  <c:v>0.133333333333333</c:v>
                </c:pt>
                <c:pt idx="6">
                  <c:v>0.0666666666666667</c:v>
                </c:pt>
                <c:pt idx="7">
                  <c:v>0.0</c:v>
                </c:pt>
                <c:pt idx="8">
                  <c:v>0.0333333333333333</c:v>
                </c:pt>
                <c:pt idx="9">
                  <c:v>0.0</c:v>
                </c:pt>
              </c:numCache>
            </c:numRef>
          </c:val>
          <c:smooth val="0"/>
          <c:extLst xmlns:c16r2="http://schemas.microsoft.com/office/drawing/2015/06/chart">
            <c:ext xmlns:c16="http://schemas.microsoft.com/office/drawing/2014/chart" uri="{C3380CC4-5D6E-409C-BE32-E72D297353CC}">
              <c16:uniqueId val="{00000002-4C3C-412C-8481-018F8E8E40B2}"/>
            </c:ext>
          </c:extLst>
        </c:ser>
        <c:ser>
          <c:idx val="3"/>
          <c:order val="3"/>
          <c:tx>
            <c:strRef>
              <c:f>solucvion!$AN$4</c:f>
              <c:strCache>
                <c:ptCount val="1"/>
                <c:pt idx="0">
                  <c:v>Comida/bebida fría</c:v>
                </c:pt>
              </c:strCache>
            </c:strRef>
          </c:tx>
          <c:spPr>
            <a:ln w="28575" cap="rnd">
              <a:solidFill>
                <a:schemeClr val="accent4"/>
              </a:solidFill>
              <a:round/>
            </a:ln>
            <a:effectLst/>
          </c:spPr>
          <c:marker>
            <c:symbol val="none"/>
          </c:marker>
          <c:cat>
            <c:numRef>
              <c:f>solucvion!$AJ$6:$AJ$15</c:f>
              <c:numCache>
                <c:formatCode>0</c:formatCode>
                <c:ptCount val="10"/>
                <c:pt idx="0">
                  <c:v>1.0</c:v>
                </c:pt>
                <c:pt idx="1">
                  <c:v>2.0</c:v>
                </c:pt>
                <c:pt idx="2">
                  <c:v>3.0</c:v>
                </c:pt>
                <c:pt idx="3">
                  <c:v>4.0</c:v>
                </c:pt>
                <c:pt idx="4">
                  <c:v>5.0</c:v>
                </c:pt>
                <c:pt idx="5">
                  <c:v>6.0</c:v>
                </c:pt>
                <c:pt idx="6">
                  <c:v>7.0</c:v>
                </c:pt>
                <c:pt idx="7">
                  <c:v>8.0</c:v>
                </c:pt>
                <c:pt idx="8">
                  <c:v>9.0</c:v>
                </c:pt>
                <c:pt idx="9">
                  <c:v>10.0</c:v>
                </c:pt>
              </c:numCache>
            </c:numRef>
          </c:cat>
          <c:val>
            <c:numRef>
              <c:f>solucvion!$AN$6:$AN$15</c:f>
              <c:numCache>
                <c:formatCode>0%</c:formatCode>
                <c:ptCount val="10"/>
                <c:pt idx="0">
                  <c:v>0.0</c:v>
                </c:pt>
                <c:pt idx="1">
                  <c:v>0.233333333333333</c:v>
                </c:pt>
                <c:pt idx="2">
                  <c:v>0.2</c:v>
                </c:pt>
                <c:pt idx="3">
                  <c:v>0.1</c:v>
                </c:pt>
                <c:pt idx="4">
                  <c:v>0.1</c:v>
                </c:pt>
                <c:pt idx="5">
                  <c:v>0.0333333333333333</c:v>
                </c:pt>
                <c:pt idx="6">
                  <c:v>0.133333333333333</c:v>
                </c:pt>
                <c:pt idx="7">
                  <c:v>0.133333333333333</c:v>
                </c:pt>
                <c:pt idx="8">
                  <c:v>0.0</c:v>
                </c:pt>
                <c:pt idx="9">
                  <c:v>0.0666666666666667</c:v>
                </c:pt>
              </c:numCache>
            </c:numRef>
          </c:val>
          <c:smooth val="0"/>
          <c:extLst xmlns:c16r2="http://schemas.microsoft.com/office/drawing/2015/06/chart">
            <c:ext xmlns:c16="http://schemas.microsoft.com/office/drawing/2014/chart" uri="{C3380CC4-5D6E-409C-BE32-E72D297353CC}">
              <c16:uniqueId val="{00000003-4C3C-412C-8481-018F8E8E40B2}"/>
            </c:ext>
          </c:extLst>
        </c:ser>
        <c:ser>
          <c:idx val="4"/>
          <c:order val="4"/>
          <c:tx>
            <c:strRef>
              <c:f>solucvion!$AO$4</c:f>
              <c:strCache>
                <c:ptCount val="1"/>
                <c:pt idx="0">
                  <c:v>General</c:v>
                </c:pt>
              </c:strCache>
            </c:strRef>
          </c:tx>
          <c:spPr>
            <a:ln w="28575" cap="rnd">
              <a:solidFill>
                <a:schemeClr val="accent5"/>
              </a:solidFill>
              <a:round/>
            </a:ln>
            <a:effectLst/>
          </c:spPr>
          <c:marker>
            <c:symbol val="none"/>
          </c:marker>
          <c:cat>
            <c:numRef>
              <c:f>solucvion!$AJ$6:$AJ$15</c:f>
              <c:numCache>
                <c:formatCode>0</c:formatCode>
                <c:ptCount val="10"/>
                <c:pt idx="0">
                  <c:v>1.0</c:v>
                </c:pt>
                <c:pt idx="1">
                  <c:v>2.0</c:v>
                </c:pt>
                <c:pt idx="2">
                  <c:v>3.0</c:v>
                </c:pt>
                <c:pt idx="3">
                  <c:v>4.0</c:v>
                </c:pt>
                <c:pt idx="4">
                  <c:v>5.0</c:v>
                </c:pt>
                <c:pt idx="5">
                  <c:v>6.0</c:v>
                </c:pt>
                <c:pt idx="6">
                  <c:v>7.0</c:v>
                </c:pt>
                <c:pt idx="7">
                  <c:v>8.0</c:v>
                </c:pt>
                <c:pt idx="8">
                  <c:v>9.0</c:v>
                </c:pt>
                <c:pt idx="9">
                  <c:v>10.0</c:v>
                </c:pt>
              </c:numCache>
            </c:numRef>
          </c:cat>
          <c:val>
            <c:numRef>
              <c:f>solucvion!$AO$6:$AO$15</c:f>
              <c:numCache>
                <c:formatCode>0%</c:formatCode>
                <c:ptCount val="10"/>
                <c:pt idx="0">
                  <c:v>0.225</c:v>
                </c:pt>
                <c:pt idx="1">
                  <c:v>0.191666666666667</c:v>
                </c:pt>
                <c:pt idx="2">
                  <c:v>0.141666666666667</c:v>
                </c:pt>
                <c:pt idx="3">
                  <c:v>0.0666666666666667</c:v>
                </c:pt>
                <c:pt idx="4">
                  <c:v>0.0833333333333333</c:v>
                </c:pt>
                <c:pt idx="5">
                  <c:v>0.05</c:v>
                </c:pt>
                <c:pt idx="6">
                  <c:v>0.075</c:v>
                </c:pt>
                <c:pt idx="7">
                  <c:v>0.0833333333333333</c:v>
                </c:pt>
                <c:pt idx="8">
                  <c:v>0.00833333333333333</c:v>
                </c:pt>
                <c:pt idx="9">
                  <c:v>0.0</c:v>
                </c:pt>
              </c:numCache>
            </c:numRef>
          </c:val>
          <c:smooth val="0"/>
          <c:extLst xmlns:c16r2="http://schemas.microsoft.com/office/drawing/2015/06/chart">
            <c:ext xmlns:c16="http://schemas.microsoft.com/office/drawing/2014/chart" uri="{C3380CC4-5D6E-409C-BE32-E72D297353CC}">
              <c16:uniqueId val="{00000004-4C3C-412C-8481-018F8E8E40B2}"/>
            </c:ext>
          </c:extLst>
        </c:ser>
        <c:dLbls>
          <c:showLegendKey val="0"/>
          <c:showVal val="0"/>
          <c:showCatName val="0"/>
          <c:showSerName val="0"/>
          <c:showPercent val="0"/>
          <c:showBubbleSize val="0"/>
        </c:dLbls>
        <c:smooth val="0"/>
        <c:axId val="906742000"/>
        <c:axId val="906730544"/>
      </c:lineChart>
      <c:catAx>
        <c:axId val="9067420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Nivel de Sensibilidad</a:t>
                </a:r>
              </a:p>
            </c:rich>
          </c:tx>
          <c:overlay val="0"/>
          <c:spPr>
            <a:noFill/>
            <a:ln>
              <a:noFill/>
            </a:ln>
            <a:effectLst/>
          </c:sp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06730544"/>
        <c:crosses val="autoZero"/>
        <c:auto val="1"/>
        <c:lblAlgn val="ctr"/>
        <c:lblOffset val="100"/>
        <c:noMultiLvlLbl val="0"/>
      </c:catAx>
      <c:valAx>
        <c:axId val="9067305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pacientes</a:t>
                </a:r>
              </a:p>
            </c:rich>
          </c:tx>
          <c:overlay val="0"/>
          <c:spPr>
            <a:noFill/>
            <a:ln>
              <a:noFill/>
            </a:ln>
            <a:effectLst/>
          </c:sp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06742000"/>
        <c:crosses val="autoZero"/>
        <c:crossBetween val="between"/>
      </c:valAx>
      <c:spPr>
        <a:noFill/>
        <a:ln>
          <a:noFill/>
        </a:ln>
        <a:effectLst/>
      </c:spPr>
    </c:plotArea>
    <c:legend>
      <c:legendPos val="r"/>
      <c:layout>
        <c:manualLayout>
          <c:xMode val="edge"/>
          <c:yMode val="edge"/>
          <c:x val="0.335128522157872"/>
          <c:y val="0.138943899924784"/>
          <c:w val="0.548067070128631"/>
          <c:h val="0.34562448312920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Box Plot</a:t>
            </a:r>
          </a:p>
        </c:rich>
      </c:tx>
      <c:overlay val="0"/>
    </c:title>
    <c:autoTitleDeleted val="0"/>
    <c:plotArea>
      <c:layout/>
      <c:barChart>
        <c:barDir val="col"/>
        <c:grouping val="stacked"/>
        <c:varyColors val="0"/>
        <c:ser>
          <c:idx val="0"/>
          <c:order val="0"/>
          <c:tx>
            <c:strRef>
              <c:f>Hoja2!$A$4</c:f>
              <c:strCache>
                <c:ptCount val="1"/>
                <c:pt idx="0">
                  <c:v>Min</c:v>
                </c:pt>
              </c:strCache>
            </c:strRef>
          </c:tx>
          <c:spPr>
            <a:noFill/>
            <a:extLst>
              <a:ext uri="{909E8E84-426E-40DD-AFC4-6F175D3DCCD1}">
                <a14:hiddenFill xmlns:a14="http://schemas.microsoft.com/office/drawing/2010/main">
                  <a:solidFill>
                    <a:srgbClr val="4F81BD"/>
                  </a:solidFill>
                </a14:hiddenFill>
              </a:ext>
            </a:extLst>
          </c:spPr>
          <c:invertIfNegative val="0"/>
          <c:cat>
            <c:strRef>
              <c:f>Hoja2!$B$3:$F$3</c:f>
              <c:strCache>
                <c:ptCount val="5"/>
                <c:pt idx="0">
                  <c:v>Inicial dhs (a)</c:v>
                </c:pt>
                <c:pt idx="1">
                  <c:v>15 mins dhs (b)</c:v>
                </c:pt>
                <c:pt idx="2">
                  <c:v>8 diasdhs (c )</c:v>
                </c:pt>
                <c:pt idx="3">
                  <c:v>15 dias dhs ( c)</c:v>
                </c:pt>
                <c:pt idx="4">
                  <c:v>mes dhs ( c)</c:v>
                </c:pt>
              </c:strCache>
            </c:strRef>
          </c:cat>
          <c:val>
            <c:numRef>
              <c:f>Hoja2!$B$4:$F$4</c:f>
              <c:numCache>
                <c:formatCode>General</c:formatCode>
                <c:ptCount val="5"/>
                <c:pt idx="0">
                  <c:v>2.0</c:v>
                </c:pt>
                <c:pt idx="1">
                  <c:v>0.0</c:v>
                </c:pt>
                <c:pt idx="2">
                  <c:v>0.0</c:v>
                </c:pt>
                <c:pt idx="3">
                  <c:v>0.0</c:v>
                </c:pt>
                <c:pt idx="4">
                  <c:v>0.0</c:v>
                </c:pt>
              </c:numCache>
            </c:numRef>
          </c:val>
          <c:extLst xmlns:c16r2="http://schemas.microsoft.com/office/drawing/2015/06/chart">
            <c:ext xmlns:c16="http://schemas.microsoft.com/office/drawing/2014/chart" uri="{C3380CC4-5D6E-409C-BE32-E72D297353CC}">
              <c16:uniqueId val="{00000000-9B20-4EDA-B261-F52E8F7096D1}"/>
            </c:ext>
          </c:extLst>
        </c:ser>
        <c:ser>
          <c:idx val="1"/>
          <c:order val="1"/>
          <c:tx>
            <c:strRef>
              <c:f>Hoja2!$A$5</c:f>
              <c:strCache>
                <c:ptCount val="1"/>
                <c:pt idx="0">
                  <c:v>Q1-Min</c:v>
                </c:pt>
              </c:strCache>
            </c:strRef>
          </c:tx>
          <c:spPr>
            <a:noFill/>
            <a:extLst>
              <a:ext uri="{909E8E84-426E-40DD-AFC4-6F175D3DCCD1}">
                <a14:hiddenFill xmlns:a14="http://schemas.microsoft.com/office/drawing/2010/main">
                  <a:solidFill>
                    <a:srgbClr val="C0504D"/>
                  </a:solidFill>
                </a14:hiddenFill>
              </a:ext>
            </a:extLst>
          </c:spPr>
          <c:invertIfNegative val="0"/>
          <c:errBars>
            <c:errBarType val="minus"/>
            <c:errValType val="percentage"/>
            <c:noEndCap val="0"/>
            <c:val val="100.0"/>
          </c:errBars>
          <c:cat>
            <c:strRef>
              <c:f>Hoja2!$B$3:$F$3</c:f>
              <c:strCache>
                <c:ptCount val="5"/>
                <c:pt idx="0">
                  <c:v>Inicial dhs (a)</c:v>
                </c:pt>
                <c:pt idx="1">
                  <c:v>15 mins dhs (b)</c:v>
                </c:pt>
                <c:pt idx="2">
                  <c:v>8 diasdhs (c )</c:v>
                </c:pt>
                <c:pt idx="3">
                  <c:v>15 dias dhs ( c)</c:v>
                </c:pt>
                <c:pt idx="4">
                  <c:v>mes dhs ( c)</c:v>
                </c:pt>
              </c:strCache>
            </c:strRef>
          </c:cat>
          <c:val>
            <c:numRef>
              <c:f>Hoja2!$B$5:$F$5</c:f>
              <c:numCache>
                <c:formatCode>General</c:formatCode>
                <c:ptCount val="5"/>
                <c:pt idx="0">
                  <c:v>0.0</c:v>
                </c:pt>
                <c:pt idx="1">
                  <c:v>0.0</c:v>
                </c:pt>
                <c:pt idx="2">
                  <c:v>0.0</c:v>
                </c:pt>
                <c:pt idx="3">
                  <c:v>0.0</c:v>
                </c:pt>
                <c:pt idx="4">
                  <c:v>0.0</c:v>
                </c:pt>
              </c:numCache>
            </c:numRef>
          </c:val>
          <c:extLst xmlns:c16r2="http://schemas.microsoft.com/office/drawing/2015/06/chart">
            <c:ext xmlns:c16="http://schemas.microsoft.com/office/drawing/2014/chart" uri="{C3380CC4-5D6E-409C-BE32-E72D297353CC}">
              <c16:uniqueId val="{00000001-9B20-4EDA-B261-F52E8F7096D1}"/>
            </c:ext>
          </c:extLst>
        </c:ser>
        <c:ser>
          <c:idx val="2"/>
          <c:order val="2"/>
          <c:tx>
            <c:strRef>
              <c:f>Hoja2!$A$6</c:f>
              <c:strCache>
                <c:ptCount val="1"/>
                <c:pt idx="0">
                  <c:v>Med-Q1</c:v>
                </c:pt>
              </c:strCache>
            </c:strRef>
          </c:tx>
          <c:invertIfNegative val="0"/>
          <c:cat>
            <c:strRef>
              <c:f>Hoja2!$B$3:$F$3</c:f>
              <c:strCache>
                <c:ptCount val="5"/>
                <c:pt idx="0">
                  <c:v>Inicial dhs (a)</c:v>
                </c:pt>
                <c:pt idx="1">
                  <c:v>15 mins dhs (b)</c:v>
                </c:pt>
                <c:pt idx="2">
                  <c:v>8 diasdhs (c )</c:v>
                </c:pt>
                <c:pt idx="3">
                  <c:v>15 dias dhs ( c)</c:v>
                </c:pt>
                <c:pt idx="4">
                  <c:v>mes dhs ( c)</c:v>
                </c:pt>
              </c:strCache>
            </c:strRef>
          </c:cat>
          <c:val>
            <c:numRef>
              <c:f>Hoja2!$B$6:$F$6</c:f>
              <c:numCache>
                <c:formatCode>General</c:formatCode>
                <c:ptCount val="5"/>
                <c:pt idx="0">
                  <c:v>0.0</c:v>
                </c:pt>
                <c:pt idx="1">
                  <c:v>1.0</c:v>
                </c:pt>
                <c:pt idx="2">
                  <c:v>0.0</c:v>
                </c:pt>
                <c:pt idx="3">
                  <c:v>0.0</c:v>
                </c:pt>
                <c:pt idx="4">
                  <c:v>0.0</c:v>
                </c:pt>
              </c:numCache>
            </c:numRef>
          </c:val>
          <c:extLst xmlns:c16r2="http://schemas.microsoft.com/office/drawing/2015/06/chart">
            <c:ext xmlns:c16="http://schemas.microsoft.com/office/drawing/2014/chart" uri="{C3380CC4-5D6E-409C-BE32-E72D297353CC}">
              <c16:uniqueId val="{00000002-9B20-4EDA-B261-F52E8F7096D1}"/>
            </c:ext>
          </c:extLst>
        </c:ser>
        <c:ser>
          <c:idx val="3"/>
          <c:order val="3"/>
          <c:tx>
            <c:strRef>
              <c:f>Hoja2!$A$7</c:f>
              <c:strCache>
                <c:ptCount val="1"/>
                <c:pt idx="0">
                  <c:v>Q3-Med</c:v>
                </c:pt>
              </c:strCache>
            </c:strRef>
          </c:tx>
          <c:invertIfNegative val="0"/>
          <c:errBars>
            <c:errBarType val="plus"/>
            <c:errValType val="cust"/>
            <c:noEndCap val="0"/>
            <c:plus>
              <c:numRef>
                <c:f>Hoja2!$B$8:$F$8</c:f>
                <c:numCache>
                  <c:formatCode>General</c:formatCode>
                  <c:ptCount val="5"/>
                  <c:pt idx="0">
                    <c:v>0.0</c:v>
                  </c:pt>
                  <c:pt idx="1">
                    <c:v>0.25</c:v>
                  </c:pt>
                  <c:pt idx="2">
                    <c:v>1.0</c:v>
                  </c:pt>
                  <c:pt idx="3">
                    <c:v>1.0</c:v>
                  </c:pt>
                  <c:pt idx="4">
                    <c:v>1.0</c:v>
                  </c:pt>
                </c:numCache>
              </c:numRef>
            </c:plus>
          </c:errBars>
          <c:cat>
            <c:strRef>
              <c:f>Hoja2!$B$3:$F$3</c:f>
              <c:strCache>
                <c:ptCount val="5"/>
                <c:pt idx="0">
                  <c:v>Inicial dhs (a)</c:v>
                </c:pt>
                <c:pt idx="1">
                  <c:v>15 mins dhs (b)</c:v>
                </c:pt>
                <c:pt idx="2">
                  <c:v>8 diasdhs (c )</c:v>
                </c:pt>
                <c:pt idx="3">
                  <c:v>15 dias dhs ( c)</c:v>
                </c:pt>
                <c:pt idx="4">
                  <c:v>mes dhs ( c)</c:v>
                </c:pt>
              </c:strCache>
            </c:strRef>
          </c:cat>
          <c:val>
            <c:numRef>
              <c:f>Hoja2!$B$7:$F$7</c:f>
              <c:numCache>
                <c:formatCode>General</c:formatCode>
                <c:ptCount val="5"/>
                <c:pt idx="0">
                  <c:v>1.0</c:v>
                </c:pt>
                <c:pt idx="1">
                  <c:v>0.75</c:v>
                </c:pt>
                <c:pt idx="2">
                  <c:v>1.0</c:v>
                </c:pt>
                <c:pt idx="3">
                  <c:v>1.0</c:v>
                </c:pt>
                <c:pt idx="4">
                  <c:v>1.0</c:v>
                </c:pt>
              </c:numCache>
            </c:numRef>
          </c:val>
          <c:extLst xmlns:c16r2="http://schemas.microsoft.com/office/drawing/2015/06/chart">
            <c:ext xmlns:c16="http://schemas.microsoft.com/office/drawing/2014/chart" uri="{C3380CC4-5D6E-409C-BE32-E72D297353CC}">
              <c16:uniqueId val="{00000003-9B20-4EDA-B261-F52E8F7096D1}"/>
            </c:ext>
          </c:extLst>
        </c:ser>
        <c:dLbls>
          <c:showLegendKey val="0"/>
          <c:showVal val="0"/>
          <c:showCatName val="0"/>
          <c:showSerName val="0"/>
          <c:showPercent val="0"/>
          <c:showBubbleSize val="0"/>
        </c:dLbls>
        <c:gapWidth val="150"/>
        <c:overlap val="100"/>
        <c:axId val="837225232"/>
        <c:axId val="837226592"/>
      </c:barChart>
      <c:scatterChart>
        <c:scatterStyle val="lineMarker"/>
        <c:varyColors val="0"/>
        <c:ser>
          <c:idx val="4"/>
          <c:order val="4"/>
          <c:tx>
            <c:v>m</c:v>
          </c:tx>
          <c:spPr>
            <a:ln w="28575">
              <a:noFill/>
            </a:ln>
          </c:spPr>
          <c:marker>
            <c:symbol val="x"/>
            <c:size val="5"/>
            <c:spPr>
              <a:ln>
                <a:solidFill>
                  <a:srgbClr val="000000"/>
                </a:solidFill>
                <a:prstDash val="solid"/>
              </a:ln>
            </c:spPr>
          </c:marker>
          <c:xVal>
            <c:numLit>
              <c:formatCode>General</c:formatCode>
              <c:ptCount val="1"/>
              <c:pt idx="0">
                <c:v>1.0</c:v>
              </c:pt>
            </c:numLit>
          </c:xVal>
          <c:yVal>
            <c:numRef>
              <c:f>Hoja2!$B$15</c:f>
              <c:numCache>
                <c:formatCode>0</c:formatCode>
                <c:ptCount val="1"/>
                <c:pt idx="0">
                  <c:v>2.433333333333333</c:v>
                </c:pt>
              </c:numCache>
            </c:numRef>
          </c:yVal>
          <c:smooth val="0"/>
          <c:extLst xmlns:c16r2="http://schemas.microsoft.com/office/drawing/2015/06/chart">
            <c:ext xmlns:c16="http://schemas.microsoft.com/office/drawing/2014/chart" uri="{C3380CC4-5D6E-409C-BE32-E72D297353CC}">
              <c16:uniqueId val="{00000004-9B20-4EDA-B261-F52E8F7096D1}"/>
            </c:ext>
          </c:extLst>
        </c:ser>
        <c:ser>
          <c:idx val="5"/>
          <c:order val="5"/>
          <c:tx>
            <c:v>m</c:v>
          </c:tx>
          <c:spPr>
            <a:ln w="28575">
              <a:noFill/>
            </a:ln>
          </c:spPr>
          <c:marker>
            <c:symbol val="x"/>
            <c:size val="5"/>
            <c:spPr>
              <a:ln>
                <a:solidFill>
                  <a:srgbClr val="000000"/>
                </a:solidFill>
                <a:prstDash val="solid"/>
              </a:ln>
            </c:spPr>
          </c:marker>
          <c:xVal>
            <c:numLit>
              <c:formatCode>General</c:formatCode>
              <c:ptCount val="1"/>
              <c:pt idx="0">
                <c:v>2.0</c:v>
              </c:pt>
            </c:numLit>
          </c:xVal>
          <c:yVal>
            <c:numRef>
              <c:f>Hoja2!$C$15</c:f>
              <c:numCache>
                <c:formatCode>0</c:formatCode>
                <c:ptCount val="1"/>
                <c:pt idx="0">
                  <c:v>0.8</c:v>
                </c:pt>
              </c:numCache>
            </c:numRef>
          </c:yVal>
          <c:smooth val="0"/>
          <c:extLst xmlns:c16r2="http://schemas.microsoft.com/office/drawing/2015/06/chart">
            <c:ext xmlns:c16="http://schemas.microsoft.com/office/drawing/2014/chart" uri="{C3380CC4-5D6E-409C-BE32-E72D297353CC}">
              <c16:uniqueId val="{00000005-9B20-4EDA-B261-F52E8F7096D1}"/>
            </c:ext>
          </c:extLst>
        </c:ser>
        <c:ser>
          <c:idx val="6"/>
          <c:order val="6"/>
          <c:tx>
            <c:v>m</c:v>
          </c:tx>
          <c:spPr>
            <a:ln w="28575">
              <a:noFill/>
            </a:ln>
          </c:spPr>
          <c:marker>
            <c:symbol val="x"/>
            <c:size val="5"/>
            <c:spPr>
              <a:ln>
                <a:solidFill>
                  <a:srgbClr val="000000"/>
                </a:solidFill>
                <a:prstDash val="solid"/>
              </a:ln>
            </c:spPr>
          </c:marker>
          <c:xVal>
            <c:numLit>
              <c:formatCode>General</c:formatCode>
              <c:ptCount val="1"/>
              <c:pt idx="0">
                <c:v>3.0</c:v>
              </c:pt>
            </c:numLit>
          </c:xVal>
          <c:yVal>
            <c:numRef>
              <c:f>Hoja2!$D$15</c:f>
              <c:numCache>
                <c:formatCode>0</c:formatCode>
                <c:ptCount val="1"/>
                <c:pt idx="0">
                  <c:v>0.5</c:v>
                </c:pt>
              </c:numCache>
            </c:numRef>
          </c:yVal>
          <c:smooth val="0"/>
          <c:extLst xmlns:c16r2="http://schemas.microsoft.com/office/drawing/2015/06/chart">
            <c:ext xmlns:c16="http://schemas.microsoft.com/office/drawing/2014/chart" uri="{C3380CC4-5D6E-409C-BE32-E72D297353CC}">
              <c16:uniqueId val="{00000006-9B20-4EDA-B261-F52E8F7096D1}"/>
            </c:ext>
          </c:extLst>
        </c:ser>
        <c:ser>
          <c:idx val="7"/>
          <c:order val="7"/>
          <c:tx>
            <c:v>m</c:v>
          </c:tx>
          <c:spPr>
            <a:ln w="28575">
              <a:noFill/>
            </a:ln>
          </c:spPr>
          <c:marker>
            <c:symbol val="x"/>
            <c:size val="5"/>
            <c:spPr>
              <a:ln>
                <a:solidFill>
                  <a:srgbClr val="000000"/>
                </a:solidFill>
                <a:prstDash val="solid"/>
              </a:ln>
            </c:spPr>
          </c:marker>
          <c:xVal>
            <c:numLit>
              <c:formatCode>General</c:formatCode>
              <c:ptCount val="1"/>
              <c:pt idx="0">
                <c:v>4.0</c:v>
              </c:pt>
            </c:numLit>
          </c:xVal>
          <c:yVal>
            <c:numRef>
              <c:f>Hoja2!$E$15</c:f>
              <c:numCache>
                <c:formatCode>0</c:formatCode>
                <c:ptCount val="1"/>
                <c:pt idx="0">
                  <c:v>0.466666666666667</c:v>
                </c:pt>
              </c:numCache>
            </c:numRef>
          </c:yVal>
          <c:smooth val="0"/>
          <c:extLst xmlns:c16r2="http://schemas.microsoft.com/office/drawing/2015/06/chart">
            <c:ext xmlns:c16="http://schemas.microsoft.com/office/drawing/2014/chart" uri="{C3380CC4-5D6E-409C-BE32-E72D297353CC}">
              <c16:uniqueId val="{00000007-9B20-4EDA-B261-F52E8F7096D1}"/>
            </c:ext>
          </c:extLst>
        </c:ser>
        <c:ser>
          <c:idx val="8"/>
          <c:order val="8"/>
          <c:tx>
            <c:v>m</c:v>
          </c:tx>
          <c:spPr>
            <a:ln w="28575">
              <a:noFill/>
            </a:ln>
          </c:spPr>
          <c:marker>
            <c:symbol val="x"/>
            <c:size val="5"/>
            <c:spPr>
              <a:ln>
                <a:solidFill>
                  <a:srgbClr val="000000"/>
                </a:solidFill>
                <a:prstDash val="solid"/>
              </a:ln>
            </c:spPr>
          </c:marker>
          <c:xVal>
            <c:numLit>
              <c:formatCode>General</c:formatCode>
              <c:ptCount val="1"/>
              <c:pt idx="0">
                <c:v>5.0</c:v>
              </c:pt>
            </c:numLit>
          </c:xVal>
          <c:yVal>
            <c:numRef>
              <c:f>Hoja2!$F$15</c:f>
              <c:numCache>
                <c:formatCode>0</c:formatCode>
                <c:ptCount val="1"/>
                <c:pt idx="0">
                  <c:v>0.433333333333333</c:v>
                </c:pt>
              </c:numCache>
            </c:numRef>
          </c:yVal>
          <c:smooth val="0"/>
          <c:extLst xmlns:c16r2="http://schemas.microsoft.com/office/drawing/2015/06/chart">
            <c:ext xmlns:c16="http://schemas.microsoft.com/office/drawing/2014/chart" uri="{C3380CC4-5D6E-409C-BE32-E72D297353CC}">
              <c16:uniqueId val="{00000008-9B20-4EDA-B261-F52E8F7096D1}"/>
            </c:ext>
          </c:extLst>
        </c:ser>
        <c:dLbls>
          <c:showLegendKey val="0"/>
          <c:showVal val="0"/>
          <c:showCatName val="0"/>
          <c:showSerName val="0"/>
          <c:showPercent val="0"/>
          <c:showBubbleSize val="0"/>
        </c:dLbls>
        <c:axId val="837225232"/>
        <c:axId val="837226592"/>
      </c:scatterChart>
      <c:catAx>
        <c:axId val="837225232"/>
        <c:scaling>
          <c:orientation val="minMax"/>
        </c:scaling>
        <c:delete val="0"/>
        <c:axPos val="b"/>
        <c:numFmt formatCode="General" sourceLinked="1"/>
        <c:majorTickMark val="out"/>
        <c:minorTickMark val="none"/>
        <c:tickLblPos val="nextTo"/>
        <c:crossAx val="837226592"/>
        <c:crosses val="autoZero"/>
        <c:auto val="1"/>
        <c:lblAlgn val="ctr"/>
        <c:lblOffset val="100"/>
        <c:noMultiLvlLbl val="0"/>
      </c:catAx>
      <c:valAx>
        <c:axId val="837226592"/>
        <c:scaling>
          <c:orientation val="minMax"/>
        </c:scaling>
        <c:delete val="0"/>
        <c:axPos val="l"/>
        <c:majorGridlines/>
        <c:numFmt formatCode="General" sourceLinked="1"/>
        <c:majorTickMark val="out"/>
        <c:minorTickMark val="none"/>
        <c:tickLblPos val="nextTo"/>
        <c:crossAx val="837225232"/>
        <c:crosses val="autoZero"/>
        <c:crossBetween val="between"/>
      </c:valAx>
    </c:plotArea>
    <c:plotVisOnly val="1"/>
    <c:dispBlanksAs val="gap"/>
    <c:showDLblsOverMax val="0"/>
  </c:chart>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Media de pacinets isn presencai de Dolor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_tradnl"/>
        </a:p>
      </c:txPr>
    </c:title>
    <c:autoTitleDeleted val="0"/>
    <c:plotArea>
      <c:layout/>
      <c:barChart>
        <c:barDir val="col"/>
        <c:grouping val="clustered"/>
        <c:varyColors val="0"/>
        <c:ser>
          <c:idx val="0"/>
          <c:order val="0"/>
          <c:tx>
            <c:strRef>
              <c:f>binimial!$C$17</c:f>
              <c:strCache>
                <c:ptCount val="1"/>
                <c:pt idx="0">
                  <c:v>u=np</c:v>
                </c:pt>
              </c:strCache>
            </c:strRef>
          </c:tx>
          <c:spPr>
            <a:solidFill>
              <a:schemeClr val="accent1"/>
            </a:solidFill>
            <a:ln>
              <a:noFill/>
            </a:ln>
            <a:effectLst/>
          </c:spPr>
          <c:invertIfNegative val="0"/>
          <c:dPt>
            <c:idx val="0"/>
            <c:invertIfNegative val="0"/>
            <c:bubble3D val="0"/>
            <c:spPr>
              <a:solidFill>
                <a:srgbClr val="FF0000"/>
              </a:solidFill>
              <a:ln>
                <a:noFill/>
              </a:ln>
              <a:effectLst/>
            </c:spPr>
            <c:extLst xmlns:c16r2="http://schemas.microsoft.com/office/drawing/2015/06/chart">
              <c:ext xmlns:c16="http://schemas.microsoft.com/office/drawing/2014/chart" uri="{C3380CC4-5D6E-409C-BE32-E72D297353CC}">
                <c16:uniqueId val="{00000001-3232-400D-B6E5-A5228963993F}"/>
              </c:ext>
            </c:extLst>
          </c:dPt>
          <c:dPt>
            <c:idx val="1"/>
            <c:invertIfNegative val="0"/>
            <c:bubble3D val="0"/>
            <c:spPr>
              <a:solidFill>
                <a:schemeClr val="accent3">
                  <a:lumMod val="20000"/>
                  <a:lumOff val="80000"/>
                </a:schemeClr>
              </a:solidFill>
              <a:ln>
                <a:noFill/>
              </a:ln>
              <a:effectLst/>
            </c:spPr>
            <c:extLst xmlns:c16r2="http://schemas.microsoft.com/office/drawing/2015/06/chart">
              <c:ext xmlns:c16="http://schemas.microsoft.com/office/drawing/2014/chart" uri="{C3380CC4-5D6E-409C-BE32-E72D297353CC}">
                <c16:uniqueId val="{00000003-3232-400D-B6E5-A5228963993F}"/>
              </c:ext>
            </c:extLst>
          </c:dPt>
          <c:dPt>
            <c:idx val="2"/>
            <c:invertIfNegative val="0"/>
            <c:bubble3D val="0"/>
            <c:spPr>
              <a:solidFill>
                <a:schemeClr val="accent3">
                  <a:lumMod val="40000"/>
                  <a:lumOff val="60000"/>
                </a:schemeClr>
              </a:solidFill>
              <a:ln>
                <a:noFill/>
              </a:ln>
              <a:effectLst/>
            </c:spPr>
            <c:extLst xmlns:c16r2="http://schemas.microsoft.com/office/drawing/2015/06/chart">
              <c:ext xmlns:c16="http://schemas.microsoft.com/office/drawing/2014/chart" uri="{C3380CC4-5D6E-409C-BE32-E72D297353CC}">
                <c16:uniqueId val="{00000005-3232-400D-B6E5-A5228963993F}"/>
              </c:ext>
            </c:extLst>
          </c:dPt>
          <c:dPt>
            <c:idx val="3"/>
            <c:invertIfNegative val="0"/>
            <c:bubble3D val="0"/>
            <c:spPr>
              <a:solidFill>
                <a:schemeClr val="accent3">
                  <a:lumMod val="60000"/>
                  <a:lumOff val="40000"/>
                </a:schemeClr>
              </a:solidFill>
              <a:ln>
                <a:noFill/>
              </a:ln>
              <a:effectLst/>
            </c:spPr>
            <c:extLst xmlns:c16r2="http://schemas.microsoft.com/office/drawing/2015/06/chart">
              <c:ext xmlns:c16="http://schemas.microsoft.com/office/drawing/2014/chart" uri="{C3380CC4-5D6E-409C-BE32-E72D297353CC}">
                <c16:uniqueId val="{00000007-3232-400D-B6E5-A5228963993F}"/>
              </c:ext>
            </c:extLst>
          </c:dPt>
          <c:dPt>
            <c:idx val="4"/>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9-3232-400D-B6E5-A5228963993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binimial!$B$19:$B$23</c:f>
              <c:strCache>
                <c:ptCount val="5"/>
                <c:pt idx="0">
                  <c:v>Inicial</c:v>
                </c:pt>
                <c:pt idx="1">
                  <c:v>15 mins</c:v>
                </c:pt>
                <c:pt idx="2">
                  <c:v>8 días</c:v>
                </c:pt>
                <c:pt idx="3">
                  <c:v>15 días</c:v>
                </c:pt>
                <c:pt idx="4">
                  <c:v>1 mes</c:v>
                </c:pt>
              </c:strCache>
            </c:strRef>
          </c:cat>
          <c:val>
            <c:numRef>
              <c:f>binimial!$C$19:$C$23</c:f>
              <c:numCache>
                <c:formatCode>0</c:formatCode>
                <c:ptCount val="5"/>
                <c:pt idx="0">
                  <c:v>2.678571428571429</c:v>
                </c:pt>
                <c:pt idx="1">
                  <c:v>24.10714285714286</c:v>
                </c:pt>
                <c:pt idx="2">
                  <c:v>28.92857142857143</c:v>
                </c:pt>
                <c:pt idx="3">
                  <c:v>30.0</c:v>
                </c:pt>
                <c:pt idx="4">
                  <c:v>34.28571428571428</c:v>
                </c:pt>
              </c:numCache>
            </c:numRef>
          </c:val>
          <c:extLst xmlns:c16r2="http://schemas.microsoft.com/office/drawing/2015/06/chart">
            <c:ext xmlns:c16="http://schemas.microsoft.com/office/drawing/2014/chart" uri="{C3380CC4-5D6E-409C-BE32-E72D297353CC}">
              <c16:uniqueId val="{0000000A-3232-400D-B6E5-A5228963993F}"/>
            </c:ext>
          </c:extLst>
        </c:ser>
        <c:dLbls>
          <c:showLegendKey val="0"/>
          <c:showVal val="0"/>
          <c:showCatName val="0"/>
          <c:showSerName val="0"/>
          <c:showPercent val="0"/>
          <c:showBubbleSize val="0"/>
        </c:dLbls>
        <c:gapWidth val="150"/>
        <c:axId val="943769088"/>
        <c:axId val="943772480"/>
      </c:barChart>
      <c:catAx>
        <c:axId val="94376908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periodo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3772480"/>
        <c:crosses val="autoZero"/>
        <c:auto val="1"/>
        <c:lblAlgn val="ctr"/>
        <c:lblOffset val="100"/>
        <c:noMultiLvlLbl val="0"/>
      </c:catAx>
      <c:valAx>
        <c:axId val="94377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Pacientes</a:t>
                </a:r>
              </a:p>
            </c:rich>
          </c:tx>
          <c:layout>
            <c:manualLayout>
              <c:xMode val="edge"/>
              <c:yMode val="edge"/>
              <c:x val="0.0305555555555556"/>
              <c:y val="0.37951771653543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37690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0"/>
          <c:order val="0"/>
          <c:tx>
            <c:strRef>
              <c:f>dtes!$W$36</c:f>
              <c:strCache>
                <c:ptCount val="1"/>
                <c:pt idx="0">
                  <c:v>Dhs2</c:v>
                </c:pt>
              </c:strCache>
            </c:strRef>
          </c:tx>
          <c:marker>
            <c:symbol val="none"/>
          </c:marker>
          <c:cat>
            <c:strRef>
              <c:f>dtes!$V$37:$V$636</c:f>
              <c:strCache>
                <c:ptCount val="600"/>
                <c:pt idx="0">
                  <c:v>1 mes</c:v>
                </c:pt>
                <c:pt idx="1">
                  <c:v>1 mes</c:v>
                </c:pt>
                <c:pt idx="2">
                  <c:v>1 mes</c:v>
                </c:pt>
                <c:pt idx="3">
                  <c:v>1 mes</c:v>
                </c:pt>
                <c:pt idx="4">
                  <c:v>1 mes</c:v>
                </c:pt>
                <c:pt idx="5">
                  <c:v>1 mes</c:v>
                </c:pt>
                <c:pt idx="6">
                  <c:v>1 mes</c:v>
                </c:pt>
                <c:pt idx="7">
                  <c:v>1 mes</c:v>
                </c:pt>
                <c:pt idx="8">
                  <c:v>1 mes</c:v>
                </c:pt>
                <c:pt idx="9">
                  <c:v>1 mes</c:v>
                </c:pt>
                <c:pt idx="10">
                  <c:v>1 mes</c:v>
                </c:pt>
                <c:pt idx="11">
                  <c:v>1 mes</c:v>
                </c:pt>
                <c:pt idx="12">
                  <c:v>1 mes</c:v>
                </c:pt>
                <c:pt idx="13">
                  <c:v>1 mes</c:v>
                </c:pt>
                <c:pt idx="14">
                  <c:v>1 mes</c:v>
                </c:pt>
                <c:pt idx="15">
                  <c:v>1 mes</c:v>
                </c:pt>
                <c:pt idx="16">
                  <c:v>1 mes</c:v>
                </c:pt>
                <c:pt idx="17">
                  <c:v>1 mes</c:v>
                </c:pt>
                <c:pt idx="18">
                  <c:v>1 mes</c:v>
                </c:pt>
                <c:pt idx="19">
                  <c:v>1 mes</c:v>
                </c:pt>
                <c:pt idx="20">
                  <c:v>1 mes</c:v>
                </c:pt>
                <c:pt idx="21">
                  <c:v>1 mes</c:v>
                </c:pt>
                <c:pt idx="22">
                  <c:v>1 mes</c:v>
                </c:pt>
                <c:pt idx="23">
                  <c:v>1 mes</c:v>
                </c:pt>
                <c:pt idx="24">
                  <c:v>1 mes</c:v>
                </c:pt>
                <c:pt idx="25">
                  <c:v>1 mes</c:v>
                </c:pt>
                <c:pt idx="26">
                  <c:v>1 mes</c:v>
                </c:pt>
                <c:pt idx="27">
                  <c:v>1 mes</c:v>
                </c:pt>
                <c:pt idx="28">
                  <c:v>1 mes</c:v>
                </c:pt>
                <c:pt idx="29">
                  <c:v>1 mes</c:v>
                </c:pt>
                <c:pt idx="30">
                  <c:v>1 mes</c:v>
                </c:pt>
                <c:pt idx="31">
                  <c:v>1 mes</c:v>
                </c:pt>
                <c:pt idx="32">
                  <c:v>1 mes</c:v>
                </c:pt>
                <c:pt idx="33">
                  <c:v>1 mes</c:v>
                </c:pt>
                <c:pt idx="34">
                  <c:v>1 mes</c:v>
                </c:pt>
                <c:pt idx="35">
                  <c:v>1 mes</c:v>
                </c:pt>
                <c:pt idx="36">
                  <c:v>1 mes</c:v>
                </c:pt>
                <c:pt idx="37">
                  <c:v>1 mes</c:v>
                </c:pt>
                <c:pt idx="38">
                  <c:v>1 mes</c:v>
                </c:pt>
                <c:pt idx="39">
                  <c:v>1 mes</c:v>
                </c:pt>
                <c:pt idx="40">
                  <c:v>1 mes</c:v>
                </c:pt>
                <c:pt idx="41">
                  <c:v>1 mes</c:v>
                </c:pt>
                <c:pt idx="42">
                  <c:v>1 mes</c:v>
                </c:pt>
                <c:pt idx="43">
                  <c:v>1 mes</c:v>
                </c:pt>
                <c:pt idx="44">
                  <c:v>1 mes</c:v>
                </c:pt>
                <c:pt idx="45">
                  <c:v>1 mes</c:v>
                </c:pt>
                <c:pt idx="46">
                  <c:v>1 mes</c:v>
                </c:pt>
                <c:pt idx="47">
                  <c:v>1 mes</c:v>
                </c:pt>
                <c:pt idx="48">
                  <c:v>1 mes</c:v>
                </c:pt>
                <c:pt idx="49">
                  <c:v>1 mes</c:v>
                </c:pt>
                <c:pt idx="50">
                  <c:v>1 mes</c:v>
                </c:pt>
                <c:pt idx="51">
                  <c:v>1 mes</c:v>
                </c:pt>
                <c:pt idx="52">
                  <c:v>1 mes</c:v>
                </c:pt>
                <c:pt idx="53">
                  <c:v>1 mes</c:v>
                </c:pt>
                <c:pt idx="54">
                  <c:v>1 mes</c:v>
                </c:pt>
                <c:pt idx="55">
                  <c:v>1 mes</c:v>
                </c:pt>
                <c:pt idx="56">
                  <c:v>1 mes</c:v>
                </c:pt>
                <c:pt idx="57">
                  <c:v>1 mes</c:v>
                </c:pt>
                <c:pt idx="58">
                  <c:v>1 mes</c:v>
                </c:pt>
                <c:pt idx="59">
                  <c:v>1 mes</c:v>
                </c:pt>
                <c:pt idx="60">
                  <c:v>15 días</c:v>
                </c:pt>
                <c:pt idx="61">
                  <c:v>15 días</c:v>
                </c:pt>
                <c:pt idx="62">
                  <c:v>15 días</c:v>
                </c:pt>
                <c:pt idx="63">
                  <c:v>15 días</c:v>
                </c:pt>
                <c:pt idx="64">
                  <c:v>15 días</c:v>
                </c:pt>
                <c:pt idx="65">
                  <c:v>15 días</c:v>
                </c:pt>
                <c:pt idx="66">
                  <c:v>15 días</c:v>
                </c:pt>
                <c:pt idx="67">
                  <c:v>15 días</c:v>
                </c:pt>
                <c:pt idx="68">
                  <c:v>15 días</c:v>
                </c:pt>
                <c:pt idx="69">
                  <c:v>15 días</c:v>
                </c:pt>
                <c:pt idx="70">
                  <c:v>15 días</c:v>
                </c:pt>
                <c:pt idx="71">
                  <c:v>15 días</c:v>
                </c:pt>
                <c:pt idx="72">
                  <c:v>15 días</c:v>
                </c:pt>
                <c:pt idx="73">
                  <c:v>15 días</c:v>
                </c:pt>
                <c:pt idx="74">
                  <c:v>15 días</c:v>
                </c:pt>
                <c:pt idx="75">
                  <c:v>15 días</c:v>
                </c:pt>
                <c:pt idx="76">
                  <c:v>15 días</c:v>
                </c:pt>
                <c:pt idx="77">
                  <c:v>15 días</c:v>
                </c:pt>
                <c:pt idx="78">
                  <c:v>15 días</c:v>
                </c:pt>
                <c:pt idx="79">
                  <c:v>15 días</c:v>
                </c:pt>
                <c:pt idx="80">
                  <c:v>15 días</c:v>
                </c:pt>
                <c:pt idx="81">
                  <c:v>15 días</c:v>
                </c:pt>
                <c:pt idx="82">
                  <c:v>15 días</c:v>
                </c:pt>
                <c:pt idx="83">
                  <c:v>15 días</c:v>
                </c:pt>
                <c:pt idx="84">
                  <c:v>15 días</c:v>
                </c:pt>
                <c:pt idx="85">
                  <c:v>15 días</c:v>
                </c:pt>
                <c:pt idx="86">
                  <c:v>15 días</c:v>
                </c:pt>
                <c:pt idx="87">
                  <c:v>15 días</c:v>
                </c:pt>
                <c:pt idx="88">
                  <c:v>15 días</c:v>
                </c:pt>
                <c:pt idx="89">
                  <c:v>15 días</c:v>
                </c:pt>
                <c:pt idx="90">
                  <c:v>15 días</c:v>
                </c:pt>
                <c:pt idx="91">
                  <c:v>15 días</c:v>
                </c:pt>
                <c:pt idx="92">
                  <c:v>15 días</c:v>
                </c:pt>
                <c:pt idx="93">
                  <c:v>15 días</c:v>
                </c:pt>
                <c:pt idx="94">
                  <c:v>15 días</c:v>
                </c:pt>
                <c:pt idx="95">
                  <c:v>15 días</c:v>
                </c:pt>
                <c:pt idx="96">
                  <c:v>15 días</c:v>
                </c:pt>
                <c:pt idx="97">
                  <c:v>15 días</c:v>
                </c:pt>
                <c:pt idx="98">
                  <c:v>15 días</c:v>
                </c:pt>
                <c:pt idx="99">
                  <c:v>15 días</c:v>
                </c:pt>
                <c:pt idx="100">
                  <c:v>15 días</c:v>
                </c:pt>
                <c:pt idx="101">
                  <c:v>15 días</c:v>
                </c:pt>
                <c:pt idx="102">
                  <c:v>15 días</c:v>
                </c:pt>
                <c:pt idx="103">
                  <c:v>15 días</c:v>
                </c:pt>
                <c:pt idx="104">
                  <c:v>15 días</c:v>
                </c:pt>
                <c:pt idx="105">
                  <c:v>15 días</c:v>
                </c:pt>
                <c:pt idx="106">
                  <c:v>15 días</c:v>
                </c:pt>
                <c:pt idx="107">
                  <c:v>15 días</c:v>
                </c:pt>
                <c:pt idx="108">
                  <c:v>15 días</c:v>
                </c:pt>
                <c:pt idx="109">
                  <c:v>15 días</c:v>
                </c:pt>
                <c:pt idx="110">
                  <c:v>15 días</c:v>
                </c:pt>
                <c:pt idx="111">
                  <c:v>15 días</c:v>
                </c:pt>
                <c:pt idx="112">
                  <c:v>15 días</c:v>
                </c:pt>
                <c:pt idx="113">
                  <c:v>15 días</c:v>
                </c:pt>
                <c:pt idx="114">
                  <c:v>15 días</c:v>
                </c:pt>
                <c:pt idx="115">
                  <c:v>15 días</c:v>
                </c:pt>
                <c:pt idx="116">
                  <c:v>15 días</c:v>
                </c:pt>
                <c:pt idx="117">
                  <c:v>15 días</c:v>
                </c:pt>
                <c:pt idx="118">
                  <c:v>15 días</c:v>
                </c:pt>
                <c:pt idx="119">
                  <c:v>15 días</c:v>
                </c:pt>
                <c:pt idx="120">
                  <c:v>15 mins</c:v>
                </c:pt>
                <c:pt idx="121">
                  <c:v>15 mins</c:v>
                </c:pt>
                <c:pt idx="122">
                  <c:v>15 mins</c:v>
                </c:pt>
                <c:pt idx="123">
                  <c:v>15 mins</c:v>
                </c:pt>
                <c:pt idx="124">
                  <c:v>15 mins</c:v>
                </c:pt>
                <c:pt idx="125">
                  <c:v>15 mins</c:v>
                </c:pt>
                <c:pt idx="126">
                  <c:v>15 mins</c:v>
                </c:pt>
                <c:pt idx="127">
                  <c:v>15 mins</c:v>
                </c:pt>
                <c:pt idx="128">
                  <c:v>15 mins</c:v>
                </c:pt>
                <c:pt idx="129">
                  <c:v>15 mins</c:v>
                </c:pt>
                <c:pt idx="130">
                  <c:v>15 mins</c:v>
                </c:pt>
                <c:pt idx="131">
                  <c:v>15 mins</c:v>
                </c:pt>
                <c:pt idx="132">
                  <c:v>15 mins</c:v>
                </c:pt>
                <c:pt idx="133">
                  <c:v>15 mins</c:v>
                </c:pt>
                <c:pt idx="134">
                  <c:v>15 mins</c:v>
                </c:pt>
                <c:pt idx="135">
                  <c:v>15 mins</c:v>
                </c:pt>
                <c:pt idx="136">
                  <c:v>15 mins</c:v>
                </c:pt>
                <c:pt idx="137">
                  <c:v>15 mins</c:v>
                </c:pt>
                <c:pt idx="138">
                  <c:v>15 mins</c:v>
                </c:pt>
                <c:pt idx="139">
                  <c:v>15 mins</c:v>
                </c:pt>
                <c:pt idx="140">
                  <c:v>15 mins</c:v>
                </c:pt>
                <c:pt idx="141">
                  <c:v>15 mins</c:v>
                </c:pt>
                <c:pt idx="142">
                  <c:v>15 mins</c:v>
                </c:pt>
                <c:pt idx="143">
                  <c:v>15 mins</c:v>
                </c:pt>
                <c:pt idx="144">
                  <c:v>15 mins</c:v>
                </c:pt>
                <c:pt idx="145">
                  <c:v>15 mins</c:v>
                </c:pt>
                <c:pt idx="146">
                  <c:v>15 mins</c:v>
                </c:pt>
                <c:pt idx="147">
                  <c:v>15 mins</c:v>
                </c:pt>
                <c:pt idx="148">
                  <c:v>15 mins</c:v>
                </c:pt>
                <c:pt idx="149">
                  <c:v>15 mins</c:v>
                </c:pt>
                <c:pt idx="150">
                  <c:v>15 mins</c:v>
                </c:pt>
                <c:pt idx="151">
                  <c:v>15 mins</c:v>
                </c:pt>
                <c:pt idx="152">
                  <c:v>15 mins</c:v>
                </c:pt>
                <c:pt idx="153">
                  <c:v>15 mins</c:v>
                </c:pt>
                <c:pt idx="154">
                  <c:v>15 mins</c:v>
                </c:pt>
                <c:pt idx="155">
                  <c:v>15 mins</c:v>
                </c:pt>
                <c:pt idx="156">
                  <c:v>15 mins</c:v>
                </c:pt>
                <c:pt idx="157">
                  <c:v>15 mins</c:v>
                </c:pt>
                <c:pt idx="158">
                  <c:v>15 mins</c:v>
                </c:pt>
                <c:pt idx="159">
                  <c:v>15 mins</c:v>
                </c:pt>
                <c:pt idx="160">
                  <c:v>15 mins</c:v>
                </c:pt>
                <c:pt idx="161">
                  <c:v>15 mins</c:v>
                </c:pt>
                <c:pt idx="162">
                  <c:v>15 mins</c:v>
                </c:pt>
                <c:pt idx="163">
                  <c:v>15 mins</c:v>
                </c:pt>
                <c:pt idx="164">
                  <c:v>15 mins</c:v>
                </c:pt>
                <c:pt idx="165">
                  <c:v>15 mins</c:v>
                </c:pt>
                <c:pt idx="166">
                  <c:v>15 mins</c:v>
                </c:pt>
                <c:pt idx="167">
                  <c:v>15 mins</c:v>
                </c:pt>
                <c:pt idx="168">
                  <c:v>15 mins</c:v>
                </c:pt>
                <c:pt idx="169">
                  <c:v>15 mins</c:v>
                </c:pt>
                <c:pt idx="170">
                  <c:v>15 mins</c:v>
                </c:pt>
                <c:pt idx="171">
                  <c:v>15 mins</c:v>
                </c:pt>
                <c:pt idx="172">
                  <c:v>15 mins</c:v>
                </c:pt>
                <c:pt idx="173">
                  <c:v>15 mins</c:v>
                </c:pt>
                <c:pt idx="174">
                  <c:v>15 mins</c:v>
                </c:pt>
                <c:pt idx="175">
                  <c:v>15 mins</c:v>
                </c:pt>
                <c:pt idx="176">
                  <c:v>15 mins</c:v>
                </c:pt>
                <c:pt idx="177">
                  <c:v>15 mins</c:v>
                </c:pt>
                <c:pt idx="178">
                  <c:v>15 mins</c:v>
                </c:pt>
                <c:pt idx="179">
                  <c:v>15 mins</c:v>
                </c:pt>
                <c:pt idx="180">
                  <c:v>8 días</c:v>
                </c:pt>
                <c:pt idx="181">
                  <c:v>8 días</c:v>
                </c:pt>
                <c:pt idx="182">
                  <c:v>8 días</c:v>
                </c:pt>
                <c:pt idx="183">
                  <c:v>8 días</c:v>
                </c:pt>
                <c:pt idx="184">
                  <c:v>8 días</c:v>
                </c:pt>
                <c:pt idx="185">
                  <c:v>8 días</c:v>
                </c:pt>
                <c:pt idx="186">
                  <c:v>8 días</c:v>
                </c:pt>
                <c:pt idx="187">
                  <c:v>8 días</c:v>
                </c:pt>
                <c:pt idx="188">
                  <c:v>8 días</c:v>
                </c:pt>
                <c:pt idx="189">
                  <c:v>8 días</c:v>
                </c:pt>
                <c:pt idx="190">
                  <c:v>8 días</c:v>
                </c:pt>
                <c:pt idx="191">
                  <c:v>8 días</c:v>
                </c:pt>
                <c:pt idx="192">
                  <c:v>8 días</c:v>
                </c:pt>
                <c:pt idx="193">
                  <c:v>8 días</c:v>
                </c:pt>
                <c:pt idx="194">
                  <c:v>8 días</c:v>
                </c:pt>
                <c:pt idx="195">
                  <c:v>8 días</c:v>
                </c:pt>
                <c:pt idx="196">
                  <c:v>8 días</c:v>
                </c:pt>
                <c:pt idx="197">
                  <c:v>8 días</c:v>
                </c:pt>
                <c:pt idx="198">
                  <c:v>8 días</c:v>
                </c:pt>
                <c:pt idx="199">
                  <c:v>8 días</c:v>
                </c:pt>
                <c:pt idx="200">
                  <c:v>8 días</c:v>
                </c:pt>
                <c:pt idx="201">
                  <c:v>8 días</c:v>
                </c:pt>
                <c:pt idx="202">
                  <c:v>8 días</c:v>
                </c:pt>
                <c:pt idx="203">
                  <c:v>8 días</c:v>
                </c:pt>
                <c:pt idx="204">
                  <c:v>8 días</c:v>
                </c:pt>
                <c:pt idx="205">
                  <c:v>8 días</c:v>
                </c:pt>
                <c:pt idx="206">
                  <c:v>8 días</c:v>
                </c:pt>
                <c:pt idx="207">
                  <c:v>8 días</c:v>
                </c:pt>
                <c:pt idx="208">
                  <c:v>8 días</c:v>
                </c:pt>
                <c:pt idx="209">
                  <c:v>8 días</c:v>
                </c:pt>
                <c:pt idx="210">
                  <c:v>8 días</c:v>
                </c:pt>
                <c:pt idx="211">
                  <c:v>8 días</c:v>
                </c:pt>
                <c:pt idx="212">
                  <c:v>8 días</c:v>
                </c:pt>
                <c:pt idx="213">
                  <c:v>8 días</c:v>
                </c:pt>
                <c:pt idx="214">
                  <c:v>8 días</c:v>
                </c:pt>
                <c:pt idx="215">
                  <c:v>8 días</c:v>
                </c:pt>
                <c:pt idx="216">
                  <c:v>8 días</c:v>
                </c:pt>
                <c:pt idx="217">
                  <c:v>8 días</c:v>
                </c:pt>
                <c:pt idx="218">
                  <c:v>8 días</c:v>
                </c:pt>
                <c:pt idx="219">
                  <c:v>8 días</c:v>
                </c:pt>
                <c:pt idx="220">
                  <c:v>8 días</c:v>
                </c:pt>
                <c:pt idx="221">
                  <c:v>8 días</c:v>
                </c:pt>
                <c:pt idx="222">
                  <c:v>8 días</c:v>
                </c:pt>
                <c:pt idx="223">
                  <c:v>8 días</c:v>
                </c:pt>
                <c:pt idx="224">
                  <c:v>8 días</c:v>
                </c:pt>
                <c:pt idx="225">
                  <c:v>8 días</c:v>
                </c:pt>
                <c:pt idx="226">
                  <c:v>8 días</c:v>
                </c:pt>
                <c:pt idx="227">
                  <c:v>8 días</c:v>
                </c:pt>
                <c:pt idx="228">
                  <c:v>8 días</c:v>
                </c:pt>
                <c:pt idx="229">
                  <c:v>8 días</c:v>
                </c:pt>
                <c:pt idx="230">
                  <c:v>8 días</c:v>
                </c:pt>
                <c:pt idx="231">
                  <c:v>8 días</c:v>
                </c:pt>
                <c:pt idx="232">
                  <c:v>8 días</c:v>
                </c:pt>
                <c:pt idx="233">
                  <c:v>8 días</c:v>
                </c:pt>
                <c:pt idx="234">
                  <c:v>8 días</c:v>
                </c:pt>
                <c:pt idx="235">
                  <c:v>8 días</c:v>
                </c:pt>
                <c:pt idx="236">
                  <c:v>8 días</c:v>
                </c:pt>
                <c:pt idx="237">
                  <c:v>8 días</c:v>
                </c:pt>
                <c:pt idx="238">
                  <c:v>8 días</c:v>
                </c:pt>
                <c:pt idx="239">
                  <c:v>8 días</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1 mes</c:v>
                </c:pt>
                <c:pt idx="301">
                  <c:v>1 mes</c:v>
                </c:pt>
                <c:pt idx="302">
                  <c:v>1 mes</c:v>
                </c:pt>
                <c:pt idx="303">
                  <c:v>1 mes</c:v>
                </c:pt>
                <c:pt idx="304">
                  <c:v>1 mes</c:v>
                </c:pt>
                <c:pt idx="305">
                  <c:v>1 mes</c:v>
                </c:pt>
                <c:pt idx="306">
                  <c:v>1 mes</c:v>
                </c:pt>
                <c:pt idx="307">
                  <c:v>1 mes</c:v>
                </c:pt>
                <c:pt idx="308">
                  <c:v>1 mes</c:v>
                </c:pt>
                <c:pt idx="309">
                  <c:v>1 mes</c:v>
                </c:pt>
                <c:pt idx="310">
                  <c:v>1 mes</c:v>
                </c:pt>
                <c:pt idx="311">
                  <c:v>1 mes</c:v>
                </c:pt>
                <c:pt idx="312">
                  <c:v>1 mes</c:v>
                </c:pt>
                <c:pt idx="313">
                  <c:v>1 mes</c:v>
                </c:pt>
                <c:pt idx="314">
                  <c:v>1 mes</c:v>
                </c:pt>
                <c:pt idx="315">
                  <c:v>1 mes</c:v>
                </c:pt>
                <c:pt idx="316">
                  <c:v>1 mes</c:v>
                </c:pt>
                <c:pt idx="317">
                  <c:v>1 mes</c:v>
                </c:pt>
                <c:pt idx="318">
                  <c:v>1 mes</c:v>
                </c:pt>
                <c:pt idx="319">
                  <c:v>1 mes</c:v>
                </c:pt>
                <c:pt idx="320">
                  <c:v>1 mes</c:v>
                </c:pt>
                <c:pt idx="321">
                  <c:v>1 mes</c:v>
                </c:pt>
                <c:pt idx="322">
                  <c:v>1 mes</c:v>
                </c:pt>
                <c:pt idx="323">
                  <c:v>1 mes</c:v>
                </c:pt>
                <c:pt idx="324">
                  <c:v>1 mes</c:v>
                </c:pt>
                <c:pt idx="325">
                  <c:v>1 mes</c:v>
                </c:pt>
                <c:pt idx="326">
                  <c:v>1 mes</c:v>
                </c:pt>
                <c:pt idx="327">
                  <c:v>1 mes</c:v>
                </c:pt>
                <c:pt idx="328">
                  <c:v>1 mes</c:v>
                </c:pt>
                <c:pt idx="329">
                  <c:v>1 mes</c:v>
                </c:pt>
                <c:pt idx="330">
                  <c:v>1 mes</c:v>
                </c:pt>
                <c:pt idx="331">
                  <c:v>1 mes</c:v>
                </c:pt>
                <c:pt idx="332">
                  <c:v>1 mes</c:v>
                </c:pt>
                <c:pt idx="333">
                  <c:v>1 mes</c:v>
                </c:pt>
                <c:pt idx="334">
                  <c:v>1 mes</c:v>
                </c:pt>
                <c:pt idx="335">
                  <c:v>1 mes</c:v>
                </c:pt>
                <c:pt idx="336">
                  <c:v>1 mes</c:v>
                </c:pt>
                <c:pt idx="337">
                  <c:v>1 mes</c:v>
                </c:pt>
                <c:pt idx="338">
                  <c:v>1 mes</c:v>
                </c:pt>
                <c:pt idx="339">
                  <c:v>1 mes</c:v>
                </c:pt>
                <c:pt idx="340">
                  <c:v>1 mes</c:v>
                </c:pt>
                <c:pt idx="341">
                  <c:v>1 mes</c:v>
                </c:pt>
                <c:pt idx="342">
                  <c:v>1 mes</c:v>
                </c:pt>
                <c:pt idx="343">
                  <c:v>1 mes</c:v>
                </c:pt>
                <c:pt idx="344">
                  <c:v>1 mes</c:v>
                </c:pt>
                <c:pt idx="345">
                  <c:v>1 mes</c:v>
                </c:pt>
                <c:pt idx="346">
                  <c:v>1 mes</c:v>
                </c:pt>
                <c:pt idx="347">
                  <c:v>1 mes</c:v>
                </c:pt>
                <c:pt idx="348">
                  <c:v>1 mes</c:v>
                </c:pt>
                <c:pt idx="349">
                  <c:v>1 mes</c:v>
                </c:pt>
                <c:pt idx="350">
                  <c:v>1 mes</c:v>
                </c:pt>
                <c:pt idx="351">
                  <c:v>1 mes</c:v>
                </c:pt>
                <c:pt idx="352">
                  <c:v>1 mes</c:v>
                </c:pt>
                <c:pt idx="353">
                  <c:v>1 mes</c:v>
                </c:pt>
                <c:pt idx="354">
                  <c:v>1 mes</c:v>
                </c:pt>
                <c:pt idx="355">
                  <c:v>1 mes</c:v>
                </c:pt>
                <c:pt idx="356">
                  <c:v>1 mes</c:v>
                </c:pt>
                <c:pt idx="357">
                  <c:v>1 mes</c:v>
                </c:pt>
                <c:pt idx="358">
                  <c:v>1 mes</c:v>
                </c:pt>
                <c:pt idx="359">
                  <c:v>1 mes</c:v>
                </c:pt>
                <c:pt idx="360">
                  <c:v>15 días</c:v>
                </c:pt>
                <c:pt idx="361">
                  <c:v>15 días</c:v>
                </c:pt>
                <c:pt idx="362">
                  <c:v>15 días</c:v>
                </c:pt>
                <c:pt idx="363">
                  <c:v>15 días</c:v>
                </c:pt>
                <c:pt idx="364">
                  <c:v>15 días</c:v>
                </c:pt>
                <c:pt idx="365">
                  <c:v>15 días</c:v>
                </c:pt>
                <c:pt idx="366">
                  <c:v>15 días</c:v>
                </c:pt>
                <c:pt idx="367">
                  <c:v>15 días</c:v>
                </c:pt>
                <c:pt idx="368">
                  <c:v>15 días</c:v>
                </c:pt>
                <c:pt idx="369">
                  <c:v>15 días</c:v>
                </c:pt>
                <c:pt idx="370">
                  <c:v>15 días</c:v>
                </c:pt>
                <c:pt idx="371">
                  <c:v>15 días</c:v>
                </c:pt>
                <c:pt idx="372">
                  <c:v>15 días</c:v>
                </c:pt>
                <c:pt idx="373">
                  <c:v>15 días</c:v>
                </c:pt>
                <c:pt idx="374">
                  <c:v>15 días</c:v>
                </c:pt>
                <c:pt idx="375">
                  <c:v>15 días</c:v>
                </c:pt>
                <c:pt idx="376">
                  <c:v>15 días</c:v>
                </c:pt>
                <c:pt idx="377">
                  <c:v>15 días</c:v>
                </c:pt>
                <c:pt idx="378">
                  <c:v>15 días</c:v>
                </c:pt>
                <c:pt idx="379">
                  <c:v>15 días</c:v>
                </c:pt>
                <c:pt idx="380">
                  <c:v>15 días</c:v>
                </c:pt>
                <c:pt idx="381">
                  <c:v>15 días</c:v>
                </c:pt>
                <c:pt idx="382">
                  <c:v>15 días</c:v>
                </c:pt>
                <c:pt idx="383">
                  <c:v>15 días</c:v>
                </c:pt>
                <c:pt idx="384">
                  <c:v>15 días</c:v>
                </c:pt>
                <c:pt idx="385">
                  <c:v>15 días</c:v>
                </c:pt>
                <c:pt idx="386">
                  <c:v>15 días</c:v>
                </c:pt>
                <c:pt idx="387">
                  <c:v>15 días</c:v>
                </c:pt>
                <c:pt idx="388">
                  <c:v>15 días</c:v>
                </c:pt>
                <c:pt idx="389">
                  <c:v>15 días</c:v>
                </c:pt>
                <c:pt idx="390">
                  <c:v>15 días</c:v>
                </c:pt>
                <c:pt idx="391">
                  <c:v>15 días</c:v>
                </c:pt>
                <c:pt idx="392">
                  <c:v>15 días</c:v>
                </c:pt>
                <c:pt idx="393">
                  <c:v>15 días</c:v>
                </c:pt>
                <c:pt idx="394">
                  <c:v>15 días</c:v>
                </c:pt>
                <c:pt idx="395">
                  <c:v>15 días</c:v>
                </c:pt>
                <c:pt idx="396">
                  <c:v>15 días</c:v>
                </c:pt>
                <c:pt idx="397">
                  <c:v>15 días</c:v>
                </c:pt>
                <c:pt idx="398">
                  <c:v>15 días</c:v>
                </c:pt>
                <c:pt idx="399">
                  <c:v>15 días</c:v>
                </c:pt>
                <c:pt idx="400">
                  <c:v>15 días</c:v>
                </c:pt>
                <c:pt idx="401">
                  <c:v>15 días</c:v>
                </c:pt>
                <c:pt idx="402">
                  <c:v>15 días</c:v>
                </c:pt>
                <c:pt idx="403">
                  <c:v>15 días</c:v>
                </c:pt>
                <c:pt idx="404">
                  <c:v>15 días</c:v>
                </c:pt>
                <c:pt idx="405">
                  <c:v>15 días</c:v>
                </c:pt>
                <c:pt idx="406">
                  <c:v>15 días</c:v>
                </c:pt>
                <c:pt idx="407">
                  <c:v>15 días</c:v>
                </c:pt>
                <c:pt idx="408">
                  <c:v>15 días</c:v>
                </c:pt>
                <c:pt idx="409">
                  <c:v>15 días</c:v>
                </c:pt>
                <c:pt idx="410">
                  <c:v>15 días</c:v>
                </c:pt>
                <c:pt idx="411">
                  <c:v>15 días</c:v>
                </c:pt>
                <c:pt idx="412">
                  <c:v>15 días</c:v>
                </c:pt>
                <c:pt idx="413">
                  <c:v>15 días</c:v>
                </c:pt>
                <c:pt idx="414">
                  <c:v>15 días</c:v>
                </c:pt>
                <c:pt idx="415">
                  <c:v>15 días</c:v>
                </c:pt>
                <c:pt idx="416">
                  <c:v>15 días</c:v>
                </c:pt>
                <c:pt idx="417">
                  <c:v>15 días</c:v>
                </c:pt>
                <c:pt idx="418">
                  <c:v>15 días</c:v>
                </c:pt>
                <c:pt idx="419">
                  <c:v>15 días</c:v>
                </c:pt>
                <c:pt idx="420">
                  <c:v>15 mins</c:v>
                </c:pt>
                <c:pt idx="421">
                  <c:v>15 mins</c:v>
                </c:pt>
                <c:pt idx="422">
                  <c:v>15 mins</c:v>
                </c:pt>
                <c:pt idx="423">
                  <c:v>15 mins</c:v>
                </c:pt>
                <c:pt idx="424">
                  <c:v>15 mins</c:v>
                </c:pt>
                <c:pt idx="425">
                  <c:v>15 mins</c:v>
                </c:pt>
                <c:pt idx="426">
                  <c:v>15 mins</c:v>
                </c:pt>
                <c:pt idx="427">
                  <c:v>15 mins</c:v>
                </c:pt>
                <c:pt idx="428">
                  <c:v>15 mins</c:v>
                </c:pt>
                <c:pt idx="429">
                  <c:v>15 mins</c:v>
                </c:pt>
                <c:pt idx="430">
                  <c:v>15 mins</c:v>
                </c:pt>
                <c:pt idx="431">
                  <c:v>15 mins</c:v>
                </c:pt>
                <c:pt idx="432">
                  <c:v>15 mins</c:v>
                </c:pt>
                <c:pt idx="433">
                  <c:v>15 mins</c:v>
                </c:pt>
                <c:pt idx="434">
                  <c:v>15 mins</c:v>
                </c:pt>
                <c:pt idx="435">
                  <c:v>15 mins</c:v>
                </c:pt>
                <c:pt idx="436">
                  <c:v>15 mins</c:v>
                </c:pt>
                <c:pt idx="437">
                  <c:v>15 mins</c:v>
                </c:pt>
                <c:pt idx="438">
                  <c:v>15 mins</c:v>
                </c:pt>
                <c:pt idx="439">
                  <c:v>15 mins</c:v>
                </c:pt>
                <c:pt idx="440">
                  <c:v>15 mins</c:v>
                </c:pt>
                <c:pt idx="441">
                  <c:v>15 mins</c:v>
                </c:pt>
                <c:pt idx="442">
                  <c:v>15 mins</c:v>
                </c:pt>
                <c:pt idx="443">
                  <c:v>15 mins</c:v>
                </c:pt>
                <c:pt idx="444">
                  <c:v>15 mins</c:v>
                </c:pt>
                <c:pt idx="445">
                  <c:v>15 mins</c:v>
                </c:pt>
                <c:pt idx="446">
                  <c:v>15 mins</c:v>
                </c:pt>
                <c:pt idx="447">
                  <c:v>15 mins</c:v>
                </c:pt>
                <c:pt idx="448">
                  <c:v>15 mins</c:v>
                </c:pt>
                <c:pt idx="449">
                  <c:v>15 mins</c:v>
                </c:pt>
                <c:pt idx="450">
                  <c:v>15 mins</c:v>
                </c:pt>
                <c:pt idx="451">
                  <c:v>15 mins</c:v>
                </c:pt>
                <c:pt idx="452">
                  <c:v>15 mins</c:v>
                </c:pt>
                <c:pt idx="453">
                  <c:v>15 mins</c:v>
                </c:pt>
                <c:pt idx="454">
                  <c:v>15 mins</c:v>
                </c:pt>
                <c:pt idx="455">
                  <c:v>15 mins</c:v>
                </c:pt>
                <c:pt idx="456">
                  <c:v>15 mins</c:v>
                </c:pt>
                <c:pt idx="457">
                  <c:v>15 mins</c:v>
                </c:pt>
                <c:pt idx="458">
                  <c:v>15 mins</c:v>
                </c:pt>
                <c:pt idx="459">
                  <c:v>15 mins</c:v>
                </c:pt>
                <c:pt idx="460">
                  <c:v>15 mins</c:v>
                </c:pt>
                <c:pt idx="461">
                  <c:v>15 mins</c:v>
                </c:pt>
                <c:pt idx="462">
                  <c:v>15 mins</c:v>
                </c:pt>
                <c:pt idx="463">
                  <c:v>15 mins</c:v>
                </c:pt>
                <c:pt idx="464">
                  <c:v>15 mins</c:v>
                </c:pt>
                <c:pt idx="465">
                  <c:v>15 mins</c:v>
                </c:pt>
                <c:pt idx="466">
                  <c:v>15 mins</c:v>
                </c:pt>
                <c:pt idx="467">
                  <c:v>15 mins</c:v>
                </c:pt>
                <c:pt idx="468">
                  <c:v>15 mins</c:v>
                </c:pt>
                <c:pt idx="469">
                  <c:v>15 mins</c:v>
                </c:pt>
                <c:pt idx="470">
                  <c:v>15 mins</c:v>
                </c:pt>
                <c:pt idx="471">
                  <c:v>15 mins</c:v>
                </c:pt>
                <c:pt idx="472">
                  <c:v>15 mins</c:v>
                </c:pt>
                <c:pt idx="473">
                  <c:v>15 mins</c:v>
                </c:pt>
                <c:pt idx="474">
                  <c:v>15 mins</c:v>
                </c:pt>
                <c:pt idx="475">
                  <c:v>15 mins</c:v>
                </c:pt>
                <c:pt idx="476">
                  <c:v>15 mins</c:v>
                </c:pt>
                <c:pt idx="477">
                  <c:v>15 mins</c:v>
                </c:pt>
                <c:pt idx="478">
                  <c:v>15 mins</c:v>
                </c:pt>
                <c:pt idx="479">
                  <c:v>15 mins</c:v>
                </c:pt>
                <c:pt idx="480">
                  <c:v>8 días</c:v>
                </c:pt>
                <c:pt idx="481">
                  <c:v>8 días</c:v>
                </c:pt>
                <c:pt idx="482">
                  <c:v>8 días</c:v>
                </c:pt>
                <c:pt idx="483">
                  <c:v>8 días</c:v>
                </c:pt>
                <c:pt idx="484">
                  <c:v>8 días</c:v>
                </c:pt>
                <c:pt idx="485">
                  <c:v>8 días</c:v>
                </c:pt>
                <c:pt idx="486">
                  <c:v>8 días</c:v>
                </c:pt>
                <c:pt idx="487">
                  <c:v>8 días</c:v>
                </c:pt>
                <c:pt idx="488">
                  <c:v>8 días</c:v>
                </c:pt>
                <c:pt idx="489">
                  <c:v>8 días</c:v>
                </c:pt>
                <c:pt idx="490">
                  <c:v>8 días</c:v>
                </c:pt>
                <c:pt idx="491">
                  <c:v>8 días</c:v>
                </c:pt>
                <c:pt idx="492">
                  <c:v>8 días</c:v>
                </c:pt>
                <c:pt idx="493">
                  <c:v>8 días</c:v>
                </c:pt>
                <c:pt idx="494">
                  <c:v>8 días</c:v>
                </c:pt>
                <c:pt idx="495">
                  <c:v>8 días</c:v>
                </c:pt>
                <c:pt idx="496">
                  <c:v>8 días</c:v>
                </c:pt>
                <c:pt idx="497">
                  <c:v>8 días</c:v>
                </c:pt>
                <c:pt idx="498">
                  <c:v>8 días</c:v>
                </c:pt>
                <c:pt idx="499">
                  <c:v>8 días</c:v>
                </c:pt>
                <c:pt idx="500">
                  <c:v>8 días</c:v>
                </c:pt>
                <c:pt idx="501">
                  <c:v>8 días</c:v>
                </c:pt>
                <c:pt idx="502">
                  <c:v>8 días</c:v>
                </c:pt>
                <c:pt idx="503">
                  <c:v>8 días</c:v>
                </c:pt>
                <c:pt idx="504">
                  <c:v>8 días</c:v>
                </c:pt>
                <c:pt idx="505">
                  <c:v>8 días</c:v>
                </c:pt>
                <c:pt idx="506">
                  <c:v>8 días</c:v>
                </c:pt>
                <c:pt idx="507">
                  <c:v>8 días</c:v>
                </c:pt>
                <c:pt idx="508">
                  <c:v>8 días</c:v>
                </c:pt>
                <c:pt idx="509">
                  <c:v>8 días</c:v>
                </c:pt>
                <c:pt idx="510">
                  <c:v>8 días</c:v>
                </c:pt>
                <c:pt idx="511">
                  <c:v>8 días</c:v>
                </c:pt>
                <c:pt idx="512">
                  <c:v>8 días</c:v>
                </c:pt>
                <c:pt idx="513">
                  <c:v>8 días</c:v>
                </c:pt>
                <c:pt idx="514">
                  <c:v>8 días</c:v>
                </c:pt>
                <c:pt idx="515">
                  <c:v>8 días</c:v>
                </c:pt>
                <c:pt idx="516">
                  <c:v>8 días</c:v>
                </c:pt>
                <c:pt idx="517">
                  <c:v>8 días</c:v>
                </c:pt>
                <c:pt idx="518">
                  <c:v>8 días</c:v>
                </c:pt>
                <c:pt idx="519">
                  <c:v>8 días</c:v>
                </c:pt>
                <c:pt idx="520">
                  <c:v>8 días</c:v>
                </c:pt>
                <c:pt idx="521">
                  <c:v>8 días</c:v>
                </c:pt>
                <c:pt idx="522">
                  <c:v>8 días</c:v>
                </c:pt>
                <c:pt idx="523">
                  <c:v>8 días</c:v>
                </c:pt>
                <c:pt idx="524">
                  <c:v>8 días</c:v>
                </c:pt>
                <c:pt idx="525">
                  <c:v>8 días</c:v>
                </c:pt>
                <c:pt idx="526">
                  <c:v>8 días</c:v>
                </c:pt>
                <c:pt idx="527">
                  <c:v>8 días</c:v>
                </c:pt>
                <c:pt idx="528">
                  <c:v>8 días</c:v>
                </c:pt>
                <c:pt idx="529">
                  <c:v>8 días</c:v>
                </c:pt>
                <c:pt idx="530">
                  <c:v>8 días</c:v>
                </c:pt>
                <c:pt idx="531">
                  <c:v>8 días</c:v>
                </c:pt>
                <c:pt idx="532">
                  <c:v>8 días</c:v>
                </c:pt>
                <c:pt idx="533">
                  <c:v>8 días</c:v>
                </c:pt>
                <c:pt idx="534">
                  <c:v>8 días</c:v>
                </c:pt>
                <c:pt idx="535">
                  <c:v>8 días</c:v>
                </c:pt>
                <c:pt idx="536">
                  <c:v>8 días</c:v>
                </c:pt>
                <c:pt idx="537">
                  <c:v>8 días</c:v>
                </c:pt>
                <c:pt idx="538">
                  <c:v>8 días</c:v>
                </c:pt>
                <c:pt idx="539">
                  <c:v>8 días</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strCache>
            </c:strRef>
          </c:cat>
          <c:val>
            <c:numRef>
              <c:f>dtes!$W$37:$W$636</c:f>
              <c:numCache>
                <c:formatCode>0</c:formatCode>
                <c:ptCount val="600"/>
                <c:pt idx="0">
                  <c:v>1.0</c:v>
                </c:pt>
                <c:pt idx="1">
                  <c:v>1.0</c:v>
                </c:pt>
                <c:pt idx="2">
                  <c:v>0.0</c:v>
                </c:pt>
                <c:pt idx="3">
                  <c:v>2.0</c:v>
                </c:pt>
                <c:pt idx="4">
                  <c:v>0.0</c:v>
                </c:pt>
                <c:pt idx="5">
                  <c:v>0.0</c:v>
                </c:pt>
                <c:pt idx="6">
                  <c:v>1.0</c:v>
                </c:pt>
                <c:pt idx="7">
                  <c:v>1.0</c:v>
                </c:pt>
                <c:pt idx="8">
                  <c:v>1.0</c:v>
                </c:pt>
                <c:pt idx="9">
                  <c:v>1.0</c:v>
                </c:pt>
                <c:pt idx="10">
                  <c:v>0.0</c:v>
                </c:pt>
                <c:pt idx="11">
                  <c:v>0.0</c:v>
                </c:pt>
                <c:pt idx="12">
                  <c:v>0.0</c:v>
                </c:pt>
                <c:pt idx="13">
                  <c:v>0.0</c:v>
                </c:pt>
                <c:pt idx="14">
                  <c:v>1.0</c:v>
                </c:pt>
                <c:pt idx="15">
                  <c:v>1.0</c:v>
                </c:pt>
                <c:pt idx="16">
                  <c:v>1.0</c:v>
                </c:pt>
                <c:pt idx="17">
                  <c:v>0.0</c:v>
                </c:pt>
                <c:pt idx="18">
                  <c:v>0.0</c:v>
                </c:pt>
                <c:pt idx="19">
                  <c:v>0.0</c:v>
                </c:pt>
                <c:pt idx="20">
                  <c:v>0.0</c:v>
                </c:pt>
                <c:pt idx="21">
                  <c:v>0.0</c:v>
                </c:pt>
                <c:pt idx="22">
                  <c:v>1.0</c:v>
                </c:pt>
                <c:pt idx="23">
                  <c:v>1.0</c:v>
                </c:pt>
                <c:pt idx="24">
                  <c:v>0.0</c:v>
                </c:pt>
                <c:pt idx="25">
                  <c:v>0.0</c:v>
                </c:pt>
                <c:pt idx="26">
                  <c:v>0.0</c:v>
                </c:pt>
                <c:pt idx="27">
                  <c:v>0.0</c:v>
                </c:pt>
                <c:pt idx="28">
                  <c:v>0.0</c:v>
                </c:pt>
                <c:pt idx="29">
                  <c:v>0.0</c:v>
                </c:pt>
                <c:pt idx="30">
                  <c:v>0.0</c:v>
                </c:pt>
                <c:pt idx="31">
                  <c:v>0.0</c:v>
                </c:pt>
                <c:pt idx="32">
                  <c:v>0.0</c:v>
                </c:pt>
                <c:pt idx="33">
                  <c:v>0.0</c:v>
                </c:pt>
                <c:pt idx="34">
                  <c:v>0.0</c:v>
                </c:pt>
                <c:pt idx="35">
                  <c:v>0.0</c:v>
                </c:pt>
                <c:pt idx="36">
                  <c:v>0.0</c:v>
                </c:pt>
                <c:pt idx="37">
                  <c:v>0.0</c:v>
                </c:pt>
                <c:pt idx="38">
                  <c:v>0.0</c:v>
                </c:pt>
                <c:pt idx="39">
                  <c:v>0.0</c:v>
                </c:pt>
                <c:pt idx="40">
                  <c:v>0.0</c:v>
                </c:pt>
                <c:pt idx="41">
                  <c:v>0.0</c:v>
                </c:pt>
                <c:pt idx="42">
                  <c:v>0.0</c:v>
                </c:pt>
                <c:pt idx="43">
                  <c:v>0.0</c:v>
                </c:pt>
                <c:pt idx="44">
                  <c:v>0.0</c:v>
                </c:pt>
                <c:pt idx="45">
                  <c:v>0.0</c:v>
                </c:pt>
                <c:pt idx="46">
                  <c:v>0.0</c:v>
                </c:pt>
                <c:pt idx="47">
                  <c:v>1.0</c:v>
                </c:pt>
                <c:pt idx="48">
                  <c:v>0.0</c:v>
                </c:pt>
                <c:pt idx="49">
                  <c:v>0.0</c:v>
                </c:pt>
                <c:pt idx="50">
                  <c:v>1.0</c:v>
                </c:pt>
                <c:pt idx="51">
                  <c:v>0.0</c:v>
                </c:pt>
                <c:pt idx="52">
                  <c:v>0.0</c:v>
                </c:pt>
                <c:pt idx="53">
                  <c:v>0.0</c:v>
                </c:pt>
                <c:pt idx="54">
                  <c:v>0.0</c:v>
                </c:pt>
                <c:pt idx="55">
                  <c:v>0.0</c:v>
                </c:pt>
                <c:pt idx="56">
                  <c:v>0.0</c:v>
                </c:pt>
                <c:pt idx="57">
                  <c:v>0.0</c:v>
                </c:pt>
                <c:pt idx="58">
                  <c:v>0.0</c:v>
                </c:pt>
                <c:pt idx="59">
                  <c:v>0.0</c:v>
                </c:pt>
                <c:pt idx="60">
                  <c:v>1.0</c:v>
                </c:pt>
                <c:pt idx="61">
                  <c:v>1.0</c:v>
                </c:pt>
                <c:pt idx="62">
                  <c:v>0.0</c:v>
                </c:pt>
                <c:pt idx="63">
                  <c:v>0.0</c:v>
                </c:pt>
                <c:pt idx="64">
                  <c:v>0.0</c:v>
                </c:pt>
                <c:pt idx="65">
                  <c:v>0.0</c:v>
                </c:pt>
                <c:pt idx="66">
                  <c:v>1.0</c:v>
                </c:pt>
                <c:pt idx="67">
                  <c:v>1.0</c:v>
                </c:pt>
                <c:pt idx="68">
                  <c:v>0.0</c:v>
                </c:pt>
                <c:pt idx="69">
                  <c:v>1.0</c:v>
                </c:pt>
                <c:pt idx="70">
                  <c:v>0.0</c:v>
                </c:pt>
                <c:pt idx="71">
                  <c:v>1.0</c:v>
                </c:pt>
                <c:pt idx="72">
                  <c:v>0.0</c:v>
                </c:pt>
                <c:pt idx="73">
                  <c:v>2.0</c:v>
                </c:pt>
                <c:pt idx="74">
                  <c:v>1.0</c:v>
                </c:pt>
                <c:pt idx="75">
                  <c:v>2.0</c:v>
                </c:pt>
                <c:pt idx="76">
                  <c:v>1.0</c:v>
                </c:pt>
                <c:pt idx="77">
                  <c:v>1.0</c:v>
                </c:pt>
                <c:pt idx="78">
                  <c:v>0.0</c:v>
                </c:pt>
                <c:pt idx="79">
                  <c:v>0.0</c:v>
                </c:pt>
                <c:pt idx="80">
                  <c:v>0.0</c:v>
                </c:pt>
                <c:pt idx="81">
                  <c:v>0.0</c:v>
                </c:pt>
                <c:pt idx="82">
                  <c:v>1.0</c:v>
                </c:pt>
                <c:pt idx="83">
                  <c:v>0.0</c:v>
                </c:pt>
                <c:pt idx="84">
                  <c:v>0.0</c:v>
                </c:pt>
                <c:pt idx="85">
                  <c:v>0.0</c:v>
                </c:pt>
                <c:pt idx="86">
                  <c:v>0.0</c:v>
                </c:pt>
                <c:pt idx="87">
                  <c:v>0.0</c:v>
                </c:pt>
                <c:pt idx="88">
                  <c:v>0.0</c:v>
                </c:pt>
                <c:pt idx="89">
                  <c:v>0.0</c:v>
                </c:pt>
                <c:pt idx="90">
                  <c:v>0.0</c:v>
                </c:pt>
                <c:pt idx="91">
                  <c:v>0.0</c:v>
                </c:pt>
                <c:pt idx="92">
                  <c:v>0.0</c:v>
                </c:pt>
                <c:pt idx="93">
                  <c:v>0.0</c:v>
                </c:pt>
                <c:pt idx="94">
                  <c:v>1.0</c:v>
                </c:pt>
                <c:pt idx="95">
                  <c:v>0.0</c:v>
                </c:pt>
                <c:pt idx="96">
                  <c:v>0.0</c:v>
                </c:pt>
                <c:pt idx="97">
                  <c:v>0.0</c:v>
                </c:pt>
                <c:pt idx="98">
                  <c:v>0.0</c:v>
                </c:pt>
                <c:pt idx="99">
                  <c:v>0.0</c:v>
                </c:pt>
                <c:pt idx="100">
                  <c:v>0.0</c:v>
                </c:pt>
                <c:pt idx="101">
                  <c:v>0.0</c:v>
                </c:pt>
                <c:pt idx="102">
                  <c:v>0.0</c:v>
                </c:pt>
                <c:pt idx="103">
                  <c:v>0.0</c:v>
                </c:pt>
                <c:pt idx="104">
                  <c:v>0.0</c:v>
                </c:pt>
                <c:pt idx="105">
                  <c:v>0.0</c:v>
                </c:pt>
                <c:pt idx="106">
                  <c:v>0.0</c:v>
                </c:pt>
                <c:pt idx="107">
                  <c:v>1.0</c:v>
                </c:pt>
                <c:pt idx="108">
                  <c:v>0.0</c:v>
                </c:pt>
                <c:pt idx="109">
                  <c:v>1.0</c:v>
                </c:pt>
                <c:pt idx="110">
                  <c:v>1.0</c:v>
                </c:pt>
                <c:pt idx="111">
                  <c:v>0.0</c:v>
                </c:pt>
                <c:pt idx="112">
                  <c:v>0.0</c:v>
                </c:pt>
                <c:pt idx="113">
                  <c:v>0.0</c:v>
                </c:pt>
                <c:pt idx="114">
                  <c:v>0.0</c:v>
                </c:pt>
                <c:pt idx="115">
                  <c:v>0.0</c:v>
                </c:pt>
                <c:pt idx="116">
                  <c:v>0.0</c:v>
                </c:pt>
                <c:pt idx="117">
                  <c:v>0.0</c:v>
                </c:pt>
                <c:pt idx="118">
                  <c:v>0.0</c:v>
                </c:pt>
                <c:pt idx="119">
                  <c:v>0.0</c:v>
                </c:pt>
                <c:pt idx="120">
                  <c:v>2.0</c:v>
                </c:pt>
                <c:pt idx="121">
                  <c:v>2.0</c:v>
                </c:pt>
                <c:pt idx="122">
                  <c:v>2.0</c:v>
                </c:pt>
                <c:pt idx="123">
                  <c:v>0.0</c:v>
                </c:pt>
                <c:pt idx="124">
                  <c:v>2.0</c:v>
                </c:pt>
                <c:pt idx="125">
                  <c:v>0.0</c:v>
                </c:pt>
                <c:pt idx="126">
                  <c:v>2.0</c:v>
                </c:pt>
                <c:pt idx="127">
                  <c:v>1.0</c:v>
                </c:pt>
                <c:pt idx="128">
                  <c:v>1.0</c:v>
                </c:pt>
                <c:pt idx="129">
                  <c:v>2.0</c:v>
                </c:pt>
                <c:pt idx="130">
                  <c:v>0.0</c:v>
                </c:pt>
                <c:pt idx="131">
                  <c:v>0.0</c:v>
                </c:pt>
                <c:pt idx="132">
                  <c:v>0.0</c:v>
                </c:pt>
                <c:pt idx="133">
                  <c:v>0.0</c:v>
                </c:pt>
                <c:pt idx="134">
                  <c:v>1.0</c:v>
                </c:pt>
                <c:pt idx="135">
                  <c:v>2.0</c:v>
                </c:pt>
                <c:pt idx="136">
                  <c:v>2.0</c:v>
                </c:pt>
                <c:pt idx="137">
                  <c:v>1.0</c:v>
                </c:pt>
                <c:pt idx="138">
                  <c:v>0.0</c:v>
                </c:pt>
                <c:pt idx="139">
                  <c:v>1.0</c:v>
                </c:pt>
                <c:pt idx="140">
                  <c:v>0.0</c:v>
                </c:pt>
                <c:pt idx="141">
                  <c:v>1.0</c:v>
                </c:pt>
                <c:pt idx="142">
                  <c:v>1.0</c:v>
                </c:pt>
                <c:pt idx="143">
                  <c:v>1.0</c:v>
                </c:pt>
                <c:pt idx="144">
                  <c:v>0.0</c:v>
                </c:pt>
                <c:pt idx="145">
                  <c:v>0.0</c:v>
                </c:pt>
                <c:pt idx="146">
                  <c:v>0.0</c:v>
                </c:pt>
                <c:pt idx="147">
                  <c:v>0.0</c:v>
                </c:pt>
                <c:pt idx="148">
                  <c:v>0.0</c:v>
                </c:pt>
                <c:pt idx="149">
                  <c:v>0.0</c:v>
                </c:pt>
                <c:pt idx="150">
                  <c:v>0.0</c:v>
                </c:pt>
                <c:pt idx="151">
                  <c:v>0.0</c:v>
                </c:pt>
                <c:pt idx="152">
                  <c:v>0.0</c:v>
                </c:pt>
                <c:pt idx="153">
                  <c:v>0.0</c:v>
                </c:pt>
                <c:pt idx="154">
                  <c:v>1.0</c:v>
                </c:pt>
                <c:pt idx="155">
                  <c:v>0.0</c:v>
                </c:pt>
                <c:pt idx="156">
                  <c:v>1.0</c:v>
                </c:pt>
                <c:pt idx="157">
                  <c:v>0.0</c:v>
                </c:pt>
                <c:pt idx="158">
                  <c:v>0.0</c:v>
                </c:pt>
                <c:pt idx="159">
                  <c:v>1.0</c:v>
                </c:pt>
                <c:pt idx="160">
                  <c:v>0.0</c:v>
                </c:pt>
                <c:pt idx="161">
                  <c:v>0.0</c:v>
                </c:pt>
                <c:pt idx="162">
                  <c:v>0.0</c:v>
                </c:pt>
                <c:pt idx="163">
                  <c:v>0.0</c:v>
                </c:pt>
                <c:pt idx="164">
                  <c:v>0.0</c:v>
                </c:pt>
                <c:pt idx="165">
                  <c:v>0.0</c:v>
                </c:pt>
                <c:pt idx="166">
                  <c:v>0.0</c:v>
                </c:pt>
                <c:pt idx="167">
                  <c:v>2.0</c:v>
                </c:pt>
                <c:pt idx="168">
                  <c:v>0.0</c:v>
                </c:pt>
                <c:pt idx="169">
                  <c:v>1.0</c:v>
                </c:pt>
                <c:pt idx="170">
                  <c:v>1.0</c:v>
                </c:pt>
                <c:pt idx="171">
                  <c:v>0.0</c:v>
                </c:pt>
                <c:pt idx="172">
                  <c:v>0.0</c:v>
                </c:pt>
                <c:pt idx="173">
                  <c:v>0.0</c:v>
                </c:pt>
                <c:pt idx="174">
                  <c:v>0.0</c:v>
                </c:pt>
                <c:pt idx="175">
                  <c:v>0.0</c:v>
                </c:pt>
                <c:pt idx="176">
                  <c:v>0.0</c:v>
                </c:pt>
                <c:pt idx="177">
                  <c:v>0.0</c:v>
                </c:pt>
                <c:pt idx="178">
                  <c:v>0.0</c:v>
                </c:pt>
                <c:pt idx="179">
                  <c:v>0.0</c:v>
                </c:pt>
                <c:pt idx="180">
                  <c:v>2.0</c:v>
                </c:pt>
                <c:pt idx="181">
                  <c:v>1.0</c:v>
                </c:pt>
                <c:pt idx="182">
                  <c:v>0.0</c:v>
                </c:pt>
                <c:pt idx="183">
                  <c:v>0.0</c:v>
                </c:pt>
                <c:pt idx="184">
                  <c:v>0.0</c:v>
                </c:pt>
                <c:pt idx="185">
                  <c:v>0.0</c:v>
                </c:pt>
                <c:pt idx="186">
                  <c:v>1.0</c:v>
                </c:pt>
                <c:pt idx="187">
                  <c:v>2.0</c:v>
                </c:pt>
                <c:pt idx="188">
                  <c:v>0.0</c:v>
                </c:pt>
                <c:pt idx="189">
                  <c:v>1.0</c:v>
                </c:pt>
                <c:pt idx="190">
                  <c:v>0.0</c:v>
                </c:pt>
                <c:pt idx="191">
                  <c:v>1.0</c:v>
                </c:pt>
                <c:pt idx="192">
                  <c:v>0.0</c:v>
                </c:pt>
                <c:pt idx="193">
                  <c:v>0.0</c:v>
                </c:pt>
                <c:pt idx="194">
                  <c:v>1.0</c:v>
                </c:pt>
                <c:pt idx="195">
                  <c:v>2.0</c:v>
                </c:pt>
                <c:pt idx="196">
                  <c:v>1.0</c:v>
                </c:pt>
                <c:pt idx="197">
                  <c:v>1.0</c:v>
                </c:pt>
                <c:pt idx="198">
                  <c:v>0.0</c:v>
                </c:pt>
                <c:pt idx="199">
                  <c:v>0.0</c:v>
                </c:pt>
                <c:pt idx="200">
                  <c:v>0.0</c:v>
                </c:pt>
                <c:pt idx="201">
                  <c:v>0.0</c:v>
                </c:pt>
                <c:pt idx="202">
                  <c:v>2.0</c:v>
                </c:pt>
                <c:pt idx="203">
                  <c:v>0.0</c:v>
                </c:pt>
                <c:pt idx="204">
                  <c:v>0.0</c:v>
                </c:pt>
                <c:pt idx="205">
                  <c:v>0.0</c:v>
                </c:pt>
                <c:pt idx="206">
                  <c:v>0.0</c:v>
                </c:pt>
                <c:pt idx="207">
                  <c:v>0.0</c:v>
                </c:pt>
                <c:pt idx="208">
                  <c:v>0.0</c:v>
                </c:pt>
                <c:pt idx="209">
                  <c:v>0.0</c:v>
                </c:pt>
                <c:pt idx="210">
                  <c:v>0.0</c:v>
                </c:pt>
                <c:pt idx="211">
                  <c:v>0.0</c:v>
                </c:pt>
                <c:pt idx="212">
                  <c:v>0.0</c:v>
                </c:pt>
                <c:pt idx="213">
                  <c:v>0.0</c:v>
                </c:pt>
                <c:pt idx="214">
                  <c:v>1.0</c:v>
                </c:pt>
                <c:pt idx="215">
                  <c:v>0.0</c:v>
                </c:pt>
                <c:pt idx="216">
                  <c:v>1.0</c:v>
                </c:pt>
                <c:pt idx="217">
                  <c:v>0.0</c:v>
                </c:pt>
                <c:pt idx="218">
                  <c:v>0.0</c:v>
                </c:pt>
                <c:pt idx="219">
                  <c:v>0.0</c:v>
                </c:pt>
                <c:pt idx="220">
                  <c:v>0.0</c:v>
                </c:pt>
                <c:pt idx="221">
                  <c:v>0.0</c:v>
                </c:pt>
                <c:pt idx="222">
                  <c:v>0.0</c:v>
                </c:pt>
                <c:pt idx="223">
                  <c:v>0.0</c:v>
                </c:pt>
                <c:pt idx="224">
                  <c:v>0.0</c:v>
                </c:pt>
                <c:pt idx="225">
                  <c:v>0.0</c:v>
                </c:pt>
                <c:pt idx="226">
                  <c:v>0.0</c:v>
                </c:pt>
                <c:pt idx="227">
                  <c:v>1.0</c:v>
                </c:pt>
                <c:pt idx="228">
                  <c:v>0.0</c:v>
                </c:pt>
                <c:pt idx="229">
                  <c:v>1.0</c:v>
                </c:pt>
                <c:pt idx="230">
                  <c:v>1.0</c:v>
                </c:pt>
                <c:pt idx="231">
                  <c:v>0.0</c:v>
                </c:pt>
                <c:pt idx="232">
                  <c:v>0.0</c:v>
                </c:pt>
                <c:pt idx="233">
                  <c:v>0.0</c:v>
                </c:pt>
                <c:pt idx="234">
                  <c:v>0.0</c:v>
                </c:pt>
                <c:pt idx="235">
                  <c:v>0.0</c:v>
                </c:pt>
                <c:pt idx="236">
                  <c:v>0.0</c:v>
                </c:pt>
                <c:pt idx="237">
                  <c:v>0.0</c:v>
                </c:pt>
                <c:pt idx="238">
                  <c:v>0.0</c:v>
                </c:pt>
                <c:pt idx="239">
                  <c:v>0.0</c:v>
                </c:pt>
                <c:pt idx="240">
                  <c:v>3.0</c:v>
                </c:pt>
                <c:pt idx="241">
                  <c:v>2.0</c:v>
                </c:pt>
                <c:pt idx="242">
                  <c:v>3.0</c:v>
                </c:pt>
                <c:pt idx="243">
                  <c:v>2.0</c:v>
                </c:pt>
                <c:pt idx="244">
                  <c:v>2.0</c:v>
                </c:pt>
                <c:pt idx="245">
                  <c:v>2.0</c:v>
                </c:pt>
                <c:pt idx="246">
                  <c:v>2.0</c:v>
                </c:pt>
                <c:pt idx="247">
                  <c:v>3.0</c:v>
                </c:pt>
                <c:pt idx="248">
                  <c:v>3.0</c:v>
                </c:pt>
                <c:pt idx="249">
                  <c:v>2.0</c:v>
                </c:pt>
                <c:pt idx="250">
                  <c:v>2.0</c:v>
                </c:pt>
                <c:pt idx="251">
                  <c:v>3.0</c:v>
                </c:pt>
                <c:pt idx="252">
                  <c:v>2.0</c:v>
                </c:pt>
                <c:pt idx="253">
                  <c:v>3.0</c:v>
                </c:pt>
                <c:pt idx="254">
                  <c:v>3.0</c:v>
                </c:pt>
                <c:pt idx="255">
                  <c:v>3.0</c:v>
                </c:pt>
                <c:pt idx="256">
                  <c:v>2.0</c:v>
                </c:pt>
                <c:pt idx="257">
                  <c:v>2.0</c:v>
                </c:pt>
                <c:pt idx="258">
                  <c:v>2.0</c:v>
                </c:pt>
                <c:pt idx="259">
                  <c:v>3.0</c:v>
                </c:pt>
                <c:pt idx="260">
                  <c:v>2.0</c:v>
                </c:pt>
                <c:pt idx="261">
                  <c:v>2.0</c:v>
                </c:pt>
                <c:pt idx="262">
                  <c:v>3.0</c:v>
                </c:pt>
                <c:pt idx="263">
                  <c:v>3.0</c:v>
                </c:pt>
                <c:pt idx="264">
                  <c:v>2.0</c:v>
                </c:pt>
                <c:pt idx="265">
                  <c:v>2.0</c:v>
                </c:pt>
                <c:pt idx="266">
                  <c:v>3.0</c:v>
                </c:pt>
                <c:pt idx="267">
                  <c:v>3.0</c:v>
                </c:pt>
                <c:pt idx="268">
                  <c:v>2.0</c:v>
                </c:pt>
                <c:pt idx="269">
                  <c:v>2.0</c:v>
                </c:pt>
                <c:pt idx="270">
                  <c:v>2.0</c:v>
                </c:pt>
                <c:pt idx="271">
                  <c:v>1.0</c:v>
                </c:pt>
                <c:pt idx="272">
                  <c:v>3.0</c:v>
                </c:pt>
                <c:pt idx="273">
                  <c:v>2.0</c:v>
                </c:pt>
                <c:pt idx="274">
                  <c:v>2.0</c:v>
                </c:pt>
                <c:pt idx="275">
                  <c:v>2.0</c:v>
                </c:pt>
                <c:pt idx="276">
                  <c:v>2.0</c:v>
                </c:pt>
                <c:pt idx="277">
                  <c:v>2.0</c:v>
                </c:pt>
                <c:pt idx="278">
                  <c:v>2.0</c:v>
                </c:pt>
                <c:pt idx="279">
                  <c:v>2.0</c:v>
                </c:pt>
                <c:pt idx="280">
                  <c:v>2.0</c:v>
                </c:pt>
                <c:pt idx="281">
                  <c:v>2.0</c:v>
                </c:pt>
                <c:pt idx="282">
                  <c:v>2.0</c:v>
                </c:pt>
                <c:pt idx="283">
                  <c:v>3.0</c:v>
                </c:pt>
                <c:pt idx="284">
                  <c:v>3.0</c:v>
                </c:pt>
                <c:pt idx="285">
                  <c:v>2.0</c:v>
                </c:pt>
                <c:pt idx="286">
                  <c:v>2.0</c:v>
                </c:pt>
                <c:pt idx="287">
                  <c:v>3.0</c:v>
                </c:pt>
                <c:pt idx="288">
                  <c:v>2.0</c:v>
                </c:pt>
                <c:pt idx="289">
                  <c:v>2.0</c:v>
                </c:pt>
                <c:pt idx="290">
                  <c:v>2.0</c:v>
                </c:pt>
                <c:pt idx="291">
                  <c:v>1.0</c:v>
                </c:pt>
                <c:pt idx="292">
                  <c:v>2.0</c:v>
                </c:pt>
                <c:pt idx="293">
                  <c:v>3.0</c:v>
                </c:pt>
                <c:pt idx="294">
                  <c:v>0.0</c:v>
                </c:pt>
                <c:pt idx="295">
                  <c:v>2.0</c:v>
                </c:pt>
                <c:pt idx="296">
                  <c:v>3.0</c:v>
                </c:pt>
                <c:pt idx="297">
                  <c:v>2.0</c:v>
                </c:pt>
                <c:pt idx="298">
                  <c:v>3.0</c:v>
                </c:pt>
                <c:pt idx="299">
                  <c:v>3.0</c:v>
                </c:pt>
                <c:pt idx="300">
                  <c:v>2.0</c:v>
                </c:pt>
                <c:pt idx="301">
                  <c:v>1.0</c:v>
                </c:pt>
                <c:pt idx="302">
                  <c:v>1.0</c:v>
                </c:pt>
                <c:pt idx="303">
                  <c:v>2.0</c:v>
                </c:pt>
                <c:pt idx="304">
                  <c:v>3.0</c:v>
                </c:pt>
                <c:pt idx="305">
                  <c:v>3.0</c:v>
                </c:pt>
                <c:pt idx="306">
                  <c:v>1.0</c:v>
                </c:pt>
                <c:pt idx="307">
                  <c:v>0.0</c:v>
                </c:pt>
                <c:pt idx="308">
                  <c:v>3.0</c:v>
                </c:pt>
                <c:pt idx="309">
                  <c:v>2.0</c:v>
                </c:pt>
                <c:pt idx="310">
                  <c:v>0.0</c:v>
                </c:pt>
                <c:pt idx="311">
                  <c:v>2.0</c:v>
                </c:pt>
                <c:pt idx="312">
                  <c:v>2.0</c:v>
                </c:pt>
                <c:pt idx="313">
                  <c:v>2.0</c:v>
                </c:pt>
                <c:pt idx="314">
                  <c:v>3.0</c:v>
                </c:pt>
                <c:pt idx="315">
                  <c:v>1.0</c:v>
                </c:pt>
                <c:pt idx="316">
                  <c:v>2.0</c:v>
                </c:pt>
                <c:pt idx="317">
                  <c:v>0.0</c:v>
                </c:pt>
                <c:pt idx="318">
                  <c:v>2.0</c:v>
                </c:pt>
                <c:pt idx="319">
                  <c:v>3.0</c:v>
                </c:pt>
                <c:pt idx="320">
                  <c:v>2.0</c:v>
                </c:pt>
                <c:pt idx="321">
                  <c:v>3.0</c:v>
                </c:pt>
                <c:pt idx="322">
                  <c:v>0.0</c:v>
                </c:pt>
                <c:pt idx="323">
                  <c:v>3.0</c:v>
                </c:pt>
                <c:pt idx="324">
                  <c:v>1.0</c:v>
                </c:pt>
                <c:pt idx="325">
                  <c:v>0.0</c:v>
                </c:pt>
                <c:pt idx="326">
                  <c:v>1.0</c:v>
                </c:pt>
                <c:pt idx="327">
                  <c:v>2.0</c:v>
                </c:pt>
                <c:pt idx="328">
                  <c:v>2.0</c:v>
                </c:pt>
                <c:pt idx="329">
                  <c:v>2.0</c:v>
                </c:pt>
                <c:pt idx="330">
                  <c:v>0.0</c:v>
                </c:pt>
                <c:pt idx="331">
                  <c:v>1.0</c:v>
                </c:pt>
                <c:pt idx="332">
                  <c:v>2.0</c:v>
                </c:pt>
                <c:pt idx="333">
                  <c:v>0.0</c:v>
                </c:pt>
                <c:pt idx="334">
                  <c:v>1.0</c:v>
                </c:pt>
                <c:pt idx="335">
                  <c:v>1.0</c:v>
                </c:pt>
                <c:pt idx="336">
                  <c:v>0.0</c:v>
                </c:pt>
                <c:pt idx="337">
                  <c:v>0.0</c:v>
                </c:pt>
                <c:pt idx="338">
                  <c:v>2.0</c:v>
                </c:pt>
                <c:pt idx="339">
                  <c:v>0.0</c:v>
                </c:pt>
                <c:pt idx="340">
                  <c:v>0.0</c:v>
                </c:pt>
                <c:pt idx="341">
                  <c:v>1.0</c:v>
                </c:pt>
                <c:pt idx="342">
                  <c:v>2.0</c:v>
                </c:pt>
                <c:pt idx="343">
                  <c:v>1.0</c:v>
                </c:pt>
                <c:pt idx="344">
                  <c:v>1.0</c:v>
                </c:pt>
                <c:pt idx="345">
                  <c:v>0.0</c:v>
                </c:pt>
                <c:pt idx="346">
                  <c:v>2.0</c:v>
                </c:pt>
                <c:pt idx="347">
                  <c:v>0.0</c:v>
                </c:pt>
                <c:pt idx="348">
                  <c:v>0.0</c:v>
                </c:pt>
                <c:pt idx="349">
                  <c:v>1.0</c:v>
                </c:pt>
                <c:pt idx="350">
                  <c:v>1.0</c:v>
                </c:pt>
                <c:pt idx="351">
                  <c:v>1.0</c:v>
                </c:pt>
                <c:pt idx="352">
                  <c:v>0.0</c:v>
                </c:pt>
                <c:pt idx="353">
                  <c:v>2.0</c:v>
                </c:pt>
                <c:pt idx="354">
                  <c:v>0.0</c:v>
                </c:pt>
                <c:pt idx="355">
                  <c:v>0.0</c:v>
                </c:pt>
                <c:pt idx="356">
                  <c:v>0.0</c:v>
                </c:pt>
                <c:pt idx="357">
                  <c:v>2.0</c:v>
                </c:pt>
                <c:pt idx="358">
                  <c:v>1.0</c:v>
                </c:pt>
                <c:pt idx="359">
                  <c:v>2.0</c:v>
                </c:pt>
                <c:pt idx="360">
                  <c:v>2.0</c:v>
                </c:pt>
                <c:pt idx="361">
                  <c:v>1.0</c:v>
                </c:pt>
                <c:pt idx="362">
                  <c:v>1.0</c:v>
                </c:pt>
                <c:pt idx="363">
                  <c:v>2.0</c:v>
                </c:pt>
                <c:pt idx="364">
                  <c:v>2.0</c:v>
                </c:pt>
                <c:pt idx="365">
                  <c:v>3.0</c:v>
                </c:pt>
                <c:pt idx="366">
                  <c:v>1.0</c:v>
                </c:pt>
                <c:pt idx="367">
                  <c:v>2.0</c:v>
                </c:pt>
                <c:pt idx="368">
                  <c:v>1.0</c:v>
                </c:pt>
                <c:pt idx="369">
                  <c:v>2.0</c:v>
                </c:pt>
                <c:pt idx="370">
                  <c:v>2.0</c:v>
                </c:pt>
                <c:pt idx="371">
                  <c:v>1.0</c:v>
                </c:pt>
                <c:pt idx="372">
                  <c:v>3.0</c:v>
                </c:pt>
                <c:pt idx="373">
                  <c:v>2.0</c:v>
                </c:pt>
                <c:pt idx="374">
                  <c:v>2.0</c:v>
                </c:pt>
                <c:pt idx="375">
                  <c:v>2.0</c:v>
                </c:pt>
                <c:pt idx="376">
                  <c:v>2.0</c:v>
                </c:pt>
                <c:pt idx="377">
                  <c:v>0.0</c:v>
                </c:pt>
                <c:pt idx="378">
                  <c:v>2.0</c:v>
                </c:pt>
                <c:pt idx="379">
                  <c:v>2.0</c:v>
                </c:pt>
                <c:pt idx="380">
                  <c:v>2.0</c:v>
                </c:pt>
                <c:pt idx="381">
                  <c:v>2.0</c:v>
                </c:pt>
                <c:pt idx="382">
                  <c:v>2.0</c:v>
                </c:pt>
                <c:pt idx="383">
                  <c:v>2.0</c:v>
                </c:pt>
                <c:pt idx="384">
                  <c:v>1.0</c:v>
                </c:pt>
                <c:pt idx="385">
                  <c:v>2.0</c:v>
                </c:pt>
                <c:pt idx="386">
                  <c:v>1.0</c:v>
                </c:pt>
                <c:pt idx="387">
                  <c:v>3.0</c:v>
                </c:pt>
                <c:pt idx="388">
                  <c:v>2.0</c:v>
                </c:pt>
                <c:pt idx="389">
                  <c:v>2.0</c:v>
                </c:pt>
                <c:pt idx="390">
                  <c:v>0.0</c:v>
                </c:pt>
                <c:pt idx="391">
                  <c:v>1.0</c:v>
                </c:pt>
                <c:pt idx="392">
                  <c:v>2.0</c:v>
                </c:pt>
                <c:pt idx="393">
                  <c:v>0.0</c:v>
                </c:pt>
                <c:pt idx="394">
                  <c:v>2.0</c:v>
                </c:pt>
                <c:pt idx="395">
                  <c:v>1.0</c:v>
                </c:pt>
                <c:pt idx="396">
                  <c:v>0.0</c:v>
                </c:pt>
                <c:pt idx="397">
                  <c:v>2.0</c:v>
                </c:pt>
                <c:pt idx="398">
                  <c:v>2.0</c:v>
                </c:pt>
                <c:pt idx="399">
                  <c:v>0.0</c:v>
                </c:pt>
                <c:pt idx="400">
                  <c:v>1.0</c:v>
                </c:pt>
                <c:pt idx="401">
                  <c:v>1.0</c:v>
                </c:pt>
                <c:pt idx="402">
                  <c:v>0.0</c:v>
                </c:pt>
                <c:pt idx="403">
                  <c:v>1.0</c:v>
                </c:pt>
                <c:pt idx="404">
                  <c:v>1.0</c:v>
                </c:pt>
                <c:pt idx="405">
                  <c:v>0.0</c:v>
                </c:pt>
                <c:pt idx="406">
                  <c:v>2.0</c:v>
                </c:pt>
                <c:pt idx="407">
                  <c:v>0.0</c:v>
                </c:pt>
                <c:pt idx="408">
                  <c:v>0.0</c:v>
                </c:pt>
                <c:pt idx="409">
                  <c:v>1.0</c:v>
                </c:pt>
                <c:pt idx="410">
                  <c:v>1.0</c:v>
                </c:pt>
                <c:pt idx="411">
                  <c:v>2.0</c:v>
                </c:pt>
                <c:pt idx="412">
                  <c:v>1.0</c:v>
                </c:pt>
                <c:pt idx="413">
                  <c:v>2.0</c:v>
                </c:pt>
                <c:pt idx="414">
                  <c:v>0.0</c:v>
                </c:pt>
                <c:pt idx="415">
                  <c:v>2.0</c:v>
                </c:pt>
                <c:pt idx="416">
                  <c:v>0.0</c:v>
                </c:pt>
                <c:pt idx="417">
                  <c:v>0.0</c:v>
                </c:pt>
                <c:pt idx="418">
                  <c:v>1.0</c:v>
                </c:pt>
                <c:pt idx="419">
                  <c:v>2.0</c:v>
                </c:pt>
                <c:pt idx="420">
                  <c:v>2.0</c:v>
                </c:pt>
                <c:pt idx="421">
                  <c:v>2.0</c:v>
                </c:pt>
                <c:pt idx="422">
                  <c:v>1.0</c:v>
                </c:pt>
                <c:pt idx="423">
                  <c:v>3.0</c:v>
                </c:pt>
                <c:pt idx="424">
                  <c:v>3.0</c:v>
                </c:pt>
                <c:pt idx="425">
                  <c:v>2.0</c:v>
                </c:pt>
                <c:pt idx="426">
                  <c:v>2.0</c:v>
                </c:pt>
                <c:pt idx="427">
                  <c:v>2.0</c:v>
                </c:pt>
                <c:pt idx="428">
                  <c:v>2.0</c:v>
                </c:pt>
                <c:pt idx="429">
                  <c:v>2.0</c:v>
                </c:pt>
                <c:pt idx="430">
                  <c:v>3.0</c:v>
                </c:pt>
                <c:pt idx="431">
                  <c:v>1.0</c:v>
                </c:pt>
                <c:pt idx="432">
                  <c:v>3.0</c:v>
                </c:pt>
                <c:pt idx="433">
                  <c:v>2.0</c:v>
                </c:pt>
                <c:pt idx="434">
                  <c:v>2.0</c:v>
                </c:pt>
                <c:pt idx="435">
                  <c:v>1.0</c:v>
                </c:pt>
                <c:pt idx="436">
                  <c:v>3.0</c:v>
                </c:pt>
                <c:pt idx="437">
                  <c:v>0.0</c:v>
                </c:pt>
                <c:pt idx="438">
                  <c:v>2.0</c:v>
                </c:pt>
                <c:pt idx="439">
                  <c:v>3.0</c:v>
                </c:pt>
                <c:pt idx="440">
                  <c:v>2.0</c:v>
                </c:pt>
                <c:pt idx="441">
                  <c:v>3.0</c:v>
                </c:pt>
                <c:pt idx="442">
                  <c:v>2.0</c:v>
                </c:pt>
                <c:pt idx="443">
                  <c:v>2.0</c:v>
                </c:pt>
                <c:pt idx="444">
                  <c:v>2.0</c:v>
                </c:pt>
                <c:pt idx="445">
                  <c:v>2.0</c:v>
                </c:pt>
                <c:pt idx="446">
                  <c:v>2.0</c:v>
                </c:pt>
                <c:pt idx="447">
                  <c:v>3.0</c:v>
                </c:pt>
                <c:pt idx="448">
                  <c:v>2.0</c:v>
                </c:pt>
                <c:pt idx="449">
                  <c:v>2.0</c:v>
                </c:pt>
                <c:pt idx="450">
                  <c:v>2.0</c:v>
                </c:pt>
                <c:pt idx="451">
                  <c:v>2.0</c:v>
                </c:pt>
                <c:pt idx="452">
                  <c:v>3.0</c:v>
                </c:pt>
                <c:pt idx="453">
                  <c:v>0.0</c:v>
                </c:pt>
                <c:pt idx="454">
                  <c:v>2.0</c:v>
                </c:pt>
                <c:pt idx="455">
                  <c:v>1.0</c:v>
                </c:pt>
                <c:pt idx="456">
                  <c:v>0.0</c:v>
                </c:pt>
                <c:pt idx="457">
                  <c:v>1.0</c:v>
                </c:pt>
                <c:pt idx="458">
                  <c:v>2.0</c:v>
                </c:pt>
                <c:pt idx="459">
                  <c:v>2.0</c:v>
                </c:pt>
                <c:pt idx="460">
                  <c:v>2.0</c:v>
                </c:pt>
                <c:pt idx="461">
                  <c:v>0.0</c:v>
                </c:pt>
                <c:pt idx="462">
                  <c:v>2.0</c:v>
                </c:pt>
                <c:pt idx="463">
                  <c:v>1.0</c:v>
                </c:pt>
                <c:pt idx="464">
                  <c:v>1.0</c:v>
                </c:pt>
                <c:pt idx="465">
                  <c:v>0.0</c:v>
                </c:pt>
                <c:pt idx="466">
                  <c:v>3.0</c:v>
                </c:pt>
                <c:pt idx="467">
                  <c:v>2.0</c:v>
                </c:pt>
                <c:pt idx="468">
                  <c:v>0.0</c:v>
                </c:pt>
                <c:pt idx="469">
                  <c:v>2.0</c:v>
                </c:pt>
                <c:pt idx="470">
                  <c:v>1.0</c:v>
                </c:pt>
                <c:pt idx="471">
                  <c:v>2.0</c:v>
                </c:pt>
                <c:pt idx="472">
                  <c:v>2.0</c:v>
                </c:pt>
                <c:pt idx="473">
                  <c:v>2.0</c:v>
                </c:pt>
                <c:pt idx="474">
                  <c:v>2.0</c:v>
                </c:pt>
                <c:pt idx="475">
                  <c:v>2.0</c:v>
                </c:pt>
                <c:pt idx="476">
                  <c:v>0.0</c:v>
                </c:pt>
                <c:pt idx="477">
                  <c:v>2.0</c:v>
                </c:pt>
                <c:pt idx="478">
                  <c:v>1.0</c:v>
                </c:pt>
                <c:pt idx="479">
                  <c:v>2.0</c:v>
                </c:pt>
                <c:pt idx="480">
                  <c:v>1.0</c:v>
                </c:pt>
                <c:pt idx="481">
                  <c:v>1.0</c:v>
                </c:pt>
                <c:pt idx="482">
                  <c:v>1.0</c:v>
                </c:pt>
                <c:pt idx="483">
                  <c:v>2.0</c:v>
                </c:pt>
                <c:pt idx="484">
                  <c:v>2.0</c:v>
                </c:pt>
                <c:pt idx="485">
                  <c:v>2.0</c:v>
                </c:pt>
                <c:pt idx="486">
                  <c:v>1.0</c:v>
                </c:pt>
                <c:pt idx="487">
                  <c:v>2.0</c:v>
                </c:pt>
                <c:pt idx="488">
                  <c:v>2.0</c:v>
                </c:pt>
                <c:pt idx="489">
                  <c:v>2.0</c:v>
                </c:pt>
                <c:pt idx="490">
                  <c:v>2.0</c:v>
                </c:pt>
                <c:pt idx="491">
                  <c:v>1.0</c:v>
                </c:pt>
                <c:pt idx="492">
                  <c:v>3.0</c:v>
                </c:pt>
                <c:pt idx="493">
                  <c:v>2.0</c:v>
                </c:pt>
                <c:pt idx="494">
                  <c:v>2.0</c:v>
                </c:pt>
                <c:pt idx="495">
                  <c:v>1.0</c:v>
                </c:pt>
                <c:pt idx="496">
                  <c:v>2.0</c:v>
                </c:pt>
                <c:pt idx="497">
                  <c:v>0.0</c:v>
                </c:pt>
                <c:pt idx="498">
                  <c:v>2.0</c:v>
                </c:pt>
                <c:pt idx="499">
                  <c:v>2.0</c:v>
                </c:pt>
                <c:pt idx="500">
                  <c:v>2.0</c:v>
                </c:pt>
                <c:pt idx="501">
                  <c:v>3.0</c:v>
                </c:pt>
                <c:pt idx="502">
                  <c:v>2.0</c:v>
                </c:pt>
                <c:pt idx="503">
                  <c:v>2.0</c:v>
                </c:pt>
                <c:pt idx="504">
                  <c:v>1.0</c:v>
                </c:pt>
                <c:pt idx="505">
                  <c:v>2.0</c:v>
                </c:pt>
                <c:pt idx="506">
                  <c:v>1.0</c:v>
                </c:pt>
                <c:pt idx="507">
                  <c:v>2.0</c:v>
                </c:pt>
                <c:pt idx="508">
                  <c:v>2.0</c:v>
                </c:pt>
                <c:pt idx="509">
                  <c:v>2.0</c:v>
                </c:pt>
                <c:pt idx="510">
                  <c:v>0.0</c:v>
                </c:pt>
                <c:pt idx="511">
                  <c:v>1.0</c:v>
                </c:pt>
                <c:pt idx="512">
                  <c:v>2.0</c:v>
                </c:pt>
                <c:pt idx="513">
                  <c:v>0.0</c:v>
                </c:pt>
                <c:pt idx="514">
                  <c:v>2.0</c:v>
                </c:pt>
                <c:pt idx="515">
                  <c:v>1.0</c:v>
                </c:pt>
                <c:pt idx="516">
                  <c:v>0.0</c:v>
                </c:pt>
                <c:pt idx="517">
                  <c:v>2.0</c:v>
                </c:pt>
                <c:pt idx="518">
                  <c:v>2.0</c:v>
                </c:pt>
                <c:pt idx="519">
                  <c:v>0.0</c:v>
                </c:pt>
                <c:pt idx="520">
                  <c:v>1.0</c:v>
                </c:pt>
                <c:pt idx="521">
                  <c:v>1.0</c:v>
                </c:pt>
                <c:pt idx="522">
                  <c:v>2.0</c:v>
                </c:pt>
                <c:pt idx="523">
                  <c:v>1.0</c:v>
                </c:pt>
                <c:pt idx="524">
                  <c:v>1.0</c:v>
                </c:pt>
                <c:pt idx="525">
                  <c:v>0.0</c:v>
                </c:pt>
                <c:pt idx="526">
                  <c:v>2.0</c:v>
                </c:pt>
                <c:pt idx="527">
                  <c:v>0.0</c:v>
                </c:pt>
                <c:pt idx="528">
                  <c:v>0.0</c:v>
                </c:pt>
                <c:pt idx="529">
                  <c:v>2.0</c:v>
                </c:pt>
                <c:pt idx="530">
                  <c:v>1.0</c:v>
                </c:pt>
                <c:pt idx="531">
                  <c:v>2.0</c:v>
                </c:pt>
                <c:pt idx="532">
                  <c:v>1.0</c:v>
                </c:pt>
                <c:pt idx="533">
                  <c:v>2.0</c:v>
                </c:pt>
                <c:pt idx="534">
                  <c:v>0.0</c:v>
                </c:pt>
                <c:pt idx="535">
                  <c:v>2.0</c:v>
                </c:pt>
                <c:pt idx="536">
                  <c:v>0.0</c:v>
                </c:pt>
                <c:pt idx="537">
                  <c:v>1.0</c:v>
                </c:pt>
                <c:pt idx="538">
                  <c:v>1.0</c:v>
                </c:pt>
                <c:pt idx="539">
                  <c:v>2.0</c:v>
                </c:pt>
                <c:pt idx="540">
                  <c:v>2.0</c:v>
                </c:pt>
                <c:pt idx="541">
                  <c:v>2.0</c:v>
                </c:pt>
                <c:pt idx="542">
                  <c:v>3.0</c:v>
                </c:pt>
                <c:pt idx="543">
                  <c:v>3.0</c:v>
                </c:pt>
                <c:pt idx="544">
                  <c:v>3.0</c:v>
                </c:pt>
                <c:pt idx="545">
                  <c:v>3.0</c:v>
                </c:pt>
                <c:pt idx="546">
                  <c:v>2.0</c:v>
                </c:pt>
                <c:pt idx="547">
                  <c:v>3.0</c:v>
                </c:pt>
                <c:pt idx="548">
                  <c:v>3.0</c:v>
                </c:pt>
                <c:pt idx="549">
                  <c:v>3.0</c:v>
                </c:pt>
                <c:pt idx="550">
                  <c:v>3.0</c:v>
                </c:pt>
                <c:pt idx="551">
                  <c:v>2.0</c:v>
                </c:pt>
                <c:pt idx="552">
                  <c:v>3.0</c:v>
                </c:pt>
                <c:pt idx="553">
                  <c:v>2.0</c:v>
                </c:pt>
                <c:pt idx="554">
                  <c:v>3.0</c:v>
                </c:pt>
                <c:pt idx="555">
                  <c:v>2.0</c:v>
                </c:pt>
                <c:pt idx="556">
                  <c:v>3.0</c:v>
                </c:pt>
                <c:pt idx="557">
                  <c:v>2.0</c:v>
                </c:pt>
                <c:pt idx="558">
                  <c:v>2.0</c:v>
                </c:pt>
                <c:pt idx="559">
                  <c:v>3.0</c:v>
                </c:pt>
                <c:pt idx="560">
                  <c:v>2.0</c:v>
                </c:pt>
                <c:pt idx="561">
                  <c:v>3.0</c:v>
                </c:pt>
                <c:pt idx="562">
                  <c:v>3.0</c:v>
                </c:pt>
                <c:pt idx="563">
                  <c:v>2.0</c:v>
                </c:pt>
                <c:pt idx="564">
                  <c:v>2.0</c:v>
                </c:pt>
                <c:pt idx="565">
                  <c:v>2.0</c:v>
                </c:pt>
                <c:pt idx="566">
                  <c:v>2.0</c:v>
                </c:pt>
                <c:pt idx="567">
                  <c:v>3.0</c:v>
                </c:pt>
                <c:pt idx="568">
                  <c:v>2.0</c:v>
                </c:pt>
                <c:pt idx="569">
                  <c:v>3.0</c:v>
                </c:pt>
                <c:pt idx="570">
                  <c:v>0.0</c:v>
                </c:pt>
                <c:pt idx="571">
                  <c:v>2.0</c:v>
                </c:pt>
                <c:pt idx="572">
                  <c:v>3.0</c:v>
                </c:pt>
                <c:pt idx="573">
                  <c:v>1.0</c:v>
                </c:pt>
                <c:pt idx="574">
                  <c:v>2.0</c:v>
                </c:pt>
                <c:pt idx="575">
                  <c:v>2.0</c:v>
                </c:pt>
                <c:pt idx="576">
                  <c:v>0.0</c:v>
                </c:pt>
                <c:pt idx="577">
                  <c:v>2.0</c:v>
                </c:pt>
                <c:pt idx="578">
                  <c:v>2.0</c:v>
                </c:pt>
                <c:pt idx="579">
                  <c:v>2.0</c:v>
                </c:pt>
                <c:pt idx="580">
                  <c:v>2.0</c:v>
                </c:pt>
                <c:pt idx="581">
                  <c:v>1.0</c:v>
                </c:pt>
                <c:pt idx="582">
                  <c:v>1.0</c:v>
                </c:pt>
                <c:pt idx="583">
                  <c:v>1.0</c:v>
                </c:pt>
                <c:pt idx="584">
                  <c:v>1.0</c:v>
                </c:pt>
                <c:pt idx="585">
                  <c:v>0.0</c:v>
                </c:pt>
                <c:pt idx="586">
                  <c:v>3.0</c:v>
                </c:pt>
                <c:pt idx="587">
                  <c:v>2.0</c:v>
                </c:pt>
                <c:pt idx="588">
                  <c:v>1.0</c:v>
                </c:pt>
                <c:pt idx="589">
                  <c:v>2.0</c:v>
                </c:pt>
                <c:pt idx="590">
                  <c:v>1.0</c:v>
                </c:pt>
                <c:pt idx="591">
                  <c:v>3.0</c:v>
                </c:pt>
                <c:pt idx="592">
                  <c:v>2.0</c:v>
                </c:pt>
                <c:pt idx="593">
                  <c:v>2.0</c:v>
                </c:pt>
                <c:pt idx="594">
                  <c:v>2.0</c:v>
                </c:pt>
                <c:pt idx="595">
                  <c:v>2.0</c:v>
                </c:pt>
                <c:pt idx="596">
                  <c:v>0.0</c:v>
                </c:pt>
                <c:pt idx="597">
                  <c:v>2.0</c:v>
                </c:pt>
                <c:pt idx="598">
                  <c:v>1.0</c:v>
                </c:pt>
                <c:pt idx="599">
                  <c:v>3.0</c:v>
                </c:pt>
              </c:numCache>
            </c:numRef>
          </c:val>
          <c:smooth val="0"/>
          <c:extLst xmlns:c16r2="http://schemas.microsoft.com/office/drawing/2015/06/chart">
            <c:ext xmlns:c16="http://schemas.microsoft.com/office/drawing/2014/chart" uri="{C3380CC4-5D6E-409C-BE32-E72D297353CC}">
              <c16:uniqueId val="{00000000-8C26-4AC3-968E-431FB159FE44}"/>
            </c:ext>
          </c:extLst>
        </c:ser>
        <c:dLbls>
          <c:showLegendKey val="0"/>
          <c:showVal val="0"/>
          <c:showCatName val="0"/>
          <c:showSerName val="0"/>
          <c:showPercent val="0"/>
          <c:showBubbleSize val="0"/>
        </c:dLbls>
        <c:smooth val="0"/>
        <c:axId val="943800928"/>
        <c:axId val="943803248"/>
      </c:lineChart>
      <c:catAx>
        <c:axId val="943800928"/>
        <c:scaling>
          <c:orientation val="minMax"/>
        </c:scaling>
        <c:delete val="0"/>
        <c:axPos val="b"/>
        <c:numFmt formatCode="General" sourceLinked="0"/>
        <c:majorTickMark val="out"/>
        <c:minorTickMark val="none"/>
        <c:tickLblPos val="nextTo"/>
        <c:crossAx val="943803248"/>
        <c:crosses val="autoZero"/>
        <c:auto val="1"/>
        <c:lblAlgn val="ctr"/>
        <c:lblOffset val="100"/>
        <c:noMultiLvlLbl val="0"/>
      </c:catAx>
      <c:valAx>
        <c:axId val="943803248"/>
        <c:scaling>
          <c:orientation val="minMax"/>
        </c:scaling>
        <c:delete val="0"/>
        <c:axPos val="l"/>
        <c:majorGridlines/>
        <c:numFmt formatCode="0" sourceLinked="1"/>
        <c:majorTickMark val="out"/>
        <c:minorTickMark val="none"/>
        <c:tickLblPos val="nextTo"/>
        <c:crossAx val="94380092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Dhs Estímulo Mediana</a:t>
            </a:r>
          </a:p>
        </c:rich>
      </c:tx>
      <c:overlay val="0"/>
    </c:title>
    <c:autoTitleDeleted val="0"/>
    <c:plotArea>
      <c:layout/>
      <c:barChart>
        <c:barDir val="col"/>
        <c:grouping val="clustered"/>
        <c:varyColors val="0"/>
        <c:ser>
          <c:idx val="0"/>
          <c:order val="0"/>
          <c:tx>
            <c:strRef>
              <c:f>dtes!$AA$36</c:f>
              <c:strCache>
                <c:ptCount val="1"/>
                <c:pt idx="0">
                  <c:v>Dhs Mediana</c:v>
                </c:pt>
              </c:strCache>
            </c:strRef>
          </c:tx>
          <c:invertIfNegative val="0"/>
          <c:cat>
            <c:multiLvlStrRef>
              <c:f>dtes!$Y$37:$Z$46</c:f>
              <c:multiLvlStrCache>
                <c:ptCount val="10"/>
                <c:lvl>
                  <c:pt idx="0">
                    <c:v>Inicial</c:v>
                  </c:pt>
                  <c:pt idx="1">
                    <c:v>15 mins</c:v>
                  </c:pt>
                  <c:pt idx="2">
                    <c:v>8 días</c:v>
                  </c:pt>
                  <c:pt idx="3">
                    <c:v>15 dias</c:v>
                  </c:pt>
                  <c:pt idx="4">
                    <c:v>1 mes</c:v>
                  </c:pt>
                  <c:pt idx="5">
                    <c:v>Inicial</c:v>
                  </c:pt>
                  <c:pt idx="6">
                    <c:v>15 mins</c:v>
                  </c:pt>
                  <c:pt idx="7">
                    <c:v>8 días</c:v>
                  </c:pt>
                  <c:pt idx="8">
                    <c:v>15 dias</c:v>
                  </c:pt>
                  <c:pt idx="9">
                    <c:v>1 mes</c:v>
                  </c:pt>
                </c:lvl>
                <c:lvl>
                  <c:pt idx="0">
                    <c:v>Térmico</c:v>
                  </c:pt>
                  <c:pt idx="5">
                    <c:v>Mecánico</c:v>
                  </c:pt>
                </c:lvl>
              </c:multiLvlStrCache>
            </c:multiLvlStrRef>
          </c:cat>
          <c:val>
            <c:numRef>
              <c:f>dtes!$AA$37:$AA$46</c:f>
              <c:numCache>
                <c:formatCode>0</c:formatCode>
                <c:ptCount val="10"/>
                <c:pt idx="0">
                  <c:v>2.0</c:v>
                </c:pt>
                <c:pt idx="1">
                  <c:v>2.0</c:v>
                </c:pt>
                <c:pt idx="2">
                  <c:v>1.0</c:v>
                </c:pt>
                <c:pt idx="3">
                  <c:v>1.0</c:v>
                </c:pt>
                <c:pt idx="4">
                  <c:v>1.0</c:v>
                </c:pt>
                <c:pt idx="5">
                  <c:v>2.0</c:v>
                </c:pt>
                <c:pt idx="6">
                  <c:v>0.5</c:v>
                </c:pt>
                <c:pt idx="7">
                  <c:v>0.0</c:v>
                </c:pt>
                <c:pt idx="8">
                  <c:v>0.0</c:v>
                </c:pt>
                <c:pt idx="9">
                  <c:v>0.0</c:v>
                </c:pt>
              </c:numCache>
            </c:numRef>
          </c:val>
          <c:extLst xmlns:c16r2="http://schemas.microsoft.com/office/drawing/2015/06/chart">
            <c:ext xmlns:c16="http://schemas.microsoft.com/office/drawing/2014/chart" uri="{C3380CC4-5D6E-409C-BE32-E72D297353CC}">
              <c16:uniqueId val="{00000000-F114-4FB0-8E3A-AB50FC63FB97}"/>
            </c:ext>
          </c:extLst>
        </c:ser>
        <c:dLbls>
          <c:showLegendKey val="0"/>
          <c:showVal val="0"/>
          <c:showCatName val="0"/>
          <c:showSerName val="0"/>
          <c:showPercent val="0"/>
          <c:showBubbleSize val="0"/>
        </c:dLbls>
        <c:gapWidth val="150"/>
        <c:axId val="943825696"/>
        <c:axId val="943828016"/>
      </c:barChart>
      <c:catAx>
        <c:axId val="943825696"/>
        <c:scaling>
          <c:orientation val="minMax"/>
        </c:scaling>
        <c:delete val="0"/>
        <c:axPos val="b"/>
        <c:numFmt formatCode="General" sourceLinked="0"/>
        <c:majorTickMark val="out"/>
        <c:minorTickMark val="none"/>
        <c:tickLblPos val="nextTo"/>
        <c:crossAx val="943828016"/>
        <c:crosses val="autoZero"/>
        <c:auto val="1"/>
        <c:lblAlgn val="ctr"/>
        <c:lblOffset val="100"/>
        <c:noMultiLvlLbl val="0"/>
      </c:catAx>
      <c:valAx>
        <c:axId val="943828016"/>
        <c:scaling>
          <c:orientation val="minMax"/>
        </c:scaling>
        <c:delete val="0"/>
        <c:axPos val="l"/>
        <c:majorGridlines/>
        <c:numFmt formatCode="0" sourceLinked="1"/>
        <c:majorTickMark val="out"/>
        <c:minorTickMark val="none"/>
        <c:tickLblPos val="nextTo"/>
        <c:crossAx val="943825696"/>
        <c:crosses val="autoZero"/>
        <c:crossBetween val="between"/>
        <c:majorUnit val="1.0"/>
      </c:valAx>
    </c:plotArea>
    <c:legend>
      <c:legendPos val="r"/>
      <c:overlay val="0"/>
    </c:legend>
    <c:plotVisOnly val="1"/>
    <c:dispBlanksAs val="gap"/>
    <c:showDLblsOverMax val="0"/>
  </c:chart>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Dhs Intervención Mediana</a:t>
            </a:r>
          </a:p>
        </c:rich>
      </c:tx>
      <c:overlay val="0"/>
    </c:title>
    <c:autoTitleDeleted val="0"/>
    <c:plotArea>
      <c:layout/>
      <c:barChart>
        <c:barDir val="col"/>
        <c:grouping val="clustered"/>
        <c:varyColors val="0"/>
        <c:ser>
          <c:idx val="0"/>
          <c:order val="0"/>
          <c:tx>
            <c:strRef>
              <c:f>dtes!$AA$36</c:f>
              <c:strCache>
                <c:ptCount val="1"/>
                <c:pt idx="0">
                  <c:v>Dhs Mediana</c:v>
                </c:pt>
              </c:strCache>
            </c:strRef>
          </c:tx>
          <c:invertIfNegative val="0"/>
          <c:cat>
            <c:multiLvlStrRef>
              <c:f>dtes!$Y$50:$Z$59</c:f>
              <c:multiLvlStrCache>
                <c:ptCount val="10"/>
                <c:lvl>
                  <c:pt idx="0">
                    <c:v>Inicial</c:v>
                  </c:pt>
                  <c:pt idx="1">
                    <c:v>15 mins</c:v>
                  </c:pt>
                  <c:pt idx="2">
                    <c:v>8 días</c:v>
                  </c:pt>
                  <c:pt idx="3">
                    <c:v>15 dias</c:v>
                  </c:pt>
                  <c:pt idx="4">
                    <c:v>1 mes</c:v>
                  </c:pt>
                  <c:pt idx="5">
                    <c:v>Inicial</c:v>
                  </c:pt>
                  <c:pt idx="6">
                    <c:v>15 mins</c:v>
                  </c:pt>
                  <c:pt idx="7">
                    <c:v>8 días</c:v>
                  </c:pt>
                  <c:pt idx="8">
                    <c:v>15 dias</c:v>
                  </c:pt>
                  <c:pt idx="9">
                    <c:v>1 mes</c:v>
                  </c:pt>
                </c:lvl>
                <c:lvl>
                  <c:pt idx="0">
                    <c:v>Laser</c:v>
                  </c:pt>
                  <c:pt idx="5">
                    <c:v>Nitrato</c:v>
                  </c:pt>
                </c:lvl>
              </c:multiLvlStrCache>
            </c:multiLvlStrRef>
          </c:cat>
          <c:val>
            <c:numRef>
              <c:f>dtes!$AA$50:$AA$59</c:f>
              <c:numCache>
                <c:formatCode>0</c:formatCode>
                <c:ptCount val="10"/>
                <c:pt idx="0">
                  <c:v>2.0</c:v>
                </c:pt>
                <c:pt idx="1">
                  <c:v>0.0</c:v>
                </c:pt>
                <c:pt idx="2">
                  <c:v>0.0</c:v>
                </c:pt>
                <c:pt idx="3">
                  <c:v>0.0</c:v>
                </c:pt>
                <c:pt idx="4">
                  <c:v>0.0</c:v>
                </c:pt>
                <c:pt idx="5">
                  <c:v>2.0</c:v>
                </c:pt>
                <c:pt idx="6">
                  <c:v>2.0</c:v>
                </c:pt>
                <c:pt idx="7">
                  <c:v>2.0</c:v>
                </c:pt>
                <c:pt idx="8">
                  <c:v>2.0</c:v>
                </c:pt>
                <c:pt idx="9">
                  <c:v>1.0</c:v>
                </c:pt>
              </c:numCache>
            </c:numRef>
          </c:val>
          <c:extLst xmlns:c16r2="http://schemas.microsoft.com/office/drawing/2015/06/chart">
            <c:ext xmlns:c16="http://schemas.microsoft.com/office/drawing/2014/chart" uri="{C3380CC4-5D6E-409C-BE32-E72D297353CC}">
              <c16:uniqueId val="{00000000-652F-4E08-BBF9-951AA46F9BA7}"/>
            </c:ext>
          </c:extLst>
        </c:ser>
        <c:dLbls>
          <c:showLegendKey val="0"/>
          <c:showVal val="0"/>
          <c:showCatName val="0"/>
          <c:showSerName val="0"/>
          <c:showPercent val="0"/>
          <c:showBubbleSize val="0"/>
        </c:dLbls>
        <c:gapWidth val="150"/>
        <c:axId val="944324208"/>
        <c:axId val="944326528"/>
      </c:barChart>
      <c:catAx>
        <c:axId val="944324208"/>
        <c:scaling>
          <c:orientation val="minMax"/>
        </c:scaling>
        <c:delete val="0"/>
        <c:axPos val="b"/>
        <c:numFmt formatCode="General" sourceLinked="0"/>
        <c:majorTickMark val="out"/>
        <c:minorTickMark val="none"/>
        <c:tickLblPos val="nextTo"/>
        <c:crossAx val="944326528"/>
        <c:crosses val="autoZero"/>
        <c:auto val="1"/>
        <c:lblAlgn val="ctr"/>
        <c:lblOffset val="100"/>
        <c:noMultiLvlLbl val="0"/>
      </c:catAx>
      <c:valAx>
        <c:axId val="944326528"/>
        <c:scaling>
          <c:orientation val="minMax"/>
        </c:scaling>
        <c:delete val="0"/>
        <c:axPos val="l"/>
        <c:majorGridlines/>
        <c:numFmt formatCode="0" sourceLinked="1"/>
        <c:majorTickMark val="out"/>
        <c:minorTickMark val="none"/>
        <c:tickLblPos val="nextTo"/>
        <c:crossAx val="944324208"/>
        <c:crosses val="autoZero"/>
        <c:crossBetween val="between"/>
        <c:majorUnit val="1.0"/>
      </c:valAx>
    </c:plotArea>
    <c:legend>
      <c:legendPos val="r"/>
      <c:overlay val="0"/>
    </c:legend>
    <c:plotVisOnly val="1"/>
    <c:dispBlanksAs val="gap"/>
    <c:showDLblsOverMax val="0"/>
  </c:chart>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DHS inicial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S_tradnl"/>
        </a:p>
      </c:txPr>
    </c:title>
    <c:autoTitleDeleted val="0"/>
    <c:plotArea>
      <c:layout/>
      <c:barChart>
        <c:barDir val="col"/>
        <c:grouping val="clustered"/>
        <c:varyColors val="0"/>
        <c:ser>
          <c:idx val="0"/>
          <c:order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S_tradnl"/>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GRAFICOS!$A$3:$C$14</c:f>
              <c:multiLvlStrCache>
                <c:ptCount val="12"/>
                <c:lvl>
                  <c:pt idx="0">
                    <c:v>Dolor durante estìmulo</c:v>
                  </c:pt>
                  <c:pt idx="1">
                    <c:v>Dolor durante y después de estímulo</c:v>
                  </c:pt>
                  <c:pt idx="2">
                    <c:v>Dolor durante estímulo</c:v>
                  </c:pt>
                  <c:pt idx="3">
                    <c:v>Dolor durante y después estímulo</c:v>
                  </c:pt>
                  <c:pt idx="4">
                    <c:v>Molestia leve no dolorosa</c:v>
                  </c:pt>
                  <c:pt idx="5">
                    <c:v>Sin molestia pero con estímulo</c:v>
                  </c:pt>
                  <c:pt idx="6">
                    <c:v>Dolor durante estìmulo</c:v>
                  </c:pt>
                  <c:pt idx="7">
                    <c:v>Dolor durante y después de estímulo</c:v>
                  </c:pt>
                  <c:pt idx="8">
                    <c:v>Dolor durante estímulo</c:v>
                  </c:pt>
                  <c:pt idx="9">
                    <c:v>Dolor durante y después estímulo</c:v>
                  </c:pt>
                  <c:pt idx="10">
                    <c:v>Molestia leve no dolorosa</c:v>
                  </c:pt>
                  <c:pt idx="11">
                    <c:v>Sin molestia pero con estímulo</c:v>
                  </c:pt>
                </c:lvl>
                <c:lvl>
                  <c:pt idx="0">
                    <c:v>Térmico</c:v>
                  </c:pt>
                  <c:pt idx="2">
                    <c:v>Mecánico</c:v>
                  </c:pt>
                  <c:pt idx="6">
                    <c:v>Térmico</c:v>
                  </c:pt>
                  <c:pt idx="8">
                    <c:v>Mecánico</c:v>
                  </c:pt>
                </c:lvl>
                <c:lvl>
                  <c:pt idx="0">
                    <c:v>d1</c:v>
                  </c:pt>
                  <c:pt idx="6">
                    <c:v>d2</c:v>
                  </c:pt>
                </c:lvl>
              </c:multiLvlStrCache>
            </c:multiLvlStrRef>
          </c:cat>
          <c:val>
            <c:numRef>
              <c:f>GRAFICOS!$D$3:$D$14</c:f>
              <c:numCache>
                <c:formatCode>General</c:formatCode>
                <c:ptCount val="12"/>
                <c:pt idx="0">
                  <c:v>13.0</c:v>
                </c:pt>
                <c:pt idx="1">
                  <c:v>17.0</c:v>
                </c:pt>
                <c:pt idx="2">
                  <c:v>18.0</c:v>
                </c:pt>
                <c:pt idx="3">
                  <c:v>4.0</c:v>
                </c:pt>
                <c:pt idx="4">
                  <c:v>6.0</c:v>
                </c:pt>
                <c:pt idx="5">
                  <c:v>2.0</c:v>
                </c:pt>
                <c:pt idx="6">
                  <c:v>18.0</c:v>
                </c:pt>
                <c:pt idx="7">
                  <c:v>12.0</c:v>
                </c:pt>
                <c:pt idx="8">
                  <c:v>15.0</c:v>
                </c:pt>
                <c:pt idx="9">
                  <c:v>8.0</c:v>
                </c:pt>
                <c:pt idx="10">
                  <c:v>4.0</c:v>
                </c:pt>
                <c:pt idx="11">
                  <c:v>3.0</c:v>
                </c:pt>
              </c:numCache>
            </c:numRef>
          </c:val>
          <c:extLst xmlns:c16r2="http://schemas.microsoft.com/office/drawing/2015/06/chart">
            <c:ext xmlns:c16="http://schemas.microsoft.com/office/drawing/2014/chart" uri="{C3380CC4-5D6E-409C-BE32-E72D297353CC}">
              <c16:uniqueId val="{00000000-0AF0-4E42-972A-011EBE819887}"/>
            </c:ext>
          </c:extLst>
        </c:ser>
        <c:dLbls>
          <c:showLegendKey val="0"/>
          <c:showVal val="1"/>
          <c:showCatName val="0"/>
          <c:showSerName val="0"/>
          <c:showPercent val="0"/>
          <c:showBubbleSize val="0"/>
        </c:dLbls>
        <c:gapWidth val="100"/>
        <c:axId val="943914096"/>
        <c:axId val="943916416"/>
      </c:barChart>
      <c:catAx>
        <c:axId val="943914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_tradnl"/>
          </a:p>
        </c:txPr>
        <c:crossAx val="943916416"/>
        <c:crosses val="autoZero"/>
        <c:auto val="1"/>
        <c:lblAlgn val="ctr"/>
        <c:lblOffset val="100"/>
        <c:noMultiLvlLbl val="0"/>
      </c:catAx>
      <c:valAx>
        <c:axId val="943916416"/>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crossAx val="9439140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DISTRIBUCIÓN DE LA MUESTRA</a:t>
            </a:r>
          </a:p>
          <a:p>
            <a:pPr>
              <a:defRPr sz="1400" b="0" i="0" u="none" strike="noStrike" kern="1200" spc="0" baseline="0">
                <a:solidFill>
                  <a:schemeClr val="tx1">
                    <a:lumMod val="65000"/>
                    <a:lumOff val="35000"/>
                  </a:schemeClr>
                </a:solidFill>
                <a:latin typeface="+mn-lt"/>
                <a:ea typeface="+mn-ea"/>
                <a:cs typeface="+mn-cs"/>
              </a:defRPr>
            </a:pPr>
            <a:r>
              <a:rPr lang="es-CO"/>
              <a:t> POR TIPO</a:t>
            </a:r>
            <a:r>
              <a:rPr lang="es-CO" baseline="0"/>
              <a:t> DE RESECIÓN</a:t>
            </a:r>
            <a:endParaRPr lang="es-CO"/>
          </a:p>
        </c:rich>
      </c:tx>
      <c:overlay val="0"/>
      <c:spPr>
        <a:noFill/>
        <a:ln>
          <a:noFill/>
        </a:ln>
        <a:effectLst/>
      </c:spPr>
    </c:title>
    <c:autoTitleDeleted val="0"/>
    <c:plotArea>
      <c:layout/>
      <c:barChart>
        <c:barDir val="bar"/>
        <c:grouping val="clustered"/>
        <c:varyColors val="0"/>
        <c:ser>
          <c:idx val="0"/>
          <c:order val="0"/>
          <c:spPr>
            <a:solidFill>
              <a:schemeClr val="accent1"/>
            </a:solidFill>
            <a:ln>
              <a:noFill/>
            </a:ln>
            <a:effectLst/>
          </c:spPr>
          <c:invertIfNegative val="0"/>
          <c:dPt>
            <c:idx val="0"/>
            <c:invertIfNegative val="0"/>
            <c:bubble3D val="0"/>
            <c:spPr>
              <a:solidFill>
                <a:schemeClr val="bg1">
                  <a:lumMod val="75000"/>
                </a:schemeClr>
              </a:solidFill>
              <a:ln>
                <a:noFill/>
              </a:ln>
              <a:effectLst/>
            </c:spPr>
            <c:extLst xmlns:c16r2="http://schemas.microsoft.com/office/drawing/2015/06/chart">
              <c:ext xmlns:c16="http://schemas.microsoft.com/office/drawing/2014/chart" uri="{C3380CC4-5D6E-409C-BE32-E72D297353CC}">
                <c16:uniqueId val="{00000001-72F4-48F3-8C47-E70E610703D5}"/>
              </c:ext>
            </c:extLst>
          </c:dPt>
          <c:dPt>
            <c:idx val="1"/>
            <c:invertIfNegative val="0"/>
            <c:bubble3D val="0"/>
            <c:spPr>
              <a:solidFill>
                <a:schemeClr val="bg1">
                  <a:lumMod val="50000"/>
                </a:schemeClr>
              </a:solidFill>
              <a:ln>
                <a:noFill/>
              </a:ln>
              <a:effectLst/>
            </c:spPr>
            <c:extLst xmlns:c16r2="http://schemas.microsoft.com/office/drawing/2015/06/chart">
              <c:ext xmlns:c16="http://schemas.microsoft.com/office/drawing/2014/chart" uri="{C3380CC4-5D6E-409C-BE32-E72D297353CC}">
                <c16:uniqueId val="{00000003-72F4-48F3-8C47-E70E610703D5}"/>
              </c:ext>
            </c:extLst>
          </c:dPt>
          <c:dPt>
            <c:idx val="2"/>
            <c:invertIfNegative val="0"/>
            <c:bubble3D val="0"/>
            <c:spPr>
              <a:solidFill>
                <a:schemeClr val="tx1"/>
              </a:solidFill>
              <a:ln>
                <a:noFill/>
              </a:ln>
              <a:effectLst/>
            </c:spPr>
            <c:extLst xmlns:c16r2="http://schemas.microsoft.com/office/drawing/2015/06/chart">
              <c:ext xmlns:c16="http://schemas.microsoft.com/office/drawing/2014/chart" uri="{C3380CC4-5D6E-409C-BE32-E72D297353CC}">
                <c16:uniqueId val="{00000005-72F4-48F3-8C47-E70E610703D5}"/>
              </c:ext>
            </c:extLst>
          </c:dPt>
          <c:dPt>
            <c:idx val="3"/>
            <c:invertIfNegative val="0"/>
            <c:bubble3D val="0"/>
            <c:spPr>
              <a:solidFill>
                <a:schemeClr val="bg2">
                  <a:lumMod val="75000"/>
                </a:schemeClr>
              </a:solidFill>
              <a:ln>
                <a:noFill/>
              </a:ln>
              <a:effectLst/>
            </c:spPr>
            <c:extLst xmlns:c16r2="http://schemas.microsoft.com/office/drawing/2015/06/chart">
              <c:ext xmlns:c16="http://schemas.microsoft.com/office/drawing/2014/chart" uri="{C3380CC4-5D6E-409C-BE32-E72D297353CC}">
                <c16:uniqueId val="{00000007-72F4-48F3-8C47-E70E610703D5}"/>
              </c:ext>
            </c:extLst>
          </c:dPt>
          <c:dPt>
            <c:idx val="4"/>
            <c:invertIfNegative val="0"/>
            <c:bubble3D val="0"/>
            <c:spPr>
              <a:solidFill>
                <a:schemeClr val="bg2">
                  <a:lumMod val="25000"/>
                </a:schemeClr>
              </a:solidFill>
              <a:ln>
                <a:noFill/>
              </a:ln>
              <a:effectLst/>
            </c:spPr>
            <c:extLst xmlns:c16r2="http://schemas.microsoft.com/office/drawing/2015/06/chart">
              <c:ext xmlns:c16="http://schemas.microsoft.com/office/drawing/2014/chart" uri="{C3380CC4-5D6E-409C-BE32-E72D297353CC}">
                <c16:uniqueId val="{00000009-72F4-48F3-8C47-E70E610703D5}"/>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resultados!$V$6:$V$10</c:f>
              <c:strCache>
                <c:ptCount val="5"/>
                <c:pt idx="0">
                  <c:v>I</c:v>
                </c:pt>
                <c:pt idx="1">
                  <c:v>II</c:v>
                </c:pt>
                <c:pt idx="2">
                  <c:v>III</c:v>
                </c:pt>
                <c:pt idx="3">
                  <c:v>I-II</c:v>
                </c:pt>
                <c:pt idx="4">
                  <c:v>II-III</c:v>
                </c:pt>
              </c:strCache>
            </c:strRef>
          </c:cat>
          <c:val>
            <c:numRef>
              <c:f>resultados!$X$6:$X$10</c:f>
              <c:numCache>
                <c:formatCode>0.00%</c:formatCode>
                <c:ptCount val="5"/>
                <c:pt idx="0">
                  <c:v>0.366666666666667</c:v>
                </c:pt>
                <c:pt idx="1">
                  <c:v>0.2</c:v>
                </c:pt>
                <c:pt idx="2">
                  <c:v>0.2</c:v>
                </c:pt>
                <c:pt idx="3">
                  <c:v>0.133333333333333</c:v>
                </c:pt>
                <c:pt idx="4">
                  <c:v>0.1</c:v>
                </c:pt>
              </c:numCache>
            </c:numRef>
          </c:val>
          <c:extLst xmlns:c16r2="http://schemas.microsoft.com/office/drawing/2015/06/chart">
            <c:ext xmlns:c16="http://schemas.microsoft.com/office/drawing/2014/chart" uri="{C3380CC4-5D6E-409C-BE32-E72D297353CC}">
              <c16:uniqueId val="{0000000A-72F4-48F3-8C47-E70E610703D5}"/>
            </c:ext>
          </c:extLst>
        </c:ser>
        <c:dLbls>
          <c:showLegendKey val="0"/>
          <c:showVal val="0"/>
          <c:showCatName val="0"/>
          <c:showSerName val="0"/>
          <c:showPercent val="0"/>
          <c:showBubbleSize val="0"/>
        </c:dLbls>
        <c:gapWidth val="150"/>
        <c:axId val="946389712"/>
        <c:axId val="946392832"/>
      </c:barChart>
      <c:catAx>
        <c:axId val="94638971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RESECIÓN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6392832"/>
        <c:crosses val="autoZero"/>
        <c:auto val="1"/>
        <c:lblAlgn val="ctr"/>
        <c:lblOffset val="100"/>
        <c:noMultiLvlLbl val="0"/>
      </c:catAx>
      <c:valAx>
        <c:axId val="94639283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 PACIENTES</a:t>
                </a:r>
              </a:p>
            </c:rich>
          </c:tx>
          <c:overlay val="0"/>
          <c:spPr>
            <a:noFill/>
            <a:ln>
              <a:noFill/>
            </a:ln>
            <a:effectLst/>
          </c:sp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6389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sz="1100"/>
              <a:t>Escala de sensibilidad dental térmico diente 1 según momento de control</a:t>
            </a:r>
          </a:p>
        </c:rich>
      </c:tx>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ES_tradnl"/>
        </a:p>
      </c:txPr>
    </c:title>
    <c:autoTitleDeleted val="0"/>
    <c:plotArea>
      <c:layout/>
      <c:barChart>
        <c:barDir val="col"/>
        <c:grouping val="clustered"/>
        <c:varyColors val="0"/>
        <c:ser>
          <c:idx val="0"/>
          <c:order val="0"/>
          <c:tx>
            <c:strRef>
              <c:f>GRAFICOS!$O$8</c:f>
              <c:strCache>
                <c:ptCount val="1"/>
                <c:pt idx="0">
                  <c:v>Laser</c:v>
                </c:pt>
              </c:strCache>
            </c:strRef>
          </c:tx>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multiLvlStrRef>
              <c:f>GRAFICOS!$P$6:$AI$7</c:f>
              <c:multiLvlStrCache>
                <c:ptCount val="20"/>
                <c:lvl>
                  <c:pt idx="0">
                    <c:v>0</c:v>
                  </c:pt>
                  <c:pt idx="1">
                    <c:v>1</c:v>
                  </c:pt>
                  <c:pt idx="2">
                    <c:v>2</c:v>
                  </c:pt>
                  <c:pt idx="3">
                    <c:v>3</c:v>
                  </c:pt>
                  <c:pt idx="4">
                    <c:v>0</c:v>
                  </c:pt>
                  <c:pt idx="5">
                    <c:v>1</c:v>
                  </c:pt>
                  <c:pt idx="6">
                    <c:v>2</c:v>
                  </c:pt>
                  <c:pt idx="7">
                    <c:v>3</c:v>
                  </c:pt>
                  <c:pt idx="8">
                    <c:v>0</c:v>
                  </c:pt>
                  <c:pt idx="9">
                    <c:v>1</c:v>
                  </c:pt>
                  <c:pt idx="10">
                    <c:v>2</c:v>
                  </c:pt>
                  <c:pt idx="11">
                    <c:v>3</c:v>
                  </c:pt>
                  <c:pt idx="12">
                    <c:v>0</c:v>
                  </c:pt>
                  <c:pt idx="13">
                    <c:v>1</c:v>
                  </c:pt>
                  <c:pt idx="14">
                    <c:v>2</c:v>
                  </c:pt>
                  <c:pt idx="15">
                    <c:v>3</c:v>
                  </c:pt>
                  <c:pt idx="16">
                    <c:v>0</c:v>
                  </c:pt>
                  <c:pt idx="17">
                    <c:v>1</c:v>
                  </c:pt>
                  <c:pt idx="18">
                    <c:v>2</c:v>
                  </c:pt>
                  <c:pt idx="19">
                    <c:v>3</c:v>
                  </c:pt>
                </c:lvl>
                <c:lvl>
                  <c:pt idx="0">
                    <c:v>Inicial</c:v>
                  </c:pt>
                  <c:pt idx="4">
                    <c:v>15 minutos</c:v>
                  </c:pt>
                  <c:pt idx="8">
                    <c:v>8 días</c:v>
                  </c:pt>
                  <c:pt idx="12">
                    <c:v>15 días</c:v>
                  </c:pt>
                  <c:pt idx="16">
                    <c:v>Al mes</c:v>
                  </c:pt>
                </c:lvl>
              </c:multiLvlStrCache>
            </c:multiLvlStrRef>
          </c:cat>
          <c:val>
            <c:numRef>
              <c:f>GRAFICOS!$P$8:$AI$8</c:f>
              <c:numCache>
                <c:formatCode>General</c:formatCode>
                <c:ptCount val="20"/>
                <c:pt idx="2">
                  <c:v>26.66666666666667</c:v>
                </c:pt>
                <c:pt idx="3">
                  <c:v>23.33333333333333</c:v>
                </c:pt>
                <c:pt idx="4">
                  <c:v>20.0</c:v>
                </c:pt>
                <c:pt idx="5">
                  <c:v>10.0</c:v>
                </c:pt>
                <c:pt idx="6">
                  <c:v>20.0</c:v>
                </c:pt>
                <c:pt idx="7">
                  <c:v>0.0</c:v>
                </c:pt>
                <c:pt idx="8">
                  <c:v>26.66666666666667</c:v>
                </c:pt>
                <c:pt idx="9">
                  <c:v>16.66666666666667</c:v>
                </c:pt>
                <c:pt idx="10">
                  <c:v>6.666666666666667</c:v>
                </c:pt>
                <c:pt idx="11">
                  <c:v>0.0</c:v>
                </c:pt>
                <c:pt idx="12">
                  <c:v>23.33333333333333</c:v>
                </c:pt>
                <c:pt idx="13">
                  <c:v>23.33333333333333</c:v>
                </c:pt>
                <c:pt idx="14">
                  <c:v>3.333333333333333</c:v>
                </c:pt>
                <c:pt idx="15">
                  <c:v>0.0</c:v>
                </c:pt>
                <c:pt idx="16">
                  <c:v>16.66666666666667</c:v>
                </c:pt>
                <c:pt idx="17">
                  <c:v>30.0</c:v>
                </c:pt>
                <c:pt idx="18">
                  <c:v>3.333333333333333</c:v>
                </c:pt>
                <c:pt idx="19">
                  <c:v>0.0</c:v>
                </c:pt>
              </c:numCache>
            </c:numRef>
          </c:val>
          <c:extLst xmlns:c16r2="http://schemas.microsoft.com/office/drawing/2015/06/chart">
            <c:ext xmlns:c16="http://schemas.microsoft.com/office/drawing/2014/chart" uri="{C3380CC4-5D6E-409C-BE32-E72D297353CC}">
              <c16:uniqueId val="{00000000-C12F-4622-8760-126BBF49F328}"/>
            </c:ext>
          </c:extLst>
        </c:ser>
        <c:ser>
          <c:idx val="1"/>
          <c:order val="1"/>
          <c:tx>
            <c:strRef>
              <c:f>GRAFICOS!$O$9</c:f>
              <c:strCache>
                <c:ptCount val="1"/>
                <c:pt idx="0">
                  <c:v>Nitrato de potasio</c:v>
                </c:pt>
              </c:strCache>
            </c:strRef>
          </c:tx>
          <c:spPr>
            <a:gradFill rotWithShape="1">
              <a:gsLst>
                <a:gs pos="0">
                  <a:schemeClr val="accent2">
                    <a:tint val="100000"/>
                    <a:shade val="100000"/>
                    <a:satMod val="130000"/>
                  </a:schemeClr>
                </a:gs>
                <a:gs pos="100000">
                  <a:schemeClr val="accent2">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multiLvlStrRef>
              <c:f>GRAFICOS!$P$6:$AI$7</c:f>
              <c:multiLvlStrCache>
                <c:ptCount val="20"/>
                <c:lvl>
                  <c:pt idx="0">
                    <c:v>0</c:v>
                  </c:pt>
                  <c:pt idx="1">
                    <c:v>1</c:v>
                  </c:pt>
                  <c:pt idx="2">
                    <c:v>2</c:v>
                  </c:pt>
                  <c:pt idx="3">
                    <c:v>3</c:v>
                  </c:pt>
                  <c:pt idx="4">
                    <c:v>0</c:v>
                  </c:pt>
                  <c:pt idx="5">
                    <c:v>1</c:v>
                  </c:pt>
                  <c:pt idx="6">
                    <c:v>2</c:v>
                  </c:pt>
                  <c:pt idx="7">
                    <c:v>3</c:v>
                  </c:pt>
                  <c:pt idx="8">
                    <c:v>0</c:v>
                  </c:pt>
                  <c:pt idx="9">
                    <c:v>1</c:v>
                  </c:pt>
                  <c:pt idx="10">
                    <c:v>2</c:v>
                  </c:pt>
                  <c:pt idx="11">
                    <c:v>3</c:v>
                  </c:pt>
                  <c:pt idx="12">
                    <c:v>0</c:v>
                  </c:pt>
                  <c:pt idx="13">
                    <c:v>1</c:v>
                  </c:pt>
                  <c:pt idx="14">
                    <c:v>2</c:v>
                  </c:pt>
                  <c:pt idx="15">
                    <c:v>3</c:v>
                  </c:pt>
                  <c:pt idx="16">
                    <c:v>0</c:v>
                  </c:pt>
                  <c:pt idx="17">
                    <c:v>1</c:v>
                  </c:pt>
                  <c:pt idx="18">
                    <c:v>2</c:v>
                  </c:pt>
                  <c:pt idx="19">
                    <c:v>3</c:v>
                  </c:pt>
                </c:lvl>
                <c:lvl>
                  <c:pt idx="0">
                    <c:v>Inicial</c:v>
                  </c:pt>
                  <c:pt idx="4">
                    <c:v>15 minutos</c:v>
                  </c:pt>
                  <c:pt idx="8">
                    <c:v>8 días</c:v>
                  </c:pt>
                  <c:pt idx="12">
                    <c:v>15 días</c:v>
                  </c:pt>
                  <c:pt idx="16">
                    <c:v>Al mes</c:v>
                  </c:pt>
                </c:lvl>
              </c:multiLvlStrCache>
            </c:multiLvlStrRef>
          </c:cat>
          <c:val>
            <c:numRef>
              <c:f>GRAFICOS!$P$9:$AI$9</c:f>
              <c:numCache>
                <c:formatCode>General</c:formatCode>
                <c:ptCount val="20"/>
                <c:pt idx="2">
                  <c:v>16.66666666666667</c:v>
                </c:pt>
                <c:pt idx="3">
                  <c:v>33.33333333333334</c:v>
                </c:pt>
                <c:pt idx="4">
                  <c:v>0.0</c:v>
                </c:pt>
                <c:pt idx="5">
                  <c:v>6.666666666666667</c:v>
                </c:pt>
                <c:pt idx="6">
                  <c:v>30.0</c:v>
                </c:pt>
                <c:pt idx="7">
                  <c:v>13.33333333333333</c:v>
                </c:pt>
                <c:pt idx="8">
                  <c:v>0.0</c:v>
                </c:pt>
                <c:pt idx="9">
                  <c:v>16.66666666666667</c:v>
                </c:pt>
                <c:pt idx="10">
                  <c:v>30.0</c:v>
                </c:pt>
                <c:pt idx="11">
                  <c:v>3.333333333333333</c:v>
                </c:pt>
                <c:pt idx="12">
                  <c:v>0.0</c:v>
                </c:pt>
                <c:pt idx="13">
                  <c:v>16.66666666666667</c:v>
                </c:pt>
                <c:pt idx="14">
                  <c:v>26.66666666666667</c:v>
                </c:pt>
                <c:pt idx="15">
                  <c:v>6.666666666666667</c:v>
                </c:pt>
                <c:pt idx="16">
                  <c:v>0.0</c:v>
                </c:pt>
                <c:pt idx="17">
                  <c:v>10.0</c:v>
                </c:pt>
                <c:pt idx="18">
                  <c:v>26.66666666666667</c:v>
                </c:pt>
                <c:pt idx="19">
                  <c:v>13.33333333333333</c:v>
                </c:pt>
              </c:numCache>
            </c:numRef>
          </c:val>
          <c:extLst xmlns:c16r2="http://schemas.microsoft.com/office/drawing/2015/06/chart">
            <c:ext xmlns:c16="http://schemas.microsoft.com/office/drawing/2014/chart" uri="{C3380CC4-5D6E-409C-BE32-E72D297353CC}">
              <c16:uniqueId val="{00000001-C12F-4622-8760-126BBF49F328}"/>
            </c:ext>
          </c:extLst>
        </c:ser>
        <c:dLbls>
          <c:showLegendKey val="0"/>
          <c:showVal val="0"/>
          <c:showCatName val="0"/>
          <c:showSerName val="0"/>
          <c:showPercent val="0"/>
          <c:showBubbleSize val="0"/>
        </c:dLbls>
        <c:gapWidth val="100"/>
        <c:overlap val="-24"/>
        <c:axId val="943942928"/>
        <c:axId val="943946320"/>
      </c:barChart>
      <c:catAx>
        <c:axId val="943942928"/>
        <c:scaling>
          <c:orientation val="minMax"/>
        </c:scaling>
        <c:delete val="0"/>
        <c:axPos val="b"/>
        <c:title>
          <c:tx>
            <c:rich>
              <a:bodyPr rot="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r>
                  <a:rPr lang="en-US" sz="700"/>
                  <a:t>Control y escala DHS</a:t>
                </a:r>
              </a:p>
            </c:rich>
          </c:tx>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S_tradnl"/>
          </a:p>
        </c:txPr>
        <c:crossAx val="943946320"/>
        <c:crosses val="autoZero"/>
        <c:auto val="1"/>
        <c:lblAlgn val="ctr"/>
        <c:lblOffset val="100"/>
        <c:noMultiLvlLbl val="0"/>
      </c:catAx>
      <c:valAx>
        <c:axId val="943946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a:t>Proporción de pacientes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3942928"/>
        <c:crosses val="autoZero"/>
        <c:crossBetween val="between"/>
      </c:valAx>
      <c:spPr>
        <a:noFill/>
        <a:ln>
          <a:noFill/>
        </a:ln>
        <a:effectLst/>
      </c:spPr>
    </c:plotArea>
    <c:legend>
      <c:legendPos val="b"/>
      <c:layout>
        <c:manualLayout>
          <c:xMode val="edge"/>
          <c:yMode val="edge"/>
          <c:x val="0.0231059462394787"/>
          <c:y val="0.884837416156314"/>
          <c:w val="0.232868422481673"/>
          <c:h val="0.078125546806649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a:t>Escala sensibilidad dental ante estímulo mecánico según momento de control</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_tradnl"/>
        </a:p>
      </c:txPr>
    </c:title>
    <c:autoTitleDeleted val="0"/>
    <c:plotArea>
      <c:layout/>
      <c:barChart>
        <c:barDir val="col"/>
        <c:grouping val="clustered"/>
        <c:varyColors val="0"/>
        <c:ser>
          <c:idx val="0"/>
          <c:order val="0"/>
          <c:tx>
            <c:strRef>
              <c:f>GRAFICOS!$O$20</c:f>
              <c:strCache>
                <c:ptCount val="1"/>
                <c:pt idx="0">
                  <c:v>Laser</c:v>
                </c:pt>
              </c:strCache>
            </c:strRef>
          </c:tx>
          <c:spPr>
            <a:solidFill>
              <a:schemeClr val="accent1"/>
            </a:solidFill>
            <a:ln>
              <a:noFill/>
            </a:ln>
            <a:effectLst/>
          </c:spPr>
          <c:invertIfNegative val="0"/>
          <c:cat>
            <c:multiLvlStrRef>
              <c:f>GRAFICOS!$P$18:$AI$19</c:f>
              <c:multiLvlStrCache>
                <c:ptCount val="20"/>
                <c:lvl>
                  <c:pt idx="0">
                    <c:v>0</c:v>
                  </c:pt>
                  <c:pt idx="1">
                    <c:v>1</c:v>
                  </c:pt>
                  <c:pt idx="2">
                    <c:v>2</c:v>
                  </c:pt>
                  <c:pt idx="3">
                    <c:v>3</c:v>
                  </c:pt>
                  <c:pt idx="4">
                    <c:v>0</c:v>
                  </c:pt>
                  <c:pt idx="5">
                    <c:v>1</c:v>
                  </c:pt>
                  <c:pt idx="6">
                    <c:v>2</c:v>
                  </c:pt>
                  <c:pt idx="7">
                    <c:v>3</c:v>
                  </c:pt>
                  <c:pt idx="8">
                    <c:v>0</c:v>
                  </c:pt>
                  <c:pt idx="9">
                    <c:v>1</c:v>
                  </c:pt>
                  <c:pt idx="10">
                    <c:v>2</c:v>
                  </c:pt>
                  <c:pt idx="11">
                    <c:v>3</c:v>
                  </c:pt>
                  <c:pt idx="12">
                    <c:v>0</c:v>
                  </c:pt>
                  <c:pt idx="13">
                    <c:v>1</c:v>
                  </c:pt>
                  <c:pt idx="14">
                    <c:v>2</c:v>
                  </c:pt>
                  <c:pt idx="15">
                    <c:v>3</c:v>
                  </c:pt>
                  <c:pt idx="16">
                    <c:v>0</c:v>
                  </c:pt>
                  <c:pt idx="17">
                    <c:v>1</c:v>
                  </c:pt>
                  <c:pt idx="18">
                    <c:v>2</c:v>
                  </c:pt>
                  <c:pt idx="19">
                    <c:v>3</c:v>
                  </c:pt>
                </c:lvl>
                <c:lvl>
                  <c:pt idx="0">
                    <c:v>Inicial</c:v>
                  </c:pt>
                  <c:pt idx="4">
                    <c:v>15 minutos</c:v>
                  </c:pt>
                  <c:pt idx="8">
                    <c:v>8 días</c:v>
                  </c:pt>
                  <c:pt idx="12">
                    <c:v>15 días</c:v>
                  </c:pt>
                  <c:pt idx="16">
                    <c:v>Al mes</c:v>
                  </c:pt>
                </c:lvl>
              </c:multiLvlStrCache>
            </c:multiLvlStrRef>
          </c:cat>
          <c:val>
            <c:numRef>
              <c:f>GRAFICOS!$P$20:$AI$20</c:f>
              <c:numCache>
                <c:formatCode>General</c:formatCode>
                <c:ptCount val="20"/>
                <c:pt idx="0">
                  <c:v>0.0</c:v>
                </c:pt>
                <c:pt idx="1">
                  <c:v>3.333333333333333</c:v>
                </c:pt>
                <c:pt idx="2">
                  <c:v>36.66666666666666</c:v>
                </c:pt>
                <c:pt idx="3">
                  <c:v>10.0</c:v>
                </c:pt>
                <c:pt idx="4">
                  <c:v>40.0</c:v>
                </c:pt>
                <c:pt idx="5">
                  <c:v>10.0</c:v>
                </c:pt>
                <c:pt idx="6">
                  <c:v>0.0</c:v>
                </c:pt>
                <c:pt idx="7">
                  <c:v>0.0</c:v>
                </c:pt>
                <c:pt idx="8">
                  <c:v>43.33333333333334</c:v>
                </c:pt>
                <c:pt idx="9">
                  <c:v>6.666666666666667</c:v>
                </c:pt>
                <c:pt idx="10">
                  <c:v>0.0</c:v>
                </c:pt>
                <c:pt idx="11">
                  <c:v>0.0</c:v>
                </c:pt>
                <c:pt idx="12">
                  <c:v>46.66666666666666</c:v>
                </c:pt>
                <c:pt idx="13">
                  <c:v>3.333333333333333</c:v>
                </c:pt>
                <c:pt idx="14">
                  <c:v>0.0</c:v>
                </c:pt>
                <c:pt idx="15">
                  <c:v>0.0</c:v>
                </c:pt>
                <c:pt idx="16">
                  <c:v>50.0</c:v>
                </c:pt>
                <c:pt idx="17">
                  <c:v>0.0</c:v>
                </c:pt>
                <c:pt idx="18">
                  <c:v>0.0</c:v>
                </c:pt>
                <c:pt idx="19">
                  <c:v>0.0</c:v>
                </c:pt>
              </c:numCache>
            </c:numRef>
          </c:val>
          <c:extLst xmlns:c16r2="http://schemas.microsoft.com/office/drawing/2015/06/chart">
            <c:ext xmlns:c16="http://schemas.microsoft.com/office/drawing/2014/chart" uri="{C3380CC4-5D6E-409C-BE32-E72D297353CC}">
              <c16:uniqueId val="{00000000-F915-40CB-9D82-3C959FB10E7C}"/>
            </c:ext>
          </c:extLst>
        </c:ser>
        <c:ser>
          <c:idx val="1"/>
          <c:order val="1"/>
          <c:tx>
            <c:strRef>
              <c:f>GRAFICOS!$O$21</c:f>
              <c:strCache>
                <c:ptCount val="1"/>
                <c:pt idx="0">
                  <c:v>Nitrato de potasio</c:v>
                </c:pt>
              </c:strCache>
            </c:strRef>
          </c:tx>
          <c:spPr>
            <a:solidFill>
              <a:schemeClr val="accent2"/>
            </a:solidFill>
            <a:ln>
              <a:noFill/>
            </a:ln>
            <a:effectLst/>
          </c:spPr>
          <c:invertIfNegative val="0"/>
          <c:cat>
            <c:multiLvlStrRef>
              <c:f>GRAFICOS!$P$18:$AI$19</c:f>
              <c:multiLvlStrCache>
                <c:ptCount val="20"/>
                <c:lvl>
                  <c:pt idx="0">
                    <c:v>0</c:v>
                  </c:pt>
                  <c:pt idx="1">
                    <c:v>1</c:v>
                  </c:pt>
                  <c:pt idx="2">
                    <c:v>2</c:v>
                  </c:pt>
                  <c:pt idx="3">
                    <c:v>3</c:v>
                  </c:pt>
                  <c:pt idx="4">
                    <c:v>0</c:v>
                  </c:pt>
                  <c:pt idx="5">
                    <c:v>1</c:v>
                  </c:pt>
                  <c:pt idx="6">
                    <c:v>2</c:v>
                  </c:pt>
                  <c:pt idx="7">
                    <c:v>3</c:v>
                  </c:pt>
                  <c:pt idx="8">
                    <c:v>0</c:v>
                  </c:pt>
                  <c:pt idx="9">
                    <c:v>1</c:v>
                  </c:pt>
                  <c:pt idx="10">
                    <c:v>2</c:v>
                  </c:pt>
                  <c:pt idx="11">
                    <c:v>3</c:v>
                  </c:pt>
                  <c:pt idx="12">
                    <c:v>0</c:v>
                  </c:pt>
                  <c:pt idx="13">
                    <c:v>1</c:v>
                  </c:pt>
                  <c:pt idx="14">
                    <c:v>2</c:v>
                  </c:pt>
                  <c:pt idx="15">
                    <c:v>3</c:v>
                  </c:pt>
                  <c:pt idx="16">
                    <c:v>0</c:v>
                  </c:pt>
                  <c:pt idx="17">
                    <c:v>1</c:v>
                  </c:pt>
                  <c:pt idx="18">
                    <c:v>2</c:v>
                  </c:pt>
                  <c:pt idx="19">
                    <c:v>3</c:v>
                  </c:pt>
                </c:lvl>
                <c:lvl>
                  <c:pt idx="0">
                    <c:v>Inicial</c:v>
                  </c:pt>
                  <c:pt idx="4">
                    <c:v>15 minutos</c:v>
                  </c:pt>
                  <c:pt idx="8">
                    <c:v>8 días</c:v>
                  </c:pt>
                  <c:pt idx="12">
                    <c:v>15 días</c:v>
                  </c:pt>
                  <c:pt idx="16">
                    <c:v>Al mes</c:v>
                  </c:pt>
                </c:lvl>
              </c:multiLvlStrCache>
            </c:multiLvlStrRef>
          </c:cat>
          <c:val>
            <c:numRef>
              <c:f>GRAFICOS!$P$21:$AI$21</c:f>
              <c:numCache>
                <c:formatCode>General</c:formatCode>
                <c:ptCount val="20"/>
                <c:pt idx="0">
                  <c:v>6.666666666666667</c:v>
                </c:pt>
                <c:pt idx="1">
                  <c:v>16.66666666666667</c:v>
                </c:pt>
                <c:pt idx="2">
                  <c:v>23.33333333333333</c:v>
                </c:pt>
                <c:pt idx="3">
                  <c:v>3.333333333333333</c:v>
                </c:pt>
                <c:pt idx="4">
                  <c:v>10.0</c:v>
                </c:pt>
                <c:pt idx="5">
                  <c:v>13.33333333333333</c:v>
                </c:pt>
                <c:pt idx="6">
                  <c:v>23.33333333333333</c:v>
                </c:pt>
                <c:pt idx="7">
                  <c:v>3.333333333333333</c:v>
                </c:pt>
                <c:pt idx="8">
                  <c:v>13.33333333333333</c:v>
                </c:pt>
                <c:pt idx="9">
                  <c:v>20.0</c:v>
                </c:pt>
                <c:pt idx="10">
                  <c:v>16.66666666666667</c:v>
                </c:pt>
                <c:pt idx="11">
                  <c:v>0.0</c:v>
                </c:pt>
                <c:pt idx="12">
                  <c:v>16.66666666666667</c:v>
                </c:pt>
                <c:pt idx="13">
                  <c:v>20.0</c:v>
                </c:pt>
                <c:pt idx="14">
                  <c:v>13.33333333333333</c:v>
                </c:pt>
                <c:pt idx="15">
                  <c:v>0.0</c:v>
                </c:pt>
                <c:pt idx="16">
                  <c:v>13.33333333333333</c:v>
                </c:pt>
                <c:pt idx="17">
                  <c:v>23.33333333333333</c:v>
                </c:pt>
                <c:pt idx="18">
                  <c:v>13.33333333333333</c:v>
                </c:pt>
                <c:pt idx="19">
                  <c:v>0.0</c:v>
                </c:pt>
              </c:numCache>
            </c:numRef>
          </c:val>
          <c:extLst xmlns:c16r2="http://schemas.microsoft.com/office/drawing/2015/06/chart">
            <c:ext xmlns:c16="http://schemas.microsoft.com/office/drawing/2014/chart" uri="{C3380CC4-5D6E-409C-BE32-E72D297353CC}">
              <c16:uniqueId val="{00000001-F915-40CB-9D82-3C959FB10E7C}"/>
            </c:ext>
          </c:extLst>
        </c:ser>
        <c:dLbls>
          <c:showLegendKey val="0"/>
          <c:showVal val="0"/>
          <c:showCatName val="0"/>
          <c:showSerName val="0"/>
          <c:showPercent val="0"/>
          <c:showBubbleSize val="0"/>
        </c:dLbls>
        <c:gapWidth val="219"/>
        <c:overlap val="-27"/>
        <c:axId val="907767152"/>
        <c:axId val="907770544"/>
      </c:barChart>
      <c:catAx>
        <c:axId val="907767152"/>
        <c:scaling>
          <c:orientation val="minMax"/>
        </c:scaling>
        <c:delete val="0"/>
        <c:axPos val="b"/>
        <c:title>
          <c:tx>
            <c:rich>
              <a:bodyPr rot="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r>
                  <a:rPr lang="en-US" sz="700"/>
                  <a:t>Control y escala</a:t>
                </a:r>
              </a:p>
            </c:rich>
          </c:tx>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S_tradnl"/>
          </a:p>
        </c:txPr>
        <c:crossAx val="907770544"/>
        <c:crosses val="autoZero"/>
        <c:auto val="1"/>
        <c:lblAlgn val="ctr"/>
        <c:lblOffset val="100"/>
        <c:noMultiLvlLbl val="0"/>
      </c:catAx>
      <c:valAx>
        <c:axId val="9077705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r>
                  <a:rPr lang="en-US" sz="700"/>
                  <a:t>Proporción de pacientes</a:t>
                </a:r>
              </a:p>
            </c:rich>
          </c:tx>
          <c:overlay val="0"/>
          <c:spPr>
            <a:noFill/>
            <a:ln>
              <a:noFill/>
            </a:ln>
            <a:effectLst/>
          </c:spPr>
          <c:txPr>
            <a:bodyPr rot="-54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S_tradnl"/>
          </a:p>
        </c:txPr>
        <c:crossAx val="907767152"/>
        <c:crosses val="autoZero"/>
        <c:crossBetween val="between"/>
      </c:valAx>
      <c:spPr>
        <a:noFill/>
        <a:ln>
          <a:noFill/>
        </a:ln>
        <a:effectLst/>
      </c:spPr>
    </c:plotArea>
    <c:legend>
      <c:legendPos val="b"/>
      <c:layout>
        <c:manualLayout>
          <c:xMode val="edge"/>
          <c:yMode val="edge"/>
          <c:x val="0.046906692633808"/>
          <c:y val="0.884837416156314"/>
          <c:w val="0.235795504949412"/>
          <c:h val="0.07064412487272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DHS AL MES</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S_tradnl"/>
        </a:p>
      </c:txPr>
    </c:title>
    <c:autoTitleDeleted val="0"/>
    <c:plotArea>
      <c:layout/>
      <c:barChart>
        <c:barDir val="col"/>
        <c:grouping val="clustered"/>
        <c:varyColors val="0"/>
        <c:ser>
          <c:idx val="0"/>
          <c:order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S_tradnl"/>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GRAFICOS!$A$19:$C$32</c:f>
              <c:multiLvlStrCache>
                <c:ptCount val="14"/>
                <c:lvl>
                  <c:pt idx="0">
                    <c:v>Dolor durante el estìmulo</c:v>
                  </c:pt>
                  <c:pt idx="1">
                    <c:v>Dolor durante y después estímulo</c:v>
                  </c:pt>
                  <c:pt idx="2">
                    <c:v>Molestia leve no dolorosa</c:v>
                  </c:pt>
                  <c:pt idx="3">
                    <c:v>Sin molestia pero con estímulo</c:v>
                  </c:pt>
                  <c:pt idx="4">
                    <c:v>Dolor durante el estímulo</c:v>
                  </c:pt>
                  <c:pt idx="5">
                    <c:v>Molestia leve no dolorosa</c:v>
                  </c:pt>
                  <c:pt idx="6">
                    <c:v>Sin molestia pero con estímulo</c:v>
                  </c:pt>
                  <c:pt idx="7">
                    <c:v>Dolor durante estímulo</c:v>
                  </c:pt>
                  <c:pt idx="8">
                    <c:v>Dolor durante y después estímulo</c:v>
                  </c:pt>
                  <c:pt idx="9">
                    <c:v>Molestia leve no dolorosa</c:v>
                  </c:pt>
                  <c:pt idx="10">
                    <c:v>Sin molestia pero con estímulo</c:v>
                  </c:pt>
                  <c:pt idx="11">
                    <c:v>Dolor durante el estímulo</c:v>
                  </c:pt>
                  <c:pt idx="12">
                    <c:v>Molestia leve no dolorosa</c:v>
                  </c:pt>
                  <c:pt idx="13">
                    <c:v>Sin molestia pero con estímulo</c:v>
                  </c:pt>
                </c:lvl>
                <c:lvl>
                  <c:pt idx="0">
                    <c:v>Térmico</c:v>
                  </c:pt>
                  <c:pt idx="4">
                    <c:v>Mecánico</c:v>
                  </c:pt>
                  <c:pt idx="7">
                    <c:v>Térmico</c:v>
                  </c:pt>
                  <c:pt idx="11">
                    <c:v>Mecánico</c:v>
                  </c:pt>
                </c:lvl>
                <c:lvl>
                  <c:pt idx="0">
                    <c:v>d1</c:v>
                  </c:pt>
                  <c:pt idx="7">
                    <c:v>d2</c:v>
                  </c:pt>
                </c:lvl>
              </c:multiLvlStrCache>
            </c:multiLvlStrRef>
          </c:cat>
          <c:val>
            <c:numRef>
              <c:f>GRAFICOS!$D$19:$D$32</c:f>
              <c:numCache>
                <c:formatCode>General</c:formatCode>
                <c:ptCount val="14"/>
                <c:pt idx="0">
                  <c:v>9.0</c:v>
                </c:pt>
                <c:pt idx="1">
                  <c:v>4.0</c:v>
                </c:pt>
                <c:pt idx="2">
                  <c:v>12.0</c:v>
                </c:pt>
                <c:pt idx="3">
                  <c:v>5.0</c:v>
                </c:pt>
                <c:pt idx="4">
                  <c:v>4.0</c:v>
                </c:pt>
                <c:pt idx="5">
                  <c:v>7.0</c:v>
                </c:pt>
                <c:pt idx="6">
                  <c:v>19.0</c:v>
                </c:pt>
                <c:pt idx="7">
                  <c:v>7.0</c:v>
                </c:pt>
                <c:pt idx="8">
                  <c:v>3.0</c:v>
                </c:pt>
                <c:pt idx="9">
                  <c:v>9.0</c:v>
                </c:pt>
                <c:pt idx="10">
                  <c:v>11.0</c:v>
                </c:pt>
                <c:pt idx="11">
                  <c:v>5.0</c:v>
                </c:pt>
                <c:pt idx="12">
                  <c:v>7.0</c:v>
                </c:pt>
                <c:pt idx="13">
                  <c:v>18.0</c:v>
                </c:pt>
              </c:numCache>
            </c:numRef>
          </c:val>
          <c:extLst xmlns:c16r2="http://schemas.microsoft.com/office/drawing/2015/06/chart">
            <c:ext xmlns:c16="http://schemas.microsoft.com/office/drawing/2014/chart" uri="{C3380CC4-5D6E-409C-BE32-E72D297353CC}">
              <c16:uniqueId val="{00000000-46FA-41D7-9DC8-970C1FA614E4}"/>
            </c:ext>
          </c:extLst>
        </c:ser>
        <c:dLbls>
          <c:showLegendKey val="0"/>
          <c:showVal val="1"/>
          <c:showCatName val="0"/>
          <c:showSerName val="0"/>
          <c:showPercent val="0"/>
          <c:showBubbleSize val="0"/>
        </c:dLbls>
        <c:gapWidth val="100"/>
        <c:overlap val="-24"/>
        <c:axId val="912013600"/>
        <c:axId val="912015920"/>
      </c:barChart>
      <c:catAx>
        <c:axId val="91201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_tradnl"/>
          </a:p>
        </c:txPr>
        <c:crossAx val="912015920"/>
        <c:crosses val="autoZero"/>
        <c:auto val="1"/>
        <c:lblAlgn val="ctr"/>
        <c:lblOffset val="100"/>
        <c:noMultiLvlLbl val="0"/>
      </c:catAx>
      <c:valAx>
        <c:axId val="9120159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_tradnl"/>
          </a:p>
        </c:txPr>
        <c:crossAx val="912013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DISTRIBUCIÓN DE LA MUESTRA </a:t>
            </a:r>
          </a:p>
          <a:p>
            <a:pPr>
              <a:defRPr sz="1400" b="0" i="0" u="none" strike="noStrike" kern="1200" spc="0" baseline="0">
                <a:solidFill>
                  <a:schemeClr val="tx1">
                    <a:lumMod val="65000"/>
                    <a:lumOff val="35000"/>
                  </a:schemeClr>
                </a:solidFill>
                <a:latin typeface="+mn-lt"/>
                <a:ea typeface="+mn-ea"/>
                <a:cs typeface="+mn-cs"/>
              </a:defRPr>
            </a:pPr>
            <a:r>
              <a:rPr lang="es-CO"/>
              <a:t>POR GRADO DE CUMPLIMIENTO</a:t>
            </a:r>
          </a:p>
        </c:rich>
      </c:tx>
      <c:overlay val="0"/>
      <c:spPr>
        <a:noFill/>
        <a:ln>
          <a:noFill/>
        </a:ln>
        <a:effectLst/>
      </c:sp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00B050"/>
              </a:solidFill>
              <a:ln>
                <a:noFill/>
              </a:ln>
              <a:effectLst/>
            </c:spPr>
            <c:extLst xmlns:c16r2="http://schemas.microsoft.com/office/drawing/2015/06/chart">
              <c:ext xmlns:c16="http://schemas.microsoft.com/office/drawing/2014/chart" uri="{C3380CC4-5D6E-409C-BE32-E72D297353CC}">
                <c16:uniqueId val="{00000001-AC82-4F96-8DD7-4EBC09600BA3}"/>
              </c:ext>
            </c:extLst>
          </c:dPt>
          <c:dPt>
            <c:idx val="1"/>
            <c:invertIfNegative val="0"/>
            <c:bubble3D val="0"/>
            <c:spPr>
              <a:solidFill>
                <a:srgbClr val="FFC000"/>
              </a:solidFill>
              <a:ln>
                <a:noFill/>
              </a:ln>
              <a:effectLst/>
            </c:spPr>
            <c:extLst xmlns:c16r2="http://schemas.microsoft.com/office/drawing/2015/06/chart">
              <c:ext xmlns:c16="http://schemas.microsoft.com/office/drawing/2014/chart" uri="{C3380CC4-5D6E-409C-BE32-E72D297353CC}">
                <c16:uniqueId val="{00000003-AC82-4F96-8DD7-4EBC09600BA3}"/>
              </c:ext>
            </c:extLst>
          </c:dPt>
          <c:dPt>
            <c:idx val="2"/>
            <c:invertIfNegative val="0"/>
            <c:bubble3D val="0"/>
            <c:spPr>
              <a:solidFill>
                <a:srgbClr val="FF0000"/>
              </a:solidFill>
              <a:ln>
                <a:noFill/>
              </a:ln>
              <a:effectLst/>
            </c:spPr>
            <c:extLst xmlns:c16r2="http://schemas.microsoft.com/office/drawing/2015/06/chart">
              <c:ext xmlns:c16="http://schemas.microsoft.com/office/drawing/2014/chart" uri="{C3380CC4-5D6E-409C-BE32-E72D297353CC}">
                <c16:uniqueId val="{00000005-AC82-4F96-8DD7-4EBC09600BA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resultados!$Z$6:$Z$8</c:f>
              <c:strCache>
                <c:ptCount val="3"/>
                <c:pt idx="0">
                  <c:v>ACEPTABLE </c:v>
                </c:pt>
                <c:pt idx="1">
                  <c:v>REGULAR</c:v>
                </c:pt>
                <c:pt idx="2">
                  <c:v>INACEPTABLE</c:v>
                </c:pt>
              </c:strCache>
            </c:strRef>
          </c:cat>
          <c:val>
            <c:numRef>
              <c:f>resultados!$AD$6:$AD$8</c:f>
              <c:numCache>
                <c:formatCode>0.00%</c:formatCode>
                <c:ptCount val="3"/>
                <c:pt idx="0">
                  <c:v>0.566666666666667</c:v>
                </c:pt>
                <c:pt idx="1">
                  <c:v>0.333333333333333</c:v>
                </c:pt>
                <c:pt idx="2">
                  <c:v>0.1</c:v>
                </c:pt>
              </c:numCache>
            </c:numRef>
          </c:val>
          <c:extLst xmlns:c16r2="http://schemas.microsoft.com/office/drawing/2015/06/chart">
            <c:ext xmlns:c16="http://schemas.microsoft.com/office/drawing/2014/chart" uri="{C3380CC4-5D6E-409C-BE32-E72D297353CC}">
              <c16:uniqueId val="{00000006-AC82-4F96-8DD7-4EBC09600BA3}"/>
            </c:ext>
          </c:extLst>
        </c:ser>
        <c:dLbls>
          <c:showLegendKey val="0"/>
          <c:showVal val="0"/>
          <c:showCatName val="0"/>
          <c:showSerName val="0"/>
          <c:showPercent val="0"/>
          <c:showBubbleSize val="0"/>
        </c:dLbls>
        <c:gapWidth val="150"/>
        <c:axId val="946416912"/>
        <c:axId val="946420304"/>
      </c:barChart>
      <c:catAx>
        <c:axId val="94641691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CUMPLIMIENTO</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6420304"/>
        <c:crosses val="autoZero"/>
        <c:auto val="1"/>
        <c:lblAlgn val="ctr"/>
        <c:lblOffset val="100"/>
        <c:noMultiLvlLbl val="0"/>
      </c:catAx>
      <c:valAx>
        <c:axId val="9464203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PACIENTES</a:t>
                </a:r>
              </a:p>
            </c:rich>
          </c:tx>
          <c:layout>
            <c:manualLayout>
              <c:xMode val="edge"/>
              <c:yMode val="edge"/>
              <c:x val="0.0305555555555556"/>
              <c:y val="0.405188830562846"/>
            </c:manualLayout>
          </c:layout>
          <c:overlay val="0"/>
          <c:spPr>
            <a:noFill/>
            <a:ln>
              <a:noFill/>
            </a:ln>
            <a:effectLst/>
          </c:sp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64169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INTERVENCIÓN vs Dhs</a:t>
            </a:r>
          </a:p>
        </c:rich>
      </c:tx>
      <c:overlay val="0"/>
      <c:spPr>
        <a:noFill/>
        <a:ln>
          <a:noFill/>
        </a:ln>
        <a:effectLst/>
      </c:spPr>
    </c:title>
    <c:autoTitleDeleted val="0"/>
    <c:plotArea>
      <c:layout/>
      <c:barChart>
        <c:barDir val="col"/>
        <c:grouping val="clustered"/>
        <c:varyColors val="0"/>
        <c:ser>
          <c:idx val="0"/>
          <c:order val="0"/>
          <c:tx>
            <c:strRef>
              <c:f>resultados!$L$314</c:f>
              <c:strCache>
                <c:ptCount val="1"/>
                <c:pt idx="0">
                  <c:v>LASER</c:v>
                </c:pt>
              </c:strCache>
            </c:strRef>
          </c:tx>
          <c:spPr>
            <a:solidFill>
              <a:schemeClr val="bg1">
                <a:lumMod val="65000"/>
              </a:schemeClr>
            </a:solidFill>
            <a:ln>
              <a:noFill/>
            </a:ln>
            <a:effectLst/>
          </c:spPr>
          <c:invertIfNegative val="0"/>
          <c:cat>
            <c:strRef>
              <c:f>resultados!$K$315:$K$318</c:f>
              <c:strCache>
                <c:ptCount val="4"/>
                <c:pt idx="0">
                  <c:v>Dolor con estímulo</c:v>
                </c:pt>
                <c:pt idx="1">
                  <c:v>Dolor con estímulo y después</c:v>
                </c:pt>
                <c:pt idx="2">
                  <c:v>Molestia leve</c:v>
                </c:pt>
                <c:pt idx="3">
                  <c:v>Sin Molestia pero con estímulo</c:v>
                </c:pt>
              </c:strCache>
            </c:strRef>
          </c:cat>
          <c:val>
            <c:numRef>
              <c:f>resultados!$L$315:$L$318</c:f>
              <c:numCache>
                <c:formatCode>General</c:formatCode>
                <c:ptCount val="4"/>
                <c:pt idx="0">
                  <c:v>52.0</c:v>
                </c:pt>
                <c:pt idx="1">
                  <c:v>21.0</c:v>
                </c:pt>
                <c:pt idx="2">
                  <c:v>54.0</c:v>
                </c:pt>
                <c:pt idx="3">
                  <c:v>173.0</c:v>
                </c:pt>
              </c:numCache>
            </c:numRef>
          </c:val>
          <c:extLst xmlns:c16r2="http://schemas.microsoft.com/office/drawing/2015/06/chart">
            <c:ext xmlns:c16="http://schemas.microsoft.com/office/drawing/2014/chart" uri="{C3380CC4-5D6E-409C-BE32-E72D297353CC}">
              <c16:uniqueId val="{00000000-8DC9-4B2A-B259-4A72A5304DB1}"/>
            </c:ext>
          </c:extLst>
        </c:ser>
        <c:ser>
          <c:idx val="1"/>
          <c:order val="1"/>
          <c:tx>
            <c:strRef>
              <c:f>resultados!$M$314</c:f>
              <c:strCache>
                <c:ptCount val="1"/>
                <c:pt idx="0">
                  <c:v>NITRATO</c:v>
                </c:pt>
              </c:strCache>
            </c:strRef>
          </c:tx>
          <c:spPr>
            <a:solidFill>
              <a:schemeClr val="bg2">
                <a:lumMod val="75000"/>
              </a:schemeClr>
            </a:solidFill>
            <a:ln>
              <a:noFill/>
            </a:ln>
            <a:effectLst/>
          </c:spPr>
          <c:invertIfNegative val="0"/>
          <c:cat>
            <c:strRef>
              <c:f>resultados!$K$315:$K$318</c:f>
              <c:strCache>
                <c:ptCount val="4"/>
                <c:pt idx="0">
                  <c:v>Dolor con estímulo</c:v>
                </c:pt>
                <c:pt idx="1">
                  <c:v>Dolor con estímulo y después</c:v>
                </c:pt>
                <c:pt idx="2">
                  <c:v>Molestia leve</c:v>
                </c:pt>
                <c:pt idx="3">
                  <c:v>Sin Molestia pero con estímulo</c:v>
                </c:pt>
              </c:strCache>
            </c:strRef>
          </c:cat>
          <c:val>
            <c:numRef>
              <c:f>resultados!$M$315:$M$318</c:f>
              <c:numCache>
                <c:formatCode>General</c:formatCode>
                <c:ptCount val="4"/>
                <c:pt idx="0">
                  <c:v>139.0</c:v>
                </c:pt>
                <c:pt idx="1">
                  <c:v>42.0</c:v>
                </c:pt>
                <c:pt idx="2">
                  <c:v>68.0</c:v>
                </c:pt>
                <c:pt idx="3">
                  <c:v>51.0</c:v>
                </c:pt>
              </c:numCache>
            </c:numRef>
          </c:val>
          <c:extLst xmlns:c16r2="http://schemas.microsoft.com/office/drawing/2015/06/chart">
            <c:ext xmlns:c16="http://schemas.microsoft.com/office/drawing/2014/chart" uri="{C3380CC4-5D6E-409C-BE32-E72D297353CC}">
              <c16:uniqueId val="{00000001-8DC9-4B2A-B259-4A72A5304DB1}"/>
            </c:ext>
          </c:extLst>
        </c:ser>
        <c:dLbls>
          <c:showLegendKey val="0"/>
          <c:showVal val="0"/>
          <c:showCatName val="0"/>
          <c:showSerName val="0"/>
          <c:showPercent val="0"/>
          <c:showBubbleSize val="0"/>
        </c:dLbls>
        <c:gapWidth val="150"/>
        <c:axId val="946444208"/>
        <c:axId val="946447600"/>
      </c:barChart>
      <c:catAx>
        <c:axId val="9464442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Dhs</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6447600"/>
        <c:crosses val="autoZero"/>
        <c:auto val="1"/>
        <c:lblAlgn val="ctr"/>
        <c:lblOffset val="100"/>
        <c:noMultiLvlLbl val="0"/>
      </c:catAx>
      <c:valAx>
        <c:axId val="946447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Dientes</a:t>
                </a:r>
              </a:p>
            </c:rich>
          </c:tx>
          <c:overlay val="0"/>
          <c:spPr>
            <a:noFill/>
            <a:ln>
              <a:noFill/>
            </a:ln>
            <a:effectLst/>
          </c:sp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6444208"/>
        <c:crosses val="autoZero"/>
        <c:crossBetween val="between"/>
      </c:valAx>
      <c:spPr>
        <a:noFill/>
        <a:ln>
          <a:noFill/>
        </a:ln>
        <a:effectLst/>
      </c:spPr>
    </c:plotArea>
    <c:legend>
      <c:legendPos val="r"/>
      <c:layout>
        <c:manualLayout>
          <c:xMode val="edge"/>
          <c:yMode val="edge"/>
          <c:x val="0.381134295713036"/>
          <c:y val="0.246156678331875"/>
          <c:w val="0.22442125984252"/>
          <c:h val="0.15625109361329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ESTÍMULO vs Dhs</a:t>
            </a:r>
          </a:p>
        </c:rich>
      </c:tx>
      <c:overlay val="0"/>
      <c:spPr>
        <a:noFill/>
        <a:ln>
          <a:noFill/>
        </a:ln>
        <a:effectLst/>
      </c:spPr>
    </c:title>
    <c:autoTitleDeleted val="0"/>
    <c:plotArea>
      <c:layout>
        <c:manualLayout>
          <c:layoutTarget val="inner"/>
          <c:xMode val="edge"/>
          <c:yMode val="edge"/>
          <c:x val="0.113150481189851"/>
          <c:y val="0.143935185185185"/>
          <c:w val="0.829844706911636"/>
          <c:h val="0.604336176727908"/>
        </c:manualLayout>
      </c:layout>
      <c:barChart>
        <c:barDir val="col"/>
        <c:grouping val="clustered"/>
        <c:varyColors val="0"/>
        <c:ser>
          <c:idx val="0"/>
          <c:order val="0"/>
          <c:tx>
            <c:strRef>
              <c:f>resultados!$R$314</c:f>
              <c:strCache>
                <c:ptCount val="1"/>
                <c:pt idx="0">
                  <c:v>Mecánico</c:v>
                </c:pt>
              </c:strCache>
            </c:strRef>
          </c:tx>
          <c:spPr>
            <a:solidFill>
              <a:schemeClr val="bg1">
                <a:lumMod val="50000"/>
              </a:schemeClr>
            </a:solidFill>
            <a:ln>
              <a:noFill/>
            </a:ln>
            <a:effectLst/>
          </c:spPr>
          <c:invertIfNegative val="0"/>
          <c:cat>
            <c:strRef>
              <c:f>resultados!$K$315:$K$318</c:f>
              <c:strCache>
                <c:ptCount val="4"/>
                <c:pt idx="0">
                  <c:v>Dolor con estímulo</c:v>
                </c:pt>
                <c:pt idx="1">
                  <c:v>Dolor con estímulo y después</c:v>
                </c:pt>
                <c:pt idx="2">
                  <c:v>Molestia leve</c:v>
                </c:pt>
                <c:pt idx="3">
                  <c:v>Sin Molestia pero con estímulo</c:v>
                </c:pt>
              </c:strCache>
            </c:strRef>
          </c:cat>
          <c:val>
            <c:numRef>
              <c:f>resultados!$R$315:$R$318</c:f>
              <c:numCache>
                <c:formatCode>General</c:formatCode>
                <c:ptCount val="4"/>
                <c:pt idx="0">
                  <c:v>77.0</c:v>
                </c:pt>
                <c:pt idx="1">
                  <c:v>14.0</c:v>
                </c:pt>
                <c:pt idx="2">
                  <c:v>62.0</c:v>
                </c:pt>
                <c:pt idx="3">
                  <c:v>147.0</c:v>
                </c:pt>
              </c:numCache>
            </c:numRef>
          </c:val>
          <c:extLst xmlns:c16r2="http://schemas.microsoft.com/office/drawing/2015/06/chart">
            <c:ext xmlns:c16="http://schemas.microsoft.com/office/drawing/2014/chart" uri="{C3380CC4-5D6E-409C-BE32-E72D297353CC}">
              <c16:uniqueId val="{00000000-C32A-40EF-B3FB-95C94736322A}"/>
            </c:ext>
          </c:extLst>
        </c:ser>
        <c:ser>
          <c:idx val="1"/>
          <c:order val="1"/>
          <c:tx>
            <c:strRef>
              <c:f>resultados!$S$314</c:f>
              <c:strCache>
                <c:ptCount val="1"/>
                <c:pt idx="0">
                  <c:v>Térmico</c:v>
                </c:pt>
              </c:strCache>
            </c:strRef>
          </c:tx>
          <c:spPr>
            <a:solidFill>
              <a:schemeClr val="accent6"/>
            </a:solidFill>
            <a:ln>
              <a:noFill/>
            </a:ln>
            <a:effectLst/>
          </c:spPr>
          <c:invertIfNegative val="0"/>
          <c:cat>
            <c:strRef>
              <c:f>resultados!$K$315:$K$318</c:f>
              <c:strCache>
                <c:ptCount val="4"/>
                <c:pt idx="0">
                  <c:v>Dolor con estímulo</c:v>
                </c:pt>
                <c:pt idx="1">
                  <c:v>Dolor con estímulo y después</c:v>
                </c:pt>
                <c:pt idx="2">
                  <c:v>Molestia leve</c:v>
                </c:pt>
                <c:pt idx="3">
                  <c:v>Sin Molestia pero con estímulo</c:v>
                </c:pt>
              </c:strCache>
            </c:strRef>
          </c:cat>
          <c:val>
            <c:numRef>
              <c:f>resultados!$S$315:$S$318</c:f>
              <c:numCache>
                <c:formatCode>General</c:formatCode>
                <c:ptCount val="4"/>
                <c:pt idx="0">
                  <c:v>114.0</c:v>
                </c:pt>
                <c:pt idx="1">
                  <c:v>49.0</c:v>
                </c:pt>
                <c:pt idx="2">
                  <c:v>60.0</c:v>
                </c:pt>
                <c:pt idx="3">
                  <c:v>77.0</c:v>
                </c:pt>
              </c:numCache>
            </c:numRef>
          </c:val>
          <c:extLst xmlns:c16r2="http://schemas.microsoft.com/office/drawing/2015/06/chart">
            <c:ext xmlns:c16="http://schemas.microsoft.com/office/drawing/2014/chart" uri="{C3380CC4-5D6E-409C-BE32-E72D297353CC}">
              <c16:uniqueId val="{00000001-C32A-40EF-B3FB-95C94736322A}"/>
            </c:ext>
          </c:extLst>
        </c:ser>
        <c:dLbls>
          <c:showLegendKey val="0"/>
          <c:showVal val="0"/>
          <c:showCatName val="0"/>
          <c:showSerName val="0"/>
          <c:showPercent val="0"/>
          <c:showBubbleSize val="0"/>
        </c:dLbls>
        <c:gapWidth val="150"/>
        <c:axId val="946474768"/>
        <c:axId val="946478160"/>
      </c:barChart>
      <c:catAx>
        <c:axId val="94647476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Dhs</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6478160"/>
        <c:crosses val="autoZero"/>
        <c:auto val="1"/>
        <c:lblAlgn val="ctr"/>
        <c:lblOffset val="100"/>
        <c:noMultiLvlLbl val="0"/>
      </c:catAx>
      <c:valAx>
        <c:axId val="9464781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Dientes</a:t>
                </a:r>
              </a:p>
            </c:rich>
          </c:tx>
          <c:overlay val="0"/>
          <c:spPr>
            <a:noFill/>
            <a:ln>
              <a:noFill/>
            </a:ln>
            <a:effectLst/>
          </c:sp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946474768"/>
        <c:crosses val="autoZero"/>
        <c:crossBetween val="between"/>
      </c:valAx>
      <c:spPr>
        <a:noFill/>
        <a:ln>
          <a:noFill/>
        </a:ln>
        <a:effectLst/>
      </c:spPr>
    </c:plotArea>
    <c:legend>
      <c:legendPos val="r"/>
      <c:layout>
        <c:manualLayout>
          <c:xMode val="edge"/>
          <c:yMode val="edge"/>
          <c:x val="0.295772965879266"/>
          <c:y val="0.18134186351706"/>
          <c:w val="0.393115923009624"/>
          <c:h val="0.15625109361329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_tradnl"/>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9" Type="http://schemas.openxmlformats.org/officeDocument/2006/relationships/chart" Target="../charts/chart9.xml"/><Relationship Id="rId20" Type="http://schemas.openxmlformats.org/officeDocument/2006/relationships/chart" Target="../charts/chart20.xml"/><Relationship Id="rId21" Type="http://schemas.openxmlformats.org/officeDocument/2006/relationships/chart" Target="../charts/chart21.xml"/><Relationship Id="rId22" Type="http://schemas.openxmlformats.org/officeDocument/2006/relationships/chart" Target="../charts/chart22.xml"/><Relationship Id="rId23" Type="http://schemas.openxmlformats.org/officeDocument/2006/relationships/chart" Target="../charts/chart23.xml"/><Relationship Id="rId24" Type="http://schemas.openxmlformats.org/officeDocument/2006/relationships/image" Target="../media/image1.png"/><Relationship Id="rId25" Type="http://schemas.openxmlformats.org/officeDocument/2006/relationships/chart" Target="../charts/chart24.xml"/><Relationship Id="rId26" Type="http://schemas.openxmlformats.org/officeDocument/2006/relationships/chart" Target="../charts/chart25.xml"/><Relationship Id="rId27" Type="http://schemas.openxmlformats.org/officeDocument/2006/relationships/chart" Target="../charts/chart26.xml"/><Relationship Id="rId10" Type="http://schemas.openxmlformats.org/officeDocument/2006/relationships/chart" Target="../charts/chart10.xml"/><Relationship Id="rId11" Type="http://schemas.openxmlformats.org/officeDocument/2006/relationships/chart" Target="../charts/chart11.xml"/><Relationship Id="rId12" Type="http://schemas.openxmlformats.org/officeDocument/2006/relationships/chart" Target="../charts/chart12.xml"/><Relationship Id="rId13" Type="http://schemas.openxmlformats.org/officeDocument/2006/relationships/chart" Target="../charts/chart13.xml"/><Relationship Id="rId14" Type="http://schemas.openxmlformats.org/officeDocument/2006/relationships/chart" Target="../charts/chart14.xml"/><Relationship Id="rId15" Type="http://schemas.openxmlformats.org/officeDocument/2006/relationships/chart" Target="../charts/chart15.xml"/><Relationship Id="rId16" Type="http://schemas.openxmlformats.org/officeDocument/2006/relationships/chart" Target="../charts/chart16.xml"/><Relationship Id="rId17" Type="http://schemas.openxmlformats.org/officeDocument/2006/relationships/chart" Target="../charts/chart17.xml"/><Relationship Id="rId18" Type="http://schemas.openxmlformats.org/officeDocument/2006/relationships/chart" Target="../charts/chart18.xml"/><Relationship Id="rId19" Type="http://schemas.openxmlformats.org/officeDocument/2006/relationships/chart" Target="../charts/chart19.xml"/><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Relationship Id="rId6" Type="http://schemas.openxmlformats.org/officeDocument/2006/relationships/chart" Target="../charts/chart6.xml"/><Relationship Id="rId7" Type="http://schemas.openxmlformats.org/officeDocument/2006/relationships/chart" Target="../charts/chart7.xml"/><Relationship Id="rId8"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1" Type="http://schemas.openxmlformats.org/officeDocument/2006/relationships/chart" Target="../charts/chart37.xml"/><Relationship Id="rId12" Type="http://schemas.openxmlformats.org/officeDocument/2006/relationships/chart" Target="../charts/chart38.xml"/><Relationship Id="rId13" Type="http://schemas.openxmlformats.org/officeDocument/2006/relationships/chart" Target="../charts/chart39.xml"/><Relationship Id="rId14" Type="http://schemas.openxmlformats.org/officeDocument/2006/relationships/chart" Target="../charts/chart40.xml"/><Relationship Id="rId15" Type="http://schemas.openxmlformats.org/officeDocument/2006/relationships/chart" Target="../charts/chart41.xml"/><Relationship Id="rId16" Type="http://schemas.openxmlformats.org/officeDocument/2006/relationships/image" Target="../media/image1.png"/><Relationship Id="rId17" Type="http://schemas.openxmlformats.org/officeDocument/2006/relationships/chart" Target="../charts/chart42.xml"/><Relationship Id="rId1" Type="http://schemas.openxmlformats.org/officeDocument/2006/relationships/chart" Target="../charts/chart27.xml"/><Relationship Id="rId2" Type="http://schemas.openxmlformats.org/officeDocument/2006/relationships/chart" Target="../charts/chart28.xml"/><Relationship Id="rId3" Type="http://schemas.openxmlformats.org/officeDocument/2006/relationships/chart" Target="../charts/chart29.xml"/><Relationship Id="rId4" Type="http://schemas.openxmlformats.org/officeDocument/2006/relationships/chart" Target="../charts/chart30.xml"/><Relationship Id="rId5" Type="http://schemas.openxmlformats.org/officeDocument/2006/relationships/chart" Target="../charts/chart31.xml"/><Relationship Id="rId6" Type="http://schemas.openxmlformats.org/officeDocument/2006/relationships/chart" Target="../charts/chart32.xml"/><Relationship Id="rId7" Type="http://schemas.openxmlformats.org/officeDocument/2006/relationships/chart" Target="../charts/chart33.xml"/><Relationship Id="rId8" Type="http://schemas.openxmlformats.org/officeDocument/2006/relationships/chart" Target="../charts/chart34.xml"/><Relationship Id="rId9" Type="http://schemas.openxmlformats.org/officeDocument/2006/relationships/chart" Target="../charts/chart35.xml"/><Relationship Id="rId10" Type="http://schemas.openxmlformats.org/officeDocument/2006/relationships/chart" Target="../charts/chart36.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45.xml"/><Relationship Id="rId4" Type="http://schemas.openxmlformats.org/officeDocument/2006/relationships/chart" Target="../charts/chart46.xml"/><Relationship Id="rId5" Type="http://schemas.openxmlformats.org/officeDocument/2006/relationships/chart" Target="../charts/chart47.xml"/><Relationship Id="rId6" Type="http://schemas.openxmlformats.org/officeDocument/2006/relationships/chart" Target="../charts/chart48.xml"/><Relationship Id="rId7" Type="http://schemas.openxmlformats.org/officeDocument/2006/relationships/chart" Target="../charts/chart49.xml"/><Relationship Id="rId8" Type="http://schemas.openxmlformats.org/officeDocument/2006/relationships/chart" Target="../charts/chart50.xml"/><Relationship Id="rId9" Type="http://schemas.openxmlformats.org/officeDocument/2006/relationships/chart" Target="../charts/chart51.xml"/><Relationship Id="rId10" Type="http://schemas.openxmlformats.org/officeDocument/2006/relationships/chart" Target="../charts/chart52.xml"/><Relationship Id="rId11" Type="http://schemas.openxmlformats.org/officeDocument/2006/relationships/chart" Target="../charts/chart53.xml"/><Relationship Id="rId1" Type="http://schemas.openxmlformats.org/officeDocument/2006/relationships/chart" Target="../charts/chart43.xml"/><Relationship Id="rId2" Type="http://schemas.openxmlformats.org/officeDocument/2006/relationships/chart" Target="../charts/chart44.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56.xml"/><Relationship Id="rId2" Type="http://schemas.openxmlformats.org/officeDocument/2006/relationships/chart" Target="../charts/chart57.xml"/><Relationship Id="rId3" Type="http://schemas.openxmlformats.org/officeDocument/2006/relationships/chart" Target="../charts/chart58.xml"/></Relationships>
</file>

<file path=xl/drawings/_rels/drawing30.xml.rels><?xml version="1.0" encoding="UTF-8" standalone="yes"?>
<Relationships xmlns="http://schemas.openxmlformats.org/package/2006/relationships"><Relationship Id="rId3" Type="http://schemas.openxmlformats.org/officeDocument/2006/relationships/chart" Target="../charts/chart61.xml"/><Relationship Id="rId4" Type="http://schemas.openxmlformats.org/officeDocument/2006/relationships/chart" Target="../charts/chart62.xml"/><Relationship Id="rId1" Type="http://schemas.openxmlformats.org/officeDocument/2006/relationships/chart" Target="../charts/chart59.xml"/><Relationship Id="rId2" Type="http://schemas.openxmlformats.org/officeDocument/2006/relationships/chart" Target="../charts/chart60.xml"/></Relationships>
</file>

<file path=xl/drawings/drawing1.xml><?xml version="1.0" encoding="utf-8"?>
<xdr:wsDr xmlns:xdr="http://schemas.openxmlformats.org/drawingml/2006/spreadsheetDrawing" xmlns:a="http://schemas.openxmlformats.org/drawingml/2006/main">
  <xdr:twoCellAnchor>
    <xdr:from>
      <xdr:col>17</xdr:col>
      <xdr:colOff>180975</xdr:colOff>
      <xdr:row>279</xdr:row>
      <xdr:rowOff>161925</xdr:rowOff>
    </xdr:from>
    <xdr:to>
      <xdr:col>22</xdr:col>
      <xdr:colOff>723900</xdr:colOff>
      <xdr:row>292</xdr:row>
      <xdr:rowOff>107016</xdr:rowOff>
    </xdr:to>
    <xdr:graphicFrame macro="">
      <xdr:nvGraphicFramePr>
        <xdr:cNvPr id="2" name="2 Gráfico">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695325</xdr:colOff>
      <xdr:row>294</xdr:row>
      <xdr:rowOff>152400</xdr:rowOff>
    </xdr:from>
    <xdr:to>
      <xdr:col>23</xdr:col>
      <xdr:colOff>400050</xdr:colOff>
      <xdr:row>307</xdr:row>
      <xdr:rowOff>97491</xdr:rowOff>
    </xdr:to>
    <xdr:graphicFrame macro="">
      <xdr:nvGraphicFramePr>
        <xdr:cNvPr id="3" name="2 Gráfico">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447675</xdr:colOff>
      <xdr:row>10</xdr:row>
      <xdr:rowOff>4762</xdr:rowOff>
    </xdr:from>
    <xdr:to>
      <xdr:col>13</xdr:col>
      <xdr:colOff>828675</xdr:colOff>
      <xdr:row>23</xdr:row>
      <xdr:rowOff>138112</xdr:rowOff>
    </xdr:to>
    <xdr:graphicFrame macro="">
      <xdr:nvGraphicFramePr>
        <xdr:cNvPr id="4" name="Gráfico 3">
          <a:extLst>
            <a:ext uri="{FF2B5EF4-FFF2-40B4-BE49-F238E27FC236}">
              <a16:creationId xmlns=""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428625</xdr:colOff>
      <xdr:row>10</xdr:row>
      <xdr:rowOff>85725</xdr:rowOff>
    </xdr:from>
    <xdr:to>
      <xdr:col>19</xdr:col>
      <xdr:colOff>142875</xdr:colOff>
      <xdr:row>24</xdr:row>
      <xdr:rowOff>19050</xdr:rowOff>
    </xdr:to>
    <xdr:graphicFrame macro="">
      <xdr:nvGraphicFramePr>
        <xdr:cNvPr id="5" name="Gráfico 4">
          <a:extLst>
            <a:ext uri="{FF2B5EF4-FFF2-40B4-BE49-F238E27FC236}">
              <a16:creationId xmlns=""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708025</xdr:colOff>
      <xdr:row>12</xdr:row>
      <xdr:rowOff>9525</xdr:rowOff>
    </xdr:from>
    <xdr:to>
      <xdr:col>24</xdr:col>
      <xdr:colOff>190500</xdr:colOff>
      <xdr:row>25</xdr:row>
      <xdr:rowOff>165100</xdr:rowOff>
    </xdr:to>
    <xdr:graphicFrame macro="">
      <xdr:nvGraphicFramePr>
        <xdr:cNvPr id="6" name="Gráfico 5">
          <a:extLst>
            <a:ext uri="{FF2B5EF4-FFF2-40B4-BE49-F238E27FC236}">
              <a16:creationId xmlns=""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25</xdr:col>
      <xdr:colOff>814388</xdr:colOff>
      <xdr:row>11</xdr:row>
      <xdr:rowOff>123825</xdr:rowOff>
    </xdr:from>
    <xdr:to>
      <xdr:col>31</xdr:col>
      <xdr:colOff>742951</xdr:colOff>
      <xdr:row>25</xdr:row>
      <xdr:rowOff>14287</xdr:rowOff>
    </xdr:to>
    <xdr:graphicFrame macro="">
      <xdr:nvGraphicFramePr>
        <xdr:cNvPr id="7" name="Gráfico 6">
          <a:extLst>
            <a:ext uri="{FF2B5EF4-FFF2-40B4-BE49-F238E27FC236}">
              <a16:creationId xmlns=""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34</xdr:col>
      <xdr:colOff>119063</xdr:colOff>
      <xdr:row>15</xdr:row>
      <xdr:rowOff>142875</xdr:rowOff>
    </xdr:from>
    <xdr:to>
      <xdr:col>39</xdr:col>
      <xdr:colOff>495300</xdr:colOff>
      <xdr:row>28</xdr:row>
      <xdr:rowOff>238125</xdr:rowOff>
    </xdr:to>
    <xdr:graphicFrame macro="">
      <xdr:nvGraphicFramePr>
        <xdr:cNvPr id="8" name="Gráfico 7">
          <a:extLst>
            <a:ext uri="{FF2B5EF4-FFF2-40B4-BE49-F238E27FC236}">
              <a16:creationId xmlns=""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533400</xdr:colOff>
      <xdr:row>320</xdr:row>
      <xdr:rowOff>185737</xdr:rowOff>
    </xdr:from>
    <xdr:to>
      <xdr:col>15</xdr:col>
      <xdr:colOff>466725</xdr:colOff>
      <xdr:row>334</xdr:row>
      <xdr:rowOff>128587</xdr:rowOff>
    </xdr:to>
    <xdr:graphicFrame macro="">
      <xdr:nvGraphicFramePr>
        <xdr:cNvPr id="9" name="Gráfico 10">
          <a:extLst>
            <a:ext uri="{FF2B5EF4-FFF2-40B4-BE49-F238E27FC236}">
              <a16:creationId xmlns=""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16</xdr:col>
      <xdr:colOff>95250</xdr:colOff>
      <xdr:row>320</xdr:row>
      <xdr:rowOff>127000</xdr:rowOff>
    </xdr:from>
    <xdr:to>
      <xdr:col>21</xdr:col>
      <xdr:colOff>314325</xdr:colOff>
      <xdr:row>334</xdr:row>
      <xdr:rowOff>41275</xdr:rowOff>
    </xdr:to>
    <xdr:graphicFrame macro="">
      <xdr:nvGraphicFramePr>
        <xdr:cNvPr id="10" name="Gráfico 11">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oneCellAnchor>
    <xdr:from>
      <xdr:col>10</xdr:col>
      <xdr:colOff>47625</xdr:colOff>
      <xdr:row>333</xdr:row>
      <xdr:rowOff>104775</xdr:rowOff>
    </xdr:from>
    <xdr:ext cx="2129237" cy="264560"/>
    <xdr:sp macro="" textlink="">
      <xdr:nvSpPr>
        <xdr:cNvPr id="11" name="CuadroTexto 12">
          <a:extLst>
            <a:ext uri="{FF2B5EF4-FFF2-40B4-BE49-F238E27FC236}">
              <a16:creationId xmlns="" xmlns:a16="http://schemas.microsoft.com/office/drawing/2014/main" id="{00000000-0008-0000-0000-00000D000000}"/>
            </a:ext>
          </a:extLst>
        </xdr:cNvPr>
        <xdr:cNvSpPr txBox="1"/>
      </xdr:nvSpPr>
      <xdr:spPr>
        <a:xfrm>
          <a:off x="8658225" y="222046800"/>
          <a:ext cx="212923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a:t>Chi-Square Test  p value=  1,1e-24</a:t>
          </a:r>
        </a:p>
      </xdr:txBody>
    </xdr:sp>
    <xdr:clientData/>
  </xdr:oneCellAnchor>
  <xdr:twoCellAnchor>
    <xdr:from>
      <xdr:col>11</xdr:col>
      <xdr:colOff>123825</xdr:colOff>
      <xdr:row>364</xdr:row>
      <xdr:rowOff>85725</xdr:rowOff>
    </xdr:from>
    <xdr:to>
      <xdr:col>16</xdr:col>
      <xdr:colOff>504825</xdr:colOff>
      <xdr:row>378</xdr:row>
      <xdr:rowOff>28575</xdr:rowOff>
    </xdr:to>
    <xdr:graphicFrame macro="">
      <xdr:nvGraphicFramePr>
        <xdr:cNvPr id="12" name="Gráfico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41</xdr:col>
      <xdr:colOff>442913</xdr:colOff>
      <xdr:row>4</xdr:row>
      <xdr:rowOff>80963</xdr:rowOff>
    </xdr:from>
    <xdr:to>
      <xdr:col>49</xdr:col>
      <xdr:colOff>795618</xdr:colOff>
      <xdr:row>21</xdr:row>
      <xdr:rowOff>33617</xdr:rowOff>
    </xdr:to>
    <xdr:graphicFrame macro="">
      <xdr:nvGraphicFramePr>
        <xdr:cNvPr id="13" name="Gráfico 9">
          <a:extLst>
            <a:ext uri="{FF2B5EF4-FFF2-40B4-BE49-F238E27FC236}">
              <a16:creationId xmlns=""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0</xdr:colOff>
      <xdr:row>28</xdr:row>
      <xdr:rowOff>0</xdr:rowOff>
    </xdr:from>
    <xdr:to>
      <xdr:col>12</xdr:col>
      <xdr:colOff>693253</xdr:colOff>
      <xdr:row>37</xdr:row>
      <xdr:rowOff>198369</xdr:rowOff>
    </xdr:to>
    <xdr:graphicFrame macro="">
      <xdr:nvGraphicFramePr>
        <xdr:cNvPr id="14"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8</xdr:col>
      <xdr:colOff>0</xdr:colOff>
      <xdr:row>43</xdr:row>
      <xdr:rowOff>13738</xdr:rowOff>
    </xdr:from>
    <xdr:to>
      <xdr:col>15</xdr:col>
      <xdr:colOff>371475</xdr:colOff>
      <xdr:row>62</xdr:row>
      <xdr:rowOff>160129</xdr:rowOff>
    </xdr:to>
    <xdr:graphicFrame macro="">
      <xdr:nvGraphicFramePr>
        <xdr:cNvPr id="15" name="Gráfico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15</xdr:col>
      <xdr:colOff>804425</xdr:colOff>
      <xdr:row>43</xdr:row>
      <xdr:rowOff>0</xdr:rowOff>
    </xdr:from>
    <xdr:to>
      <xdr:col>21</xdr:col>
      <xdr:colOff>238125</xdr:colOff>
      <xdr:row>62</xdr:row>
      <xdr:rowOff>86998</xdr:rowOff>
    </xdr:to>
    <xdr:graphicFrame macro="">
      <xdr:nvGraphicFramePr>
        <xdr:cNvPr id="16" name="Gráfico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0</xdr:colOff>
      <xdr:row>66</xdr:row>
      <xdr:rowOff>0</xdr:rowOff>
    </xdr:from>
    <xdr:to>
      <xdr:col>13</xdr:col>
      <xdr:colOff>450273</xdr:colOff>
      <xdr:row>80</xdr:row>
      <xdr:rowOff>44161</xdr:rowOff>
    </xdr:to>
    <xdr:graphicFrame macro="">
      <xdr:nvGraphicFramePr>
        <xdr:cNvPr id="17" name="Gráfico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15</xdr:col>
      <xdr:colOff>0</xdr:colOff>
      <xdr:row>66</xdr:row>
      <xdr:rowOff>36369</xdr:rowOff>
    </xdr:from>
    <xdr:to>
      <xdr:col>20</xdr:col>
      <xdr:colOff>439016</xdr:colOff>
      <xdr:row>81</xdr:row>
      <xdr:rowOff>107374</xdr:rowOff>
    </xdr:to>
    <xdr:graphicFrame macro="">
      <xdr:nvGraphicFramePr>
        <xdr:cNvPr id="18" name="Gráfico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21</xdr:col>
      <xdr:colOff>534266</xdr:colOff>
      <xdr:row>66</xdr:row>
      <xdr:rowOff>19050</xdr:rowOff>
    </xdr:from>
    <xdr:to>
      <xdr:col>27</xdr:col>
      <xdr:colOff>400051</xdr:colOff>
      <xdr:row>82</xdr:row>
      <xdr:rowOff>162791</xdr:rowOff>
    </xdr:to>
    <xdr:graphicFrame macro="">
      <xdr:nvGraphicFramePr>
        <xdr:cNvPr id="19" name="Gráfico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0</xdr:colOff>
      <xdr:row>82</xdr:row>
      <xdr:rowOff>161925</xdr:rowOff>
    </xdr:from>
    <xdr:to>
      <xdr:col>15</xdr:col>
      <xdr:colOff>548987</xdr:colOff>
      <xdr:row>106</xdr:row>
      <xdr:rowOff>55421</xdr:rowOff>
    </xdr:to>
    <xdr:graphicFrame macro="">
      <xdr:nvGraphicFramePr>
        <xdr:cNvPr id="20" name="Gráfico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504825</xdr:colOff>
      <xdr:row>109</xdr:row>
      <xdr:rowOff>180975</xdr:rowOff>
    </xdr:from>
    <xdr:to>
      <xdr:col>12</xdr:col>
      <xdr:colOff>55790</xdr:colOff>
      <xdr:row>123</xdr:row>
      <xdr:rowOff>129268</xdr:rowOff>
    </xdr:to>
    <xdr:graphicFrame macro="">
      <xdr:nvGraphicFramePr>
        <xdr:cNvPr id="21" name="Gráfico 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8</xdr:col>
      <xdr:colOff>0</xdr:colOff>
      <xdr:row>125</xdr:row>
      <xdr:rowOff>0</xdr:rowOff>
    </xdr:from>
    <xdr:to>
      <xdr:col>13</xdr:col>
      <xdr:colOff>383721</xdr:colOff>
      <xdr:row>138</xdr:row>
      <xdr:rowOff>161925</xdr:rowOff>
    </xdr:to>
    <xdr:graphicFrame macro="">
      <xdr:nvGraphicFramePr>
        <xdr:cNvPr id="22" name="Gráfico 3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8</xdr:col>
      <xdr:colOff>0</xdr:colOff>
      <xdr:row>145</xdr:row>
      <xdr:rowOff>0</xdr:rowOff>
    </xdr:from>
    <xdr:to>
      <xdr:col>13</xdr:col>
      <xdr:colOff>342900</xdr:colOff>
      <xdr:row>161</xdr:row>
      <xdr:rowOff>171450</xdr:rowOff>
    </xdr:to>
    <xdr:graphicFrame macro="">
      <xdr:nvGraphicFramePr>
        <xdr:cNvPr id="23" name="Gráfico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15</xdr:col>
      <xdr:colOff>0</xdr:colOff>
      <xdr:row>145</xdr:row>
      <xdr:rowOff>0</xdr:rowOff>
    </xdr:from>
    <xdr:to>
      <xdr:col>21</xdr:col>
      <xdr:colOff>142875</xdr:colOff>
      <xdr:row>163</xdr:row>
      <xdr:rowOff>161925</xdr:rowOff>
    </xdr:to>
    <xdr:graphicFrame macro="">
      <xdr:nvGraphicFramePr>
        <xdr:cNvPr id="24" name="Gráfico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22</xdr:col>
      <xdr:colOff>0</xdr:colOff>
      <xdr:row>145</xdr:row>
      <xdr:rowOff>0</xdr:rowOff>
    </xdr:from>
    <xdr:to>
      <xdr:col>27</xdr:col>
      <xdr:colOff>133350</xdr:colOff>
      <xdr:row>162</xdr:row>
      <xdr:rowOff>147638</xdr:rowOff>
    </xdr:to>
    <xdr:graphicFrame macro="">
      <xdr:nvGraphicFramePr>
        <xdr:cNvPr id="25"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27</xdr:col>
      <xdr:colOff>676275</xdr:colOff>
      <xdr:row>146</xdr:row>
      <xdr:rowOff>180975</xdr:rowOff>
    </xdr:from>
    <xdr:to>
      <xdr:col>37</xdr:col>
      <xdr:colOff>342900</xdr:colOff>
      <xdr:row>171</xdr:row>
      <xdr:rowOff>0</xdr:rowOff>
    </xdr:to>
    <xdr:pic>
      <xdr:nvPicPr>
        <xdr:cNvPr id="27" name="Imagen 41"/>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25900716" y="31613475"/>
          <a:ext cx="8071037" cy="4861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28</xdr:col>
      <xdr:colOff>19049</xdr:colOff>
      <xdr:row>168</xdr:row>
      <xdr:rowOff>123265</xdr:rowOff>
    </xdr:from>
    <xdr:to>
      <xdr:col>32</xdr:col>
      <xdr:colOff>638174</xdr:colOff>
      <xdr:row>170</xdr:row>
      <xdr:rowOff>39671</xdr:rowOff>
    </xdr:to>
    <xdr:sp macro="" textlink="">
      <xdr:nvSpPr>
        <xdr:cNvPr id="28" name="CuadroTexto 1"/>
        <xdr:cNvSpPr txBox="1"/>
      </xdr:nvSpPr>
      <xdr:spPr>
        <a:xfrm>
          <a:off x="26083931" y="35993294"/>
          <a:ext cx="3980890" cy="319818"/>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rtl="0"/>
          <a:r>
            <a:rPr lang="es-CO" sz="1100" b="0" i="0" baseline="0">
              <a:effectLst/>
              <a:latin typeface="+mn-lt"/>
              <a:ea typeface="+mn-ea"/>
              <a:cs typeface="+mn-cs"/>
            </a:rPr>
            <a:t>Scheirer Ray Hare Test,  Estimulo  Tèrmico, Intervenciòn p&lt;0,05</a:t>
          </a:r>
        </a:p>
        <a:p>
          <a:pPr rtl="0"/>
          <a:r>
            <a:rPr lang="es-CO" sz="1100" b="0" i="0" baseline="0">
              <a:effectLst/>
              <a:latin typeface="+mn-lt"/>
              <a:ea typeface="+mn-ea"/>
              <a:cs typeface="+mn-cs"/>
            </a:rPr>
            <a:t>MSD Fischer p&lt;0,05</a:t>
          </a:r>
          <a:endParaRPr lang="es-CO">
            <a:effectLst/>
          </a:endParaRPr>
        </a:p>
      </xdr:txBody>
    </xdr:sp>
    <xdr:clientData/>
  </xdr:twoCellAnchor>
  <xdr:twoCellAnchor>
    <xdr:from>
      <xdr:col>8</xdr:col>
      <xdr:colOff>0</xdr:colOff>
      <xdr:row>166</xdr:row>
      <xdr:rowOff>85725</xdr:rowOff>
    </xdr:from>
    <xdr:to>
      <xdr:col>15</xdr:col>
      <xdr:colOff>733425</xdr:colOff>
      <xdr:row>187</xdr:row>
      <xdr:rowOff>61912</xdr:rowOff>
    </xdr:to>
    <xdr:graphicFrame macro="">
      <xdr:nvGraphicFramePr>
        <xdr:cNvPr id="29" name="Gráfico 4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17</xdr:col>
      <xdr:colOff>4763</xdr:colOff>
      <xdr:row>166</xdr:row>
      <xdr:rowOff>71438</xdr:rowOff>
    </xdr:from>
    <xdr:to>
      <xdr:col>22</xdr:col>
      <xdr:colOff>638176</xdr:colOff>
      <xdr:row>187</xdr:row>
      <xdr:rowOff>57150</xdr:rowOff>
    </xdr:to>
    <xdr:graphicFrame macro="">
      <xdr:nvGraphicFramePr>
        <xdr:cNvPr id="30" name="Gráfico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8</xdr:col>
      <xdr:colOff>0</xdr:colOff>
      <xdr:row>190</xdr:row>
      <xdr:rowOff>0</xdr:rowOff>
    </xdr:from>
    <xdr:to>
      <xdr:col>16</xdr:col>
      <xdr:colOff>666750</xdr:colOff>
      <xdr:row>209</xdr:row>
      <xdr:rowOff>4763</xdr:rowOff>
    </xdr:to>
    <xdr:graphicFrame macro="">
      <xdr:nvGraphicFramePr>
        <xdr:cNvPr id="31" name="Gráfico 4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0.01343</cdr:x>
      <cdr:y>0.85992</cdr:y>
    </cdr:from>
    <cdr:to>
      <cdr:x>0.24452</cdr:x>
      <cdr:y>1</cdr:y>
    </cdr:to>
    <cdr:sp macro="" textlink="">
      <cdr:nvSpPr>
        <cdr:cNvPr id="2" name="CuadroTexto 1"/>
        <cdr:cNvSpPr txBox="1"/>
      </cdr:nvSpPr>
      <cdr:spPr>
        <a:xfrm xmlns:a="http://schemas.openxmlformats.org/drawingml/2006/main">
          <a:off x="88900" y="3325428"/>
          <a:ext cx="1529795" cy="54172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es-CO" sz="1100" b="0" i="0" baseline="0">
              <a:effectLst/>
              <a:latin typeface="+mn-lt"/>
              <a:ea typeface="+mn-ea"/>
              <a:cs typeface="+mn-cs"/>
            </a:rPr>
            <a:t>Friedman's Test p-value:</a:t>
          </a:r>
          <a:r>
            <a:rPr lang="es-CO" sz="1100" b="0" i="0" baseline="0">
              <a:solidFill>
                <a:srgbClr val="FF0000"/>
              </a:solidFill>
              <a:effectLst/>
              <a:latin typeface="+mn-lt"/>
              <a:ea typeface="+mn-ea"/>
              <a:cs typeface="+mn-cs"/>
            </a:rPr>
            <a:t>1,4e-11</a:t>
          </a:r>
        </a:p>
        <a:p xmlns:a="http://schemas.openxmlformats.org/drawingml/2006/main">
          <a:pPr rtl="0"/>
          <a:r>
            <a:rPr lang="es-CO" sz="1100" b="0" i="0" baseline="0">
              <a:effectLst/>
              <a:latin typeface="+mn-lt"/>
              <a:ea typeface="+mn-ea"/>
              <a:cs typeface="+mn-cs"/>
            </a:rPr>
            <a:t>Wilcoxon Signed-Rank Test p-value &lt;0,05, Different letters mean significant difference</a:t>
          </a:r>
          <a:endParaRPr lang="es-CO">
            <a:effectLst/>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0.01305</cdr:x>
      <cdr:y>0.88235</cdr:y>
    </cdr:from>
    <cdr:to>
      <cdr:x>0.27505</cdr:x>
      <cdr:y>1</cdr:y>
    </cdr:to>
    <cdr:sp macro="" textlink="">
      <cdr:nvSpPr>
        <cdr:cNvPr id="2" name="CuadroTexto 1"/>
        <cdr:cNvSpPr txBox="1"/>
      </cdr:nvSpPr>
      <cdr:spPr>
        <a:xfrm xmlns:a="http://schemas.openxmlformats.org/drawingml/2006/main">
          <a:off x="76200" y="3429000"/>
          <a:ext cx="1529795" cy="4572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es-CO" sz="1100" b="0" i="0" baseline="0">
              <a:effectLst/>
              <a:latin typeface="+mn-lt"/>
              <a:ea typeface="+mn-ea"/>
              <a:cs typeface="+mn-cs"/>
            </a:rPr>
            <a:t>Friedman's Test p-value:</a:t>
          </a:r>
          <a:r>
            <a:rPr lang="es-CO" sz="1100" b="0" i="0" baseline="0">
              <a:solidFill>
                <a:srgbClr val="FF0000"/>
              </a:solidFill>
              <a:effectLst/>
              <a:latin typeface="+mn-lt"/>
              <a:ea typeface="+mn-ea"/>
              <a:cs typeface="+mn-cs"/>
            </a:rPr>
            <a:t>0,001</a:t>
          </a:r>
        </a:p>
        <a:p xmlns:a="http://schemas.openxmlformats.org/drawingml/2006/main">
          <a:pPr rtl="0"/>
          <a:r>
            <a:rPr lang="es-CO" sz="1100" b="0" i="0" baseline="0">
              <a:effectLst/>
              <a:latin typeface="+mn-lt"/>
              <a:ea typeface="+mn-ea"/>
              <a:cs typeface="+mn-cs"/>
            </a:rPr>
            <a:t>Wilcoxon Signed-Rank Test p-value &lt;0,05, Different letters mean significant difference</a:t>
          </a:r>
          <a:endParaRPr lang="es-CO">
            <a:effectLst/>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0.89266</cdr:y>
    </cdr:from>
    <cdr:to>
      <cdr:x>0.63096</cdr:x>
      <cdr:y>1</cdr:y>
    </cdr:to>
    <cdr:pic>
      <cdr:nvPicPr>
        <cdr:cNvPr id="2"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3419475"/>
          <a:ext cx="4651651" cy="408467"/>
        </a:xfrm>
        <a:prstGeom xmlns:a="http://schemas.openxmlformats.org/drawingml/2006/main" prst="rect">
          <a:avLst/>
        </a:prstGeom>
      </cdr:spPr>
    </cdr:pic>
  </cdr:relSizeAnchor>
</c:userShapes>
</file>

<file path=xl/drawings/drawing13.xml><?xml version="1.0" encoding="utf-8"?>
<xdr:wsDr xmlns:xdr="http://schemas.openxmlformats.org/drawingml/2006/spreadsheetDrawing" xmlns:a="http://schemas.openxmlformats.org/drawingml/2006/main">
  <xdr:twoCellAnchor>
    <xdr:from>
      <xdr:col>33</xdr:col>
      <xdr:colOff>168090</xdr:colOff>
      <xdr:row>86</xdr:row>
      <xdr:rowOff>135590</xdr:rowOff>
    </xdr:from>
    <xdr:to>
      <xdr:col>38</xdr:col>
      <xdr:colOff>560295</xdr:colOff>
      <xdr:row>98</xdr:row>
      <xdr:rowOff>219075</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34</xdr:col>
      <xdr:colOff>22412</xdr:colOff>
      <xdr:row>90</xdr:row>
      <xdr:rowOff>190500</xdr:rowOff>
    </xdr:from>
    <xdr:ext cx="273280" cy="311496"/>
    <xdr:sp macro="" textlink="">
      <xdr:nvSpPr>
        <xdr:cNvPr id="5" name="CuadroTexto 4"/>
        <xdr:cNvSpPr txBox="1"/>
      </xdr:nvSpPr>
      <xdr:spPr>
        <a:xfrm>
          <a:off x="34390853" y="21560118"/>
          <a:ext cx="273280"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400" b="1"/>
            <a:t>a</a:t>
          </a:r>
        </a:p>
      </xdr:txBody>
    </xdr:sp>
    <xdr:clientData/>
  </xdr:oneCellAnchor>
  <xdr:oneCellAnchor>
    <xdr:from>
      <xdr:col>37</xdr:col>
      <xdr:colOff>551329</xdr:colOff>
      <xdr:row>91</xdr:row>
      <xdr:rowOff>47065</xdr:rowOff>
    </xdr:from>
    <xdr:ext cx="281039" cy="311496"/>
    <xdr:sp macro="" textlink="">
      <xdr:nvSpPr>
        <xdr:cNvPr id="11" name="CuadroTexto 10"/>
        <xdr:cNvSpPr txBox="1"/>
      </xdr:nvSpPr>
      <xdr:spPr>
        <a:xfrm>
          <a:off x="37866917" y="22021800"/>
          <a:ext cx="281039"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400" b="1"/>
            <a:t>b</a:t>
          </a:r>
        </a:p>
      </xdr:txBody>
    </xdr:sp>
    <xdr:clientData/>
  </xdr:oneCellAnchor>
  <xdr:oneCellAnchor>
    <xdr:from>
      <xdr:col>35</xdr:col>
      <xdr:colOff>165847</xdr:colOff>
      <xdr:row>90</xdr:row>
      <xdr:rowOff>445994</xdr:rowOff>
    </xdr:from>
    <xdr:ext cx="281039" cy="311496"/>
    <xdr:sp macro="" textlink="">
      <xdr:nvSpPr>
        <xdr:cNvPr id="12" name="CuadroTexto 11"/>
        <xdr:cNvSpPr txBox="1"/>
      </xdr:nvSpPr>
      <xdr:spPr>
        <a:xfrm>
          <a:off x="35587641" y="21815612"/>
          <a:ext cx="281039"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400" b="1"/>
            <a:t>b</a:t>
          </a:r>
        </a:p>
      </xdr:txBody>
    </xdr:sp>
    <xdr:clientData/>
  </xdr:oneCellAnchor>
  <xdr:oneCellAnchor>
    <xdr:from>
      <xdr:col>36</xdr:col>
      <xdr:colOff>340659</xdr:colOff>
      <xdr:row>90</xdr:row>
      <xdr:rowOff>228600</xdr:rowOff>
    </xdr:from>
    <xdr:ext cx="273280" cy="311496"/>
    <xdr:sp macro="" textlink="">
      <xdr:nvSpPr>
        <xdr:cNvPr id="13" name="CuadroTexto 12"/>
        <xdr:cNvSpPr txBox="1"/>
      </xdr:nvSpPr>
      <xdr:spPr>
        <a:xfrm>
          <a:off x="36815806" y="21598218"/>
          <a:ext cx="273280"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400" b="1"/>
            <a:t>a</a:t>
          </a:r>
        </a:p>
      </xdr:txBody>
    </xdr:sp>
    <xdr:clientData/>
  </xdr:oneCellAnchor>
  <xdr:twoCellAnchor>
    <xdr:from>
      <xdr:col>34</xdr:col>
      <xdr:colOff>66216</xdr:colOff>
      <xdr:row>170</xdr:row>
      <xdr:rowOff>206799</xdr:rowOff>
    </xdr:from>
    <xdr:to>
      <xdr:col>41</xdr:col>
      <xdr:colOff>147713</xdr:colOff>
      <xdr:row>189</xdr:row>
      <xdr:rowOff>195595</xdr:rowOff>
    </xdr:to>
    <xdr:graphicFrame macro="">
      <xdr:nvGraphicFramePr>
        <xdr:cNvPr id="15" name="Gráfico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34</xdr:col>
      <xdr:colOff>986117</xdr:colOff>
      <xdr:row>178</xdr:row>
      <xdr:rowOff>89647</xdr:rowOff>
    </xdr:from>
    <xdr:ext cx="273280" cy="311496"/>
    <xdr:sp macro="" textlink="">
      <xdr:nvSpPr>
        <xdr:cNvPr id="16" name="CuadroTexto 15"/>
        <xdr:cNvSpPr txBox="1"/>
      </xdr:nvSpPr>
      <xdr:spPr>
        <a:xfrm>
          <a:off x="35354558" y="41260059"/>
          <a:ext cx="273280"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400" b="1"/>
            <a:t>a</a:t>
          </a:r>
        </a:p>
      </xdr:txBody>
    </xdr:sp>
    <xdr:clientData/>
  </xdr:oneCellAnchor>
  <xdr:oneCellAnchor>
    <xdr:from>
      <xdr:col>35</xdr:col>
      <xdr:colOff>1049671</xdr:colOff>
      <xdr:row>182</xdr:row>
      <xdr:rowOff>143596</xdr:rowOff>
    </xdr:from>
    <xdr:ext cx="281039" cy="311496"/>
    <xdr:sp macro="" textlink="">
      <xdr:nvSpPr>
        <xdr:cNvPr id="17" name="CuadroTexto 16"/>
        <xdr:cNvSpPr txBox="1"/>
      </xdr:nvSpPr>
      <xdr:spPr>
        <a:xfrm>
          <a:off x="36632350" y="42216882"/>
          <a:ext cx="281039"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400" b="1"/>
            <a:t>b</a:t>
          </a:r>
        </a:p>
      </xdr:txBody>
    </xdr:sp>
    <xdr:clientData/>
  </xdr:oneCellAnchor>
  <xdr:oneCellAnchor>
    <xdr:from>
      <xdr:col>37</xdr:col>
      <xdr:colOff>233563</xdr:colOff>
      <xdr:row>183</xdr:row>
      <xdr:rowOff>161525</xdr:rowOff>
    </xdr:from>
    <xdr:ext cx="259815" cy="311496"/>
    <xdr:sp macro="" textlink="">
      <xdr:nvSpPr>
        <xdr:cNvPr id="18" name="CuadroTexto 17"/>
        <xdr:cNvSpPr txBox="1"/>
      </xdr:nvSpPr>
      <xdr:spPr>
        <a:xfrm>
          <a:off x="37816492" y="42438918"/>
          <a:ext cx="25981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400" b="1"/>
            <a:t>c</a:t>
          </a:r>
        </a:p>
      </xdr:txBody>
    </xdr:sp>
    <xdr:clientData/>
  </xdr:oneCellAnchor>
  <xdr:oneCellAnchor>
    <xdr:from>
      <xdr:col>38</xdr:col>
      <xdr:colOff>581266</xdr:colOff>
      <xdr:row>183</xdr:row>
      <xdr:rowOff>157043</xdr:rowOff>
    </xdr:from>
    <xdr:ext cx="259815" cy="311496"/>
    <xdr:sp macro="" textlink="">
      <xdr:nvSpPr>
        <xdr:cNvPr id="19" name="CuadroTexto 18"/>
        <xdr:cNvSpPr txBox="1"/>
      </xdr:nvSpPr>
      <xdr:spPr>
        <a:xfrm>
          <a:off x="39103087" y="42434436"/>
          <a:ext cx="25981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400" b="1"/>
            <a:t>c</a:t>
          </a:r>
        </a:p>
      </xdr:txBody>
    </xdr:sp>
    <xdr:clientData/>
  </xdr:oneCellAnchor>
  <xdr:oneCellAnchor>
    <xdr:from>
      <xdr:col>40</xdr:col>
      <xdr:colOff>47225</xdr:colOff>
      <xdr:row>183</xdr:row>
      <xdr:rowOff>116062</xdr:rowOff>
    </xdr:from>
    <xdr:ext cx="259815" cy="311496"/>
    <xdr:sp macro="" textlink="">
      <xdr:nvSpPr>
        <xdr:cNvPr id="21" name="CuadroTexto 20"/>
        <xdr:cNvSpPr txBox="1"/>
      </xdr:nvSpPr>
      <xdr:spPr>
        <a:xfrm>
          <a:off x="40256332" y="42393455"/>
          <a:ext cx="25981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400" b="1"/>
            <a:t>c</a:t>
          </a:r>
        </a:p>
      </xdr:txBody>
    </xdr:sp>
    <xdr:clientData/>
  </xdr:oneCellAnchor>
  <xdr:twoCellAnchor>
    <xdr:from>
      <xdr:col>41</xdr:col>
      <xdr:colOff>555450</xdr:colOff>
      <xdr:row>170</xdr:row>
      <xdr:rowOff>183536</xdr:rowOff>
    </xdr:from>
    <xdr:to>
      <xdr:col>48</xdr:col>
      <xdr:colOff>598713</xdr:colOff>
      <xdr:row>189</xdr:row>
      <xdr:rowOff>122464</xdr:rowOff>
    </xdr:to>
    <xdr:graphicFrame macro="">
      <xdr:nvGraphicFramePr>
        <xdr:cNvPr id="22" name="Gráfico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506897</xdr:colOff>
      <xdr:row>80</xdr:row>
      <xdr:rowOff>24848</xdr:rowOff>
    </xdr:from>
    <xdr:to>
      <xdr:col>18</xdr:col>
      <xdr:colOff>76200</xdr:colOff>
      <xdr:row>95</xdr:row>
      <xdr:rowOff>375617</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50</xdr:col>
      <xdr:colOff>0</xdr:colOff>
      <xdr:row>171</xdr:row>
      <xdr:rowOff>0</xdr:rowOff>
    </xdr:from>
    <xdr:to>
      <xdr:col>55</xdr:col>
      <xdr:colOff>381000</xdr:colOff>
      <xdr:row>184</xdr:row>
      <xdr:rowOff>142875</xdr:rowOff>
    </xdr:to>
    <xdr:graphicFrame macro="">
      <xdr:nvGraphicFramePr>
        <xdr:cNvPr id="26" name="Gráfico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49</xdr:col>
      <xdr:colOff>895349</xdr:colOff>
      <xdr:row>156</xdr:row>
      <xdr:rowOff>28575</xdr:rowOff>
    </xdr:from>
    <xdr:to>
      <xdr:col>56</xdr:col>
      <xdr:colOff>266699</xdr:colOff>
      <xdr:row>169</xdr:row>
      <xdr:rowOff>0</xdr:rowOff>
    </xdr:to>
    <xdr:graphicFrame macro="">
      <xdr:nvGraphicFramePr>
        <xdr:cNvPr id="27" name="Gráfico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56</xdr:col>
      <xdr:colOff>1562099</xdr:colOff>
      <xdr:row>155</xdr:row>
      <xdr:rowOff>200024</xdr:rowOff>
    </xdr:from>
    <xdr:to>
      <xdr:col>63</xdr:col>
      <xdr:colOff>104775</xdr:colOff>
      <xdr:row>170</xdr:row>
      <xdr:rowOff>28574</xdr:rowOff>
    </xdr:to>
    <xdr:graphicFrame macro="">
      <xdr:nvGraphicFramePr>
        <xdr:cNvPr id="28" name="Gráfico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55</xdr:col>
      <xdr:colOff>609599</xdr:colOff>
      <xdr:row>200</xdr:row>
      <xdr:rowOff>152398</xdr:rowOff>
    </xdr:from>
    <xdr:to>
      <xdr:col>62</xdr:col>
      <xdr:colOff>323850</xdr:colOff>
      <xdr:row>222</xdr:row>
      <xdr:rowOff>66675</xdr:rowOff>
    </xdr:to>
    <xdr:graphicFrame macro="">
      <xdr:nvGraphicFramePr>
        <xdr:cNvPr id="29" name="Gráfico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257175</xdr:colOff>
      <xdr:row>207</xdr:row>
      <xdr:rowOff>61912</xdr:rowOff>
    </xdr:from>
    <xdr:to>
      <xdr:col>22</xdr:col>
      <xdr:colOff>619125</xdr:colOff>
      <xdr:row>219</xdr:row>
      <xdr:rowOff>176212</xdr:rowOff>
    </xdr:to>
    <xdr:graphicFrame macro="">
      <xdr:nvGraphicFramePr>
        <xdr:cNvPr id="32" name="Gráfico 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18</xdr:col>
      <xdr:colOff>233362</xdr:colOff>
      <xdr:row>228</xdr:row>
      <xdr:rowOff>109537</xdr:rowOff>
    </xdr:from>
    <xdr:to>
      <xdr:col>21</xdr:col>
      <xdr:colOff>766762</xdr:colOff>
      <xdr:row>242</xdr:row>
      <xdr:rowOff>33337</xdr:rowOff>
    </xdr:to>
    <xdr:graphicFrame macro="">
      <xdr:nvGraphicFramePr>
        <xdr:cNvPr id="33" name="Gráfico 3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29</xdr:col>
      <xdr:colOff>628650</xdr:colOff>
      <xdr:row>279</xdr:row>
      <xdr:rowOff>119062</xdr:rowOff>
    </xdr:from>
    <xdr:to>
      <xdr:col>33</xdr:col>
      <xdr:colOff>971550</xdr:colOff>
      <xdr:row>297</xdr:row>
      <xdr:rowOff>190500</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30</xdr:col>
      <xdr:colOff>76200</xdr:colOff>
      <xdr:row>299</xdr:row>
      <xdr:rowOff>142875</xdr:rowOff>
    </xdr:from>
    <xdr:to>
      <xdr:col>34</xdr:col>
      <xdr:colOff>419100</xdr:colOff>
      <xdr:row>317</xdr:row>
      <xdr:rowOff>85725</xdr:rowOff>
    </xdr:to>
    <xdr:graphicFrame macro="">
      <xdr:nvGraphicFramePr>
        <xdr:cNvPr id="34" name="Gráfico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34</xdr:col>
      <xdr:colOff>619125</xdr:colOff>
      <xdr:row>298</xdr:row>
      <xdr:rowOff>28575</xdr:rowOff>
    </xdr:from>
    <xdr:to>
      <xdr:col>41</xdr:col>
      <xdr:colOff>590550</xdr:colOff>
      <xdr:row>317</xdr:row>
      <xdr:rowOff>171450</xdr:rowOff>
    </xdr:to>
    <xdr:graphicFrame macro="">
      <xdr:nvGraphicFramePr>
        <xdr:cNvPr id="36" name="Gráfico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52</xdr:col>
      <xdr:colOff>285750</xdr:colOff>
      <xdr:row>276</xdr:row>
      <xdr:rowOff>361949</xdr:rowOff>
    </xdr:from>
    <xdr:to>
      <xdr:col>59</xdr:col>
      <xdr:colOff>219075</xdr:colOff>
      <xdr:row>298</xdr:row>
      <xdr:rowOff>85724</xdr:rowOff>
    </xdr:to>
    <xdr:graphicFrame macro="">
      <xdr:nvGraphicFramePr>
        <xdr:cNvPr id="41" name="Gráfico 4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62</xdr:col>
      <xdr:colOff>52388</xdr:colOff>
      <xdr:row>279</xdr:row>
      <xdr:rowOff>0</xdr:rowOff>
    </xdr:from>
    <xdr:to>
      <xdr:col>68</xdr:col>
      <xdr:colOff>795338</xdr:colOff>
      <xdr:row>300</xdr:row>
      <xdr:rowOff>138112</xdr:rowOff>
    </xdr:to>
    <xdr:graphicFrame macro="">
      <xdr:nvGraphicFramePr>
        <xdr:cNvPr id="14" name="Gráfico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34</xdr:col>
      <xdr:colOff>0</xdr:colOff>
      <xdr:row>321</xdr:row>
      <xdr:rowOff>0</xdr:rowOff>
    </xdr:from>
    <xdr:to>
      <xdr:col>43</xdr:col>
      <xdr:colOff>238125</xdr:colOff>
      <xdr:row>344</xdr:row>
      <xdr:rowOff>66675</xdr:rowOff>
    </xdr:to>
    <xdr:pic>
      <xdr:nvPicPr>
        <xdr:cNvPr id="42" name="Imagen 41"/>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890450" y="69608700"/>
          <a:ext cx="8048625" cy="4886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34</xdr:col>
      <xdr:colOff>190499</xdr:colOff>
      <xdr:row>343</xdr:row>
      <xdr:rowOff>38100</xdr:rowOff>
    </xdr:from>
    <xdr:to>
      <xdr:col>38</xdr:col>
      <xdr:colOff>447674</xdr:colOff>
      <xdr:row>345</xdr:row>
      <xdr:rowOff>20621</xdr:rowOff>
    </xdr:to>
    <xdr:sp macro="" textlink="">
      <xdr:nvSpPr>
        <xdr:cNvPr id="43" name="CuadroTexto 1"/>
        <xdr:cNvSpPr txBox="1"/>
      </xdr:nvSpPr>
      <xdr:spPr>
        <a:xfrm>
          <a:off x="38080949" y="74266425"/>
          <a:ext cx="3990975" cy="382571"/>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rtl="0"/>
          <a:r>
            <a:rPr lang="es-CO" sz="1100" b="0" i="0" baseline="0">
              <a:effectLst/>
              <a:latin typeface="+mn-lt"/>
              <a:ea typeface="+mn-ea"/>
              <a:cs typeface="+mn-cs"/>
            </a:rPr>
            <a:t>Scheirer Ray Hare Test,  Estimulo  Tèrmico, Intervenciòn p&lt;0,05</a:t>
          </a:r>
        </a:p>
        <a:p>
          <a:pPr rtl="0"/>
          <a:r>
            <a:rPr lang="es-CO" sz="1100" b="0" i="0" baseline="0">
              <a:effectLst/>
              <a:latin typeface="+mn-lt"/>
              <a:ea typeface="+mn-ea"/>
              <a:cs typeface="+mn-cs"/>
            </a:rPr>
            <a:t>MSD Fischer p&lt;0,05</a:t>
          </a:r>
          <a:endParaRPr lang="es-CO">
            <a:effectLst/>
          </a:endParaRPr>
        </a:p>
      </xdr:txBody>
    </xdr:sp>
    <xdr:clientData/>
  </xdr:twoCellAnchor>
  <xdr:twoCellAnchor>
    <xdr:from>
      <xdr:col>59</xdr:col>
      <xdr:colOff>152400</xdr:colOff>
      <xdr:row>303</xdr:row>
      <xdr:rowOff>0</xdr:rowOff>
    </xdr:from>
    <xdr:to>
      <xdr:col>67</xdr:col>
      <xdr:colOff>666750</xdr:colOff>
      <xdr:row>322</xdr:row>
      <xdr:rowOff>185738</xdr:rowOff>
    </xdr:to>
    <xdr:graphicFrame macro="">
      <xdr:nvGraphicFramePr>
        <xdr:cNvPr id="44" name="Gráfico 4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0.0108</cdr:x>
      <cdr:y>0.83871</cdr:y>
    </cdr:from>
    <cdr:to>
      <cdr:x>0.17112</cdr:x>
      <cdr:y>1</cdr:y>
    </cdr:to>
    <cdr:sp macro="" textlink="">
      <cdr:nvSpPr>
        <cdr:cNvPr id="2" name="CuadroTexto 1"/>
        <cdr:cNvSpPr txBox="1"/>
      </cdr:nvSpPr>
      <cdr:spPr>
        <a:xfrm xmlns:a="http://schemas.openxmlformats.org/drawingml/2006/main">
          <a:off x="71176" y="3204883"/>
          <a:ext cx="1056320" cy="61632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rtl="0"/>
          <a:r>
            <a:rPr lang="es-CO" sz="1100" b="0" i="0" baseline="0">
              <a:effectLst/>
              <a:latin typeface="+mn-lt"/>
              <a:ea typeface="+mn-ea"/>
              <a:cs typeface="+mn-cs"/>
            </a:rPr>
            <a:t>Scheirer Ray Hare Test,  Estimulo  Tèrmico, Intervenciòn p&lt;0,05</a:t>
          </a:r>
          <a:endParaRPr lang="es-CO">
            <a:effectLst/>
          </a:endParaRPr>
        </a:p>
        <a:p xmlns:a="http://schemas.openxmlformats.org/drawingml/2006/main">
          <a:pPr rtl="0"/>
          <a:r>
            <a:rPr lang="es-CO" sz="1100" b="0" i="0" baseline="0">
              <a:effectLst/>
              <a:latin typeface="+mn-lt"/>
              <a:ea typeface="+mn-ea"/>
              <a:cs typeface="+mn-cs"/>
            </a:rPr>
            <a:t>Friedman's Test p-value=</a:t>
          </a:r>
          <a:r>
            <a:rPr lang="es-CO" sz="1100" b="0" i="0" baseline="0">
              <a:solidFill>
                <a:srgbClr val="FF0000"/>
              </a:solidFill>
              <a:effectLst/>
              <a:latin typeface="+mn-lt"/>
              <a:ea typeface="+mn-ea"/>
              <a:cs typeface="+mn-cs"/>
            </a:rPr>
            <a:t>5,2e-16</a:t>
          </a:r>
          <a:endParaRPr lang="es-CO">
            <a:solidFill>
              <a:srgbClr val="FF0000"/>
            </a:solidFill>
            <a:effectLst/>
          </a:endParaRPr>
        </a:p>
        <a:p xmlns:a="http://schemas.openxmlformats.org/drawingml/2006/main">
          <a:pPr rtl="0"/>
          <a:r>
            <a:rPr lang="es-CO" sz="1100" b="0" i="0" baseline="0">
              <a:effectLst/>
              <a:latin typeface="+mn-lt"/>
              <a:ea typeface="+mn-ea"/>
              <a:cs typeface="+mn-cs"/>
            </a:rPr>
            <a:t>Wilcoxon Signed-Rank Test p&lt;0,05, Different letters mean significant difference</a:t>
          </a:r>
          <a:endParaRPr lang="es-CO">
            <a:effectLst/>
          </a:endParaRPr>
        </a:p>
      </cdr:txBody>
    </cdr:sp>
  </cdr:relSizeAnchor>
</c:userShapes>
</file>

<file path=xl/drawings/drawing15.xml><?xml version="1.0" encoding="utf-8"?>
<c:userShapes xmlns:c="http://schemas.openxmlformats.org/drawingml/2006/chart">
  <cdr:relSizeAnchor xmlns:cdr="http://schemas.openxmlformats.org/drawingml/2006/chartDrawing">
    <cdr:from>
      <cdr:x>0.00473</cdr:x>
      <cdr:y>0.86797</cdr:y>
    </cdr:from>
    <cdr:to>
      <cdr:x>0.21766</cdr:x>
      <cdr:y>1</cdr:y>
    </cdr:to>
    <cdr:sp macro="" textlink="">
      <cdr:nvSpPr>
        <cdr:cNvPr id="2" name="CuadroTexto 1"/>
        <cdr:cNvSpPr txBox="1"/>
      </cdr:nvSpPr>
      <cdr:spPr>
        <a:xfrm xmlns:a="http://schemas.openxmlformats.org/drawingml/2006/main">
          <a:off x="23586" y="3041357"/>
          <a:ext cx="1060940" cy="46264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es-CO" sz="1100" b="0" i="0" baseline="0">
              <a:effectLst/>
              <a:latin typeface="+mn-lt"/>
              <a:ea typeface="+mn-ea"/>
              <a:cs typeface="+mn-cs"/>
            </a:rPr>
            <a:t>Scheirer Ray Hare Test,  Estimulo  Tèrmico, Intervenciòn p&lt;0,05</a:t>
          </a:r>
          <a:endParaRPr lang="es-CO">
            <a:effectLst/>
          </a:endParaRPr>
        </a:p>
        <a:p xmlns:a="http://schemas.openxmlformats.org/drawingml/2006/main">
          <a:pPr rtl="0"/>
          <a:r>
            <a:rPr lang="es-CO" sz="1100" b="0" i="0" baseline="0">
              <a:effectLst/>
              <a:latin typeface="+mn-lt"/>
              <a:ea typeface="+mn-ea"/>
              <a:cs typeface="+mn-cs"/>
            </a:rPr>
            <a:t>Mann-Whitney Test p=2,8e-08</a:t>
          </a:r>
          <a:endParaRPr lang="es-CO">
            <a:effectLst/>
          </a:endParaRPr>
        </a:p>
      </cdr:txBody>
    </cdr:sp>
  </cdr:relSizeAnchor>
</c:userShapes>
</file>

<file path=xl/drawings/drawing16.xml><?xml version="1.0" encoding="utf-8"?>
<c:userShapes xmlns:c="http://schemas.openxmlformats.org/drawingml/2006/chart">
  <cdr:relSizeAnchor xmlns:cdr="http://schemas.openxmlformats.org/drawingml/2006/chartDrawing">
    <cdr:from>
      <cdr:x>0.00903</cdr:x>
      <cdr:y>0.82002</cdr:y>
    </cdr:from>
    <cdr:to>
      <cdr:x>0.29229</cdr:x>
      <cdr:y>1</cdr:y>
    </cdr:to>
    <cdr:sp macro="" textlink="">
      <cdr:nvSpPr>
        <cdr:cNvPr id="2" name="CuadroTexto 1"/>
        <cdr:cNvSpPr txBox="1"/>
      </cdr:nvSpPr>
      <cdr:spPr>
        <a:xfrm xmlns:a="http://schemas.openxmlformats.org/drawingml/2006/main">
          <a:off x="41275" y="2249487"/>
          <a:ext cx="1295065" cy="49371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es-CO" sz="1100" b="0" i="0" baseline="0">
              <a:effectLst/>
              <a:latin typeface="+mn-lt"/>
              <a:ea typeface="+mn-ea"/>
              <a:cs typeface="+mn-cs"/>
            </a:rPr>
            <a:t>Friedman's Test p-value: </a:t>
          </a:r>
          <a:r>
            <a:rPr lang="es-CO" sz="1100" b="0" i="0" baseline="0">
              <a:solidFill>
                <a:srgbClr val="FF0000"/>
              </a:solidFill>
              <a:effectLst/>
              <a:latin typeface="+mn-lt"/>
              <a:ea typeface="+mn-ea"/>
              <a:cs typeface="+mn-cs"/>
            </a:rPr>
            <a:t>6,8e-12</a:t>
          </a:r>
        </a:p>
        <a:p xmlns:a="http://schemas.openxmlformats.org/drawingml/2006/main">
          <a:pPr rtl="0"/>
          <a:r>
            <a:rPr lang="es-CO" sz="1100" b="0" i="0" baseline="0">
              <a:effectLst/>
              <a:latin typeface="+mn-lt"/>
              <a:ea typeface="+mn-ea"/>
              <a:cs typeface="+mn-cs"/>
            </a:rPr>
            <a:t>Wilcoxon Signed-Rank Test p-value &lt;0,05, Different letters mean significant difference</a:t>
          </a:r>
          <a:endParaRPr lang="es-CO">
            <a:effectLst/>
          </a:endParaRPr>
        </a:p>
      </cdr:txBody>
    </cdr:sp>
  </cdr:relSizeAnchor>
</c:userShapes>
</file>

<file path=xl/drawings/drawing17.xml><?xml version="1.0" encoding="utf-8"?>
<c:userShapes xmlns:c="http://schemas.openxmlformats.org/drawingml/2006/chart">
  <cdr:relSizeAnchor xmlns:cdr="http://schemas.openxmlformats.org/drawingml/2006/chartDrawing">
    <cdr:from>
      <cdr:x>0.01044</cdr:x>
      <cdr:y>0.88047</cdr:y>
    </cdr:from>
    <cdr:to>
      <cdr:x>0.33914</cdr:x>
      <cdr:y>1</cdr:y>
    </cdr:to>
    <cdr:sp macro="" textlink="">
      <cdr:nvSpPr>
        <cdr:cNvPr id="2" name="CuadroTexto 1"/>
        <cdr:cNvSpPr txBox="1"/>
      </cdr:nvSpPr>
      <cdr:spPr>
        <a:xfrm xmlns:a="http://schemas.openxmlformats.org/drawingml/2006/main">
          <a:off x="51230" y="2876551"/>
          <a:ext cx="1612395" cy="39052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es-CO" sz="1100" b="0" i="0" baseline="0">
              <a:effectLst/>
              <a:latin typeface="+mn-lt"/>
              <a:ea typeface="+mn-ea"/>
              <a:cs typeface="+mn-cs"/>
            </a:rPr>
            <a:t>Friedman's Test p-value: </a:t>
          </a:r>
          <a:r>
            <a:rPr lang="es-CO" sz="1100" b="0" i="0" baseline="0">
              <a:solidFill>
                <a:srgbClr val="FF0000"/>
              </a:solidFill>
              <a:effectLst/>
              <a:latin typeface="+mn-lt"/>
              <a:ea typeface="+mn-ea"/>
              <a:cs typeface="+mn-cs"/>
            </a:rPr>
            <a:t>5,9e-05</a:t>
          </a:r>
        </a:p>
        <a:p xmlns:a="http://schemas.openxmlformats.org/drawingml/2006/main">
          <a:pPr rtl="0"/>
          <a:r>
            <a:rPr lang="es-CO" sz="1100" b="0" i="0" baseline="0">
              <a:effectLst/>
              <a:latin typeface="+mn-lt"/>
              <a:ea typeface="+mn-ea"/>
              <a:cs typeface="+mn-cs"/>
            </a:rPr>
            <a:t>Wilcoxon Signed-Rank Test p-value &lt;0,05, Different letters mean significant difference</a:t>
          </a:r>
          <a:endParaRPr lang="es-CO">
            <a:effectLst/>
          </a:endParaRPr>
        </a:p>
      </cdr:txBody>
    </cdr:sp>
  </cdr:relSizeAnchor>
</c:userShapes>
</file>

<file path=xl/drawings/drawing18.xml><?xml version="1.0" encoding="utf-8"?>
<c:userShapes xmlns:c="http://schemas.openxmlformats.org/drawingml/2006/chart">
  <cdr:relSizeAnchor xmlns:cdr="http://schemas.openxmlformats.org/drawingml/2006/chartDrawing">
    <cdr:from>
      <cdr:x>0.00697</cdr:x>
      <cdr:y>0.87147</cdr:y>
    </cdr:from>
    <cdr:to>
      <cdr:x>0.30185</cdr:x>
      <cdr:y>1</cdr:y>
    </cdr:to>
    <cdr:sp macro="" textlink="">
      <cdr:nvSpPr>
        <cdr:cNvPr id="2" name="CuadroTexto 1"/>
        <cdr:cNvSpPr txBox="1"/>
      </cdr:nvSpPr>
      <cdr:spPr>
        <a:xfrm xmlns:a="http://schemas.openxmlformats.org/drawingml/2006/main">
          <a:off x="41275" y="2647951"/>
          <a:ext cx="1747023" cy="39052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es-CO" sz="1100" b="0" i="0" baseline="0">
              <a:effectLst/>
              <a:latin typeface="+mn-lt"/>
              <a:ea typeface="+mn-ea"/>
              <a:cs typeface="+mn-cs"/>
            </a:rPr>
            <a:t>Kruskal Wallis Test p-value: </a:t>
          </a:r>
          <a:r>
            <a:rPr lang="es-CO" sz="1100" b="0" i="0" baseline="0">
              <a:solidFill>
                <a:srgbClr val="FF0000"/>
              </a:solidFill>
              <a:effectLst/>
              <a:latin typeface="+mn-lt"/>
              <a:ea typeface="+mn-ea"/>
              <a:cs typeface="+mn-cs"/>
            </a:rPr>
            <a:t>5,9e-05</a:t>
          </a:r>
        </a:p>
        <a:p xmlns:a="http://schemas.openxmlformats.org/drawingml/2006/main">
          <a:pPr rtl="0"/>
          <a:r>
            <a:rPr lang="es-CO" sz="1100" b="0" i="0" baseline="0">
              <a:effectLst/>
              <a:latin typeface="+mn-lt"/>
              <a:ea typeface="+mn-ea"/>
              <a:cs typeface="+mn-cs"/>
            </a:rPr>
            <a:t>Mann Whitney Test p-value &lt;0,05, Different letters mean significant difference</a:t>
          </a:r>
          <a:endParaRPr lang="es-CO">
            <a:effectLst/>
          </a:endParaRPr>
        </a:p>
      </cdr:txBody>
    </cdr:sp>
  </cdr:relSizeAnchor>
</c:userShapes>
</file>

<file path=xl/drawings/drawing19.xml><?xml version="1.0" encoding="utf-8"?>
<c:userShapes xmlns:c="http://schemas.openxmlformats.org/drawingml/2006/chart">
  <cdr:relSizeAnchor xmlns:cdr="http://schemas.openxmlformats.org/drawingml/2006/chartDrawing">
    <cdr:from>
      <cdr:x>0</cdr:x>
      <cdr:y>0.87613</cdr:y>
    </cdr:from>
    <cdr:to>
      <cdr:x>0.28326</cdr:x>
      <cdr:y>1</cdr:y>
    </cdr:to>
    <cdr:sp macro="" textlink="">
      <cdr:nvSpPr>
        <cdr:cNvPr id="2" name="CuadroTexto 1"/>
        <cdr:cNvSpPr txBox="1"/>
      </cdr:nvSpPr>
      <cdr:spPr>
        <a:xfrm xmlns:a="http://schemas.openxmlformats.org/drawingml/2006/main">
          <a:off x="0" y="3233738"/>
          <a:ext cx="1295065" cy="4572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es-CO" sz="1100" b="0" i="0" baseline="0">
              <a:effectLst/>
              <a:latin typeface="+mn-lt"/>
              <a:ea typeface="+mn-ea"/>
              <a:cs typeface="+mn-cs"/>
            </a:rPr>
            <a:t>Scheirer Ray Hare Test,  Estimulo  Tèrmico, Intervenciòn p&lt;0,05</a:t>
          </a:r>
          <a:endParaRPr lang="es-CO">
            <a:effectLst/>
          </a:endParaRPr>
        </a:p>
        <a:p xmlns:a="http://schemas.openxmlformats.org/drawingml/2006/main">
          <a:pPr rtl="0"/>
          <a:r>
            <a:rPr lang="es-CO" sz="1100" b="0" i="0" baseline="0">
              <a:effectLst/>
              <a:latin typeface="+mn-lt"/>
              <a:ea typeface="+mn-ea"/>
              <a:cs typeface="+mn-cs"/>
            </a:rPr>
            <a:t>Mann-Whitney Test p=</a:t>
          </a:r>
          <a:r>
            <a:rPr lang="es-CO" sz="1100" b="0" i="0" baseline="0">
              <a:solidFill>
                <a:srgbClr val="FF0000"/>
              </a:solidFill>
              <a:effectLst/>
              <a:latin typeface="+mn-lt"/>
              <a:ea typeface="+mn-ea"/>
              <a:cs typeface="+mn-cs"/>
            </a:rPr>
            <a:t>7,8e-06</a:t>
          </a:r>
          <a:endParaRPr lang="es-CO">
            <a:solidFill>
              <a:srgbClr val="FF0000"/>
            </a:solidFill>
            <a:effectLst/>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0.01528</cdr:x>
      <cdr:y>0.90254</cdr:y>
    </cdr:from>
    <cdr:to>
      <cdr:x>0.48099</cdr:x>
      <cdr:y>1</cdr:y>
    </cdr:to>
    <cdr:sp macro="" textlink="">
      <cdr:nvSpPr>
        <cdr:cNvPr id="2" name="CuadroTexto 12"/>
        <cdr:cNvSpPr txBox="1"/>
      </cdr:nvSpPr>
      <cdr:spPr>
        <a:xfrm xmlns:a="http://schemas.openxmlformats.org/drawingml/2006/main">
          <a:off x="69850" y="2450065"/>
          <a:ext cx="2129237" cy="264560"/>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s-CO" sz="1100"/>
            <a:t>Chi-Square Test  p value=  1,7e-10</a:t>
          </a:r>
        </a:p>
      </cdr:txBody>
    </cdr:sp>
  </cdr:relSizeAnchor>
</c:userShapes>
</file>

<file path=xl/drawings/drawing20.xml><?xml version="1.0" encoding="utf-8"?>
<c:userShapes xmlns:c="http://schemas.openxmlformats.org/drawingml/2006/chart">
  <cdr:relSizeAnchor xmlns:cdr="http://schemas.openxmlformats.org/drawingml/2006/chartDrawing">
    <cdr:from>
      <cdr:x>0.00518</cdr:x>
      <cdr:y>0.84501</cdr:y>
    </cdr:from>
    <cdr:to>
      <cdr:x>0.1684</cdr:x>
      <cdr:y>1</cdr:y>
    </cdr:to>
    <cdr:sp macro="" textlink="">
      <cdr:nvSpPr>
        <cdr:cNvPr id="2" name="CuadroTexto 1"/>
        <cdr:cNvSpPr txBox="1"/>
      </cdr:nvSpPr>
      <cdr:spPr>
        <a:xfrm xmlns:a="http://schemas.openxmlformats.org/drawingml/2006/main">
          <a:off x="31750" y="3332179"/>
          <a:ext cx="1001205" cy="61117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es-CO" sz="1100" b="0" i="0" baseline="0">
              <a:effectLst/>
              <a:latin typeface="+mn-lt"/>
              <a:ea typeface="+mn-ea"/>
              <a:cs typeface="+mn-cs"/>
            </a:rPr>
            <a:t>Scheirer Ray Hare Test,  Estimulo  Tèrmico, Intervenciòn p&lt;0,05</a:t>
          </a:r>
          <a:endParaRPr lang="es-CO">
            <a:effectLst/>
          </a:endParaRPr>
        </a:p>
        <a:p xmlns:a="http://schemas.openxmlformats.org/drawingml/2006/main">
          <a:pPr rtl="0"/>
          <a:r>
            <a:rPr lang="es-CO" sz="1100" b="0" i="0" baseline="0">
              <a:effectLst/>
              <a:latin typeface="+mn-lt"/>
              <a:ea typeface="+mn-ea"/>
              <a:cs typeface="+mn-cs"/>
            </a:rPr>
            <a:t>Friedman's Test p-value=</a:t>
          </a:r>
          <a:r>
            <a:rPr lang="es-CO" sz="1100" b="0" i="0" baseline="0">
              <a:solidFill>
                <a:srgbClr val="FF0000"/>
              </a:solidFill>
              <a:effectLst/>
              <a:latin typeface="+mn-lt"/>
              <a:ea typeface="+mn-ea"/>
              <a:cs typeface="+mn-cs"/>
            </a:rPr>
            <a:t>4,4e-13</a:t>
          </a:r>
          <a:endParaRPr lang="es-CO">
            <a:solidFill>
              <a:srgbClr val="FF0000"/>
            </a:solidFill>
            <a:effectLst/>
          </a:endParaRPr>
        </a:p>
        <a:p xmlns:a="http://schemas.openxmlformats.org/drawingml/2006/main">
          <a:pPr rtl="0"/>
          <a:r>
            <a:rPr lang="es-CO" sz="1100" b="0" i="0" baseline="0">
              <a:effectLst/>
              <a:latin typeface="+mn-lt"/>
              <a:ea typeface="+mn-ea"/>
              <a:cs typeface="+mn-cs"/>
            </a:rPr>
            <a:t>Wilcoxon Signed-Rank Test p&lt;0,05, Different letters mean significant difference</a:t>
          </a:r>
          <a:endParaRPr lang="es-CO">
            <a:effectLst/>
          </a:endParaRPr>
        </a:p>
      </cdr:txBody>
    </cdr:sp>
  </cdr:relSizeAnchor>
</c:userShapes>
</file>

<file path=xl/drawings/drawing21.xml><?xml version="1.0" encoding="utf-8"?>
<c:userShapes xmlns:c="http://schemas.openxmlformats.org/drawingml/2006/chart">
  <cdr:relSizeAnchor xmlns:cdr="http://schemas.openxmlformats.org/drawingml/2006/chartDrawing">
    <cdr:from>
      <cdr:x>0.01343</cdr:x>
      <cdr:y>0.85992</cdr:y>
    </cdr:from>
    <cdr:to>
      <cdr:x>0.24452</cdr:x>
      <cdr:y>1</cdr:y>
    </cdr:to>
    <cdr:sp macro="" textlink="">
      <cdr:nvSpPr>
        <cdr:cNvPr id="2" name="CuadroTexto 1"/>
        <cdr:cNvSpPr txBox="1"/>
      </cdr:nvSpPr>
      <cdr:spPr>
        <a:xfrm xmlns:a="http://schemas.openxmlformats.org/drawingml/2006/main">
          <a:off x="88900" y="3325428"/>
          <a:ext cx="1529795" cy="54172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es-CO" sz="1100" b="0" i="0" baseline="0">
              <a:effectLst/>
              <a:latin typeface="+mn-lt"/>
              <a:ea typeface="+mn-ea"/>
              <a:cs typeface="+mn-cs"/>
            </a:rPr>
            <a:t>Friedman's Test p-value:</a:t>
          </a:r>
          <a:r>
            <a:rPr lang="es-CO" sz="1100" b="0" i="0" baseline="0">
              <a:solidFill>
                <a:srgbClr val="FF0000"/>
              </a:solidFill>
              <a:effectLst/>
              <a:latin typeface="+mn-lt"/>
              <a:ea typeface="+mn-ea"/>
              <a:cs typeface="+mn-cs"/>
            </a:rPr>
            <a:t>1,4e-11</a:t>
          </a:r>
        </a:p>
        <a:p xmlns:a="http://schemas.openxmlformats.org/drawingml/2006/main">
          <a:pPr rtl="0"/>
          <a:r>
            <a:rPr lang="es-CO" sz="1100" b="0" i="0" baseline="0">
              <a:effectLst/>
              <a:latin typeface="+mn-lt"/>
              <a:ea typeface="+mn-ea"/>
              <a:cs typeface="+mn-cs"/>
            </a:rPr>
            <a:t>Wilcoxon Signed-Rank Test p-value &lt;0,05, Different letters mean significant difference</a:t>
          </a:r>
          <a:endParaRPr lang="es-CO">
            <a:effectLst/>
          </a:endParaRPr>
        </a:p>
      </cdr:txBody>
    </cdr:sp>
  </cdr:relSizeAnchor>
</c:userShapes>
</file>

<file path=xl/drawings/drawing22.xml><?xml version="1.0" encoding="utf-8"?>
<c:userShapes xmlns:c="http://schemas.openxmlformats.org/drawingml/2006/chart">
  <cdr:relSizeAnchor xmlns:cdr="http://schemas.openxmlformats.org/drawingml/2006/chartDrawing">
    <cdr:from>
      <cdr:x>0.01305</cdr:x>
      <cdr:y>0.88235</cdr:y>
    </cdr:from>
    <cdr:to>
      <cdr:x>0.27505</cdr:x>
      <cdr:y>1</cdr:y>
    </cdr:to>
    <cdr:sp macro="" textlink="">
      <cdr:nvSpPr>
        <cdr:cNvPr id="2" name="CuadroTexto 1"/>
        <cdr:cNvSpPr txBox="1"/>
      </cdr:nvSpPr>
      <cdr:spPr>
        <a:xfrm xmlns:a="http://schemas.openxmlformats.org/drawingml/2006/main">
          <a:off x="76200" y="3429000"/>
          <a:ext cx="1529795" cy="4572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es-CO" sz="1100" b="0" i="0" baseline="0">
              <a:effectLst/>
              <a:latin typeface="+mn-lt"/>
              <a:ea typeface="+mn-ea"/>
              <a:cs typeface="+mn-cs"/>
            </a:rPr>
            <a:t>Friedman's Test p-value:</a:t>
          </a:r>
          <a:r>
            <a:rPr lang="es-CO" sz="1100" b="0" i="0" baseline="0">
              <a:solidFill>
                <a:srgbClr val="FF0000"/>
              </a:solidFill>
              <a:effectLst/>
              <a:latin typeface="+mn-lt"/>
              <a:ea typeface="+mn-ea"/>
              <a:cs typeface="+mn-cs"/>
            </a:rPr>
            <a:t>0,001</a:t>
          </a:r>
        </a:p>
        <a:p xmlns:a="http://schemas.openxmlformats.org/drawingml/2006/main">
          <a:pPr rtl="0"/>
          <a:r>
            <a:rPr lang="es-CO" sz="1100" b="0" i="0" baseline="0">
              <a:effectLst/>
              <a:latin typeface="+mn-lt"/>
              <a:ea typeface="+mn-ea"/>
              <a:cs typeface="+mn-cs"/>
            </a:rPr>
            <a:t>Wilcoxon Signed-Rank Test p-value &lt;0,05, Different letters mean significant difference</a:t>
          </a:r>
          <a:endParaRPr lang="es-CO">
            <a:effectLst/>
          </a:endParaRPr>
        </a:p>
      </cdr:txBody>
    </cdr:sp>
  </cdr:relSizeAnchor>
</c:userShapes>
</file>

<file path=xl/drawings/drawing23.xml><?xml version="1.0" encoding="utf-8"?>
<xdr:wsDr xmlns:xdr="http://schemas.openxmlformats.org/drawingml/2006/spreadsheetDrawing" xmlns:a="http://schemas.openxmlformats.org/drawingml/2006/main">
  <xdr:twoCellAnchor>
    <xdr:from>
      <xdr:col>2</xdr:col>
      <xdr:colOff>332015</xdr:colOff>
      <xdr:row>7</xdr:row>
      <xdr:rowOff>331932</xdr:rowOff>
    </xdr:from>
    <xdr:to>
      <xdr:col>5</xdr:col>
      <xdr:colOff>462643</xdr:colOff>
      <xdr:row>10</xdr:row>
      <xdr:rowOff>114300</xdr:rowOff>
    </xdr:to>
    <xdr:sp macro="" textlink="">
      <xdr:nvSpPr>
        <xdr:cNvPr id="2" name="Forma libre 1"/>
        <xdr:cNvSpPr/>
      </xdr:nvSpPr>
      <xdr:spPr>
        <a:xfrm>
          <a:off x="6912429" y="2427432"/>
          <a:ext cx="2645228" cy="892711"/>
        </a:xfrm>
        <a:custGeom>
          <a:avLst/>
          <a:gdLst>
            <a:gd name="connsiteX0" fmla="*/ 0 w 2645228"/>
            <a:gd name="connsiteY0" fmla="*/ 892711 h 892711"/>
            <a:gd name="connsiteX1" fmla="*/ 353785 w 2645228"/>
            <a:gd name="connsiteY1" fmla="*/ 789297 h 892711"/>
            <a:gd name="connsiteX2" fmla="*/ 1181100 w 2645228"/>
            <a:gd name="connsiteY2" fmla="*/ 82 h 892711"/>
            <a:gd name="connsiteX3" fmla="*/ 1856014 w 2645228"/>
            <a:gd name="connsiteY3" fmla="*/ 740311 h 892711"/>
            <a:gd name="connsiteX4" fmla="*/ 2645228 w 2645228"/>
            <a:gd name="connsiteY4" fmla="*/ 892711 h 89271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645228" h="892711">
              <a:moveTo>
                <a:pt x="0" y="892711"/>
              </a:moveTo>
              <a:lnTo>
                <a:pt x="353785" y="789297"/>
              </a:lnTo>
              <a:cubicBezTo>
                <a:pt x="550635" y="640525"/>
                <a:pt x="930729" y="8246"/>
                <a:pt x="1181100" y="82"/>
              </a:cubicBezTo>
              <a:cubicBezTo>
                <a:pt x="1431471" y="-8082"/>
                <a:pt x="1611993" y="591540"/>
                <a:pt x="1856014" y="740311"/>
              </a:cubicBezTo>
              <a:cubicBezTo>
                <a:pt x="2100035" y="889082"/>
                <a:pt x="2645228" y="892711"/>
                <a:pt x="2645228" y="892711"/>
              </a:cubicBezTo>
            </a:path>
          </a:pathLst>
        </a:custGeom>
        <a:noFill/>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288472</xdr:colOff>
      <xdr:row>11</xdr:row>
      <xdr:rowOff>0</xdr:rowOff>
    </xdr:from>
    <xdr:to>
      <xdr:col>5</xdr:col>
      <xdr:colOff>386443</xdr:colOff>
      <xdr:row>11</xdr:row>
      <xdr:rowOff>32657</xdr:rowOff>
    </xdr:to>
    <xdr:cxnSp macro="">
      <xdr:nvCxnSpPr>
        <xdr:cNvPr id="4" name="Conector recto 3"/>
        <xdr:cNvCxnSpPr/>
      </xdr:nvCxnSpPr>
      <xdr:spPr>
        <a:xfrm flipV="1">
          <a:off x="6868886" y="3407229"/>
          <a:ext cx="2612571" cy="32657"/>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636815</xdr:colOff>
      <xdr:row>11</xdr:row>
      <xdr:rowOff>48985</xdr:rowOff>
    </xdr:from>
    <xdr:to>
      <xdr:col>3</xdr:col>
      <xdr:colOff>658586</xdr:colOff>
      <xdr:row>13</xdr:row>
      <xdr:rowOff>0</xdr:rowOff>
    </xdr:to>
    <xdr:cxnSp macro="">
      <xdr:nvCxnSpPr>
        <xdr:cNvPr id="6" name="Conector recto de flecha 5"/>
        <xdr:cNvCxnSpPr/>
      </xdr:nvCxnSpPr>
      <xdr:spPr>
        <a:xfrm>
          <a:off x="8055429" y="3456214"/>
          <a:ext cx="21771" cy="353786"/>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4.xml><?xml version="1.0" encoding="utf-8"?>
<xdr:wsDr xmlns:xdr="http://schemas.openxmlformats.org/drawingml/2006/spreadsheetDrawing" xmlns:a="http://schemas.openxmlformats.org/drawingml/2006/main">
  <xdr:twoCellAnchor>
    <xdr:from>
      <xdr:col>17</xdr:col>
      <xdr:colOff>180975</xdr:colOff>
      <xdr:row>1049</xdr:row>
      <xdr:rowOff>161925</xdr:rowOff>
    </xdr:from>
    <xdr:to>
      <xdr:col>22</xdr:col>
      <xdr:colOff>723900</xdr:colOff>
      <xdr:row>1062</xdr:row>
      <xdr:rowOff>107016</xdr:rowOff>
    </xdr:to>
    <xdr:graphicFrame macro="">
      <xdr:nvGraphicFramePr>
        <xdr:cNvPr id="2" name="2 Gráfico">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695325</xdr:colOff>
      <xdr:row>1064</xdr:row>
      <xdr:rowOff>152400</xdr:rowOff>
    </xdr:from>
    <xdr:to>
      <xdr:col>23</xdr:col>
      <xdr:colOff>400050</xdr:colOff>
      <xdr:row>1077</xdr:row>
      <xdr:rowOff>97491</xdr:rowOff>
    </xdr:to>
    <xdr:graphicFrame macro="">
      <xdr:nvGraphicFramePr>
        <xdr:cNvPr id="3" name="2 Gráfico">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476250</xdr:colOff>
      <xdr:row>8</xdr:row>
      <xdr:rowOff>80962</xdr:rowOff>
    </xdr:from>
    <xdr:to>
      <xdr:col>11</xdr:col>
      <xdr:colOff>19050</xdr:colOff>
      <xdr:row>21</xdr:row>
      <xdr:rowOff>195262</xdr:rowOff>
    </xdr:to>
    <xdr:graphicFrame macro="">
      <xdr:nvGraphicFramePr>
        <xdr:cNvPr id="4" name="Gráfico 3">
          <a:extLst>
            <a:ext uri="{FF2B5EF4-FFF2-40B4-BE49-F238E27FC236}">
              <a16:creationId xmlns=""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66675</xdr:colOff>
      <xdr:row>8</xdr:row>
      <xdr:rowOff>133350</xdr:rowOff>
    </xdr:from>
    <xdr:to>
      <xdr:col>16</xdr:col>
      <xdr:colOff>304800</xdr:colOff>
      <xdr:row>22</xdr:row>
      <xdr:rowOff>47625</xdr:rowOff>
    </xdr:to>
    <xdr:graphicFrame macro="">
      <xdr:nvGraphicFramePr>
        <xdr:cNvPr id="5" name="Gráfico 4">
          <a:extLst>
            <a:ext uri="{FF2B5EF4-FFF2-40B4-BE49-F238E27FC236}">
              <a16:creationId xmlns=""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565150</xdr:colOff>
      <xdr:row>8</xdr:row>
      <xdr:rowOff>190500</xdr:rowOff>
    </xdr:from>
    <xdr:to>
      <xdr:col>20</xdr:col>
      <xdr:colOff>990600</xdr:colOff>
      <xdr:row>22</xdr:row>
      <xdr:rowOff>117475</xdr:rowOff>
    </xdr:to>
    <xdr:graphicFrame macro="">
      <xdr:nvGraphicFramePr>
        <xdr:cNvPr id="6" name="Gráfico 5">
          <a:extLst>
            <a:ext uri="{FF2B5EF4-FFF2-40B4-BE49-F238E27FC236}">
              <a16:creationId xmlns=""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21</xdr:col>
      <xdr:colOff>762000</xdr:colOff>
      <xdr:row>7</xdr:row>
      <xdr:rowOff>4762</xdr:rowOff>
    </xdr:from>
    <xdr:to>
      <xdr:col>27</xdr:col>
      <xdr:colOff>276225</xdr:colOff>
      <xdr:row>20</xdr:row>
      <xdr:rowOff>4762</xdr:rowOff>
    </xdr:to>
    <xdr:graphicFrame macro="">
      <xdr:nvGraphicFramePr>
        <xdr:cNvPr id="7" name="Gráfico 6">
          <a:extLst>
            <a:ext uri="{FF2B5EF4-FFF2-40B4-BE49-F238E27FC236}">
              <a16:creationId xmlns=""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27</xdr:col>
      <xdr:colOff>619125</xdr:colOff>
      <xdr:row>4</xdr:row>
      <xdr:rowOff>166687</xdr:rowOff>
    </xdr:from>
    <xdr:to>
      <xdr:col>33</xdr:col>
      <xdr:colOff>161925</xdr:colOff>
      <xdr:row>17</xdr:row>
      <xdr:rowOff>147637</xdr:rowOff>
    </xdr:to>
    <xdr:graphicFrame macro="">
      <xdr:nvGraphicFramePr>
        <xdr:cNvPr id="8" name="Gráfico 7">
          <a:extLst>
            <a:ext uri="{FF2B5EF4-FFF2-40B4-BE49-F238E27FC236}">
              <a16:creationId xmlns=""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533400</xdr:colOff>
      <xdr:row>1090</xdr:row>
      <xdr:rowOff>185737</xdr:rowOff>
    </xdr:from>
    <xdr:to>
      <xdr:col>15</xdr:col>
      <xdr:colOff>466725</xdr:colOff>
      <xdr:row>1104</xdr:row>
      <xdr:rowOff>128587</xdr:rowOff>
    </xdr:to>
    <xdr:graphicFrame macro="">
      <xdr:nvGraphicFramePr>
        <xdr:cNvPr id="11" name="Gráfico 10">
          <a:extLst>
            <a:ext uri="{FF2B5EF4-FFF2-40B4-BE49-F238E27FC236}">
              <a16:creationId xmlns=""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16</xdr:col>
      <xdr:colOff>95250</xdr:colOff>
      <xdr:row>1090</xdr:row>
      <xdr:rowOff>127000</xdr:rowOff>
    </xdr:from>
    <xdr:to>
      <xdr:col>21</xdr:col>
      <xdr:colOff>314325</xdr:colOff>
      <xdr:row>1104</xdr:row>
      <xdr:rowOff>41275</xdr:rowOff>
    </xdr:to>
    <xdr:graphicFrame macro="">
      <xdr:nvGraphicFramePr>
        <xdr:cNvPr id="12" name="Gráfico 11">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oneCellAnchor>
    <xdr:from>
      <xdr:col>10</xdr:col>
      <xdr:colOff>47625</xdr:colOff>
      <xdr:row>1103</xdr:row>
      <xdr:rowOff>104775</xdr:rowOff>
    </xdr:from>
    <xdr:ext cx="2129237" cy="264560"/>
    <xdr:sp macro="" textlink="">
      <xdr:nvSpPr>
        <xdr:cNvPr id="13" name="CuadroTexto 12">
          <a:extLst>
            <a:ext uri="{FF2B5EF4-FFF2-40B4-BE49-F238E27FC236}">
              <a16:creationId xmlns="" xmlns:a16="http://schemas.microsoft.com/office/drawing/2014/main" id="{00000000-0008-0000-0000-00000D000000}"/>
            </a:ext>
          </a:extLst>
        </xdr:cNvPr>
        <xdr:cNvSpPr txBox="1"/>
      </xdr:nvSpPr>
      <xdr:spPr>
        <a:xfrm>
          <a:off x="8658225" y="28422600"/>
          <a:ext cx="212923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a:t>Chi-Square Test  p value=  1,1e-24</a:t>
          </a:r>
        </a:p>
      </xdr:txBody>
    </xdr:sp>
    <xdr:clientData/>
  </xdr:oneCellAnchor>
  <xdr:twoCellAnchor>
    <xdr:from>
      <xdr:col>11</xdr:col>
      <xdr:colOff>123825</xdr:colOff>
      <xdr:row>1134</xdr:row>
      <xdr:rowOff>85725</xdr:rowOff>
    </xdr:from>
    <xdr:to>
      <xdr:col>16</xdr:col>
      <xdr:colOff>504825</xdr:colOff>
      <xdr:row>1148</xdr:row>
      <xdr:rowOff>28575</xdr:rowOff>
    </xdr:to>
    <xdr:graphicFrame macro="">
      <xdr:nvGraphicFramePr>
        <xdr:cNvPr id="15" name="Gráfico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43</xdr:col>
      <xdr:colOff>228600</xdr:colOff>
      <xdr:row>0</xdr:row>
      <xdr:rowOff>152400</xdr:rowOff>
    </xdr:from>
    <xdr:to>
      <xdr:col>50</xdr:col>
      <xdr:colOff>409576</xdr:colOff>
      <xdr:row>16</xdr:row>
      <xdr:rowOff>166688</xdr:rowOff>
    </xdr:to>
    <xdr:graphicFrame macro="">
      <xdr:nvGraphicFramePr>
        <xdr:cNvPr id="14" name="Gráfico 9">
          <a:extLst>
            <a:ext uri="{FF2B5EF4-FFF2-40B4-BE49-F238E27FC236}">
              <a16:creationId xmlns=""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0.01528</cdr:x>
      <cdr:y>0.90254</cdr:y>
    </cdr:from>
    <cdr:to>
      <cdr:x>0.48099</cdr:x>
      <cdr:y>1</cdr:y>
    </cdr:to>
    <cdr:sp macro="" textlink="">
      <cdr:nvSpPr>
        <cdr:cNvPr id="2" name="CuadroTexto 12"/>
        <cdr:cNvSpPr txBox="1"/>
      </cdr:nvSpPr>
      <cdr:spPr>
        <a:xfrm xmlns:a="http://schemas.openxmlformats.org/drawingml/2006/main">
          <a:off x="69850" y="2450065"/>
          <a:ext cx="2129237" cy="264560"/>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s-CO" sz="1100"/>
            <a:t>Chi-Square Test  p value=  1,7e-10</a:t>
          </a:r>
        </a:p>
      </cdr:txBody>
    </cdr:sp>
  </cdr:relSizeAnchor>
</c:userShapes>
</file>

<file path=xl/drawings/drawing26.xml><?xml version="1.0" encoding="utf-8"?>
<xdr:wsDr xmlns:xdr="http://schemas.openxmlformats.org/drawingml/2006/spreadsheetDrawing" xmlns:a="http://schemas.openxmlformats.org/drawingml/2006/main">
  <xdr:twoCellAnchor>
    <xdr:from>
      <xdr:col>8</xdr:col>
      <xdr:colOff>47625</xdr:colOff>
      <xdr:row>12</xdr:row>
      <xdr:rowOff>185737</xdr:rowOff>
    </xdr:from>
    <xdr:to>
      <xdr:col>13</xdr:col>
      <xdr:colOff>428625</xdr:colOff>
      <xdr:row>26</xdr:row>
      <xdr:rowOff>128587</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104775</xdr:colOff>
      <xdr:row>2</xdr:row>
      <xdr:rowOff>152400</xdr:rowOff>
    </xdr:from>
    <xdr:to>
      <xdr:col>13</xdr:col>
      <xdr:colOff>609600</xdr:colOff>
      <xdr:row>27</xdr:row>
      <xdr:rowOff>38100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57575" y="962025"/>
          <a:ext cx="8048625" cy="4886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oneCellAnchor>
    <xdr:from>
      <xdr:col>3</xdr:col>
      <xdr:colOff>47625</xdr:colOff>
      <xdr:row>16</xdr:row>
      <xdr:rowOff>100012</xdr:rowOff>
    </xdr:from>
    <xdr:ext cx="634148" cy="172227"/>
    <mc:AlternateContent xmlns:mc="http://schemas.openxmlformats.org/markup-compatibility/2006" xmlns:a14="http://schemas.microsoft.com/office/drawing/2010/main">
      <mc:Choice Requires="a14">
        <xdr:sp macro="" textlink="">
          <xdr:nvSpPr>
            <xdr:cNvPr id="2" name="CuadroTexto 1"/>
            <xdr:cNvSpPr txBox="1"/>
          </xdr:nvSpPr>
          <xdr:spPr>
            <a:xfrm>
              <a:off x="2790825" y="3319462"/>
              <a:ext cx="634148"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s-CO" sz="1100" i="1">
                        <a:latin typeface="Cambria Math" panose="02040503050406030204" pitchFamily="18" charset="0"/>
                        <a:ea typeface="Cambria Math" panose="02040503050406030204" pitchFamily="18" charset="0"/>
                      </a:rPr>
                      <m:t>𝜎</m:t>
                    </m:r>
                    <m:r>
                      <a:rPr lang="es-CO" sz="1100" b="0" i="1">
                        <a:latin typeface="Cambria Math" panose="02040503050406030204" pitchFamily="18" charset="0"/>
                        <a:ea typeface="Cambria Math" panose="02040503050406030204" pitchFamily="18" charset="0"/>
                      </a:rPr>
                      <m:t>=</m:t>
                    </m:r>
                    <m:rad>
                      <m:radPr>
                        <m:degHide m:val="on"/>
                        <m:ctrlPr>
                          <a:rPr lang="es-CO" sz="1100" i="1">
                            <a:latin typeface="Cambria Math" charset="0"/>
                            <a:ea typeface="Cambria Math" panose="02040503050406030204" pitchFamily="18" charset="0"/>
                          </a:rPr>
                        </m:ctrlPr>
                      </m:radPr>
                      <m:deg/>
                      <m:e>
                        <m:r>
                          <a:rPr lang="es-CO" sz="1100" b="0" i="1">
                            <a:latin typeface="Cambria Math" panose="02040503050406030204" pitchFamily="18" charset="0"/>
                            <a:ea typeface="Cambria Math" panose="02040503050406030204" pitchFamily="18" charset="0"/>
                          </a:rPr>
                          <m:t>𝑛𝑝𝑞</m:t>
                        </m:r>
                      </m:e>
                    </m:rad>
                  </m:oMath>
                </m:oMathPara>
              </a14:m>
              <a:endParaRPr lang="es-CO" sz="1100"/>
            </a:p>
          </xdr:txBody>
        </xdr:sp>
      </mc:Choice>
      <mc:Fallback xmlns="">
        <xdr:sp macro="" textlink="">
          <xdr:nvSpPr>
            <xdr:cNvPr id="2" name="CuadroTexto 1"/>
            <xdr:cNvSpPr txBox="1"/>
          </xdr:nvSpPr>
          <xdr:spPr>
            <a:xfrm>
              <a:off x="2790825" y="3319462"/>
              <a:ext cx="634148"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CO" sz="1100" i="0">
                  <a:latin typeface="Cambria Math" panose="02040503050406030204" pitchFamily="18" charset="0"/>
                  <a:ea typeface="Cambria Math" panose="02040503050406030204" pitchFamily="18" charset="0"/>
                </a:rPr>
                <a:t>𝜎</a:t>
              </a:r>
              <a:r>
                <a:rPr lang="es-CO" sz="1100" b="0" i="0">
                  <a:latin typeface="Cambria Math" panose="02040503050406030204" pitchFamily="18" charset="0"/>
                  <a:ea typeface="Cambria Math" panose="02040503050406030204" pitchFamily="18" charset="0"/>
                </a:rPr>
                <a:t>=</a:t>
              </a:r>
              <a:r>
                <a:rPr lang="es-CO" sz="1100" i="0">
                  <a:latin typeface="Cambria Math" panose="02040503050406030204" pitchFamily="18" charset="0"/>
                  <a:ea typeface="Cambria Math" panose="02040503050406030204" pitchFamily="18" charset="0"/>
                </a:rPr>
                <a:t>√</a:t>
              </a:r>
              <a:r>
                <a:rPr lang="es-CO" sz="1100" b="0" i="0">
                  <a:latin typeface="Cambria Math" panose="02040503050406030204" pitchFamily="18" charset="0"/>
                  <a:ea typeface="Cambria Math" panose="02040503050406030204" pitchFamily="18" charset="0"/>
                </a:rPr>
                <a:t>𝑛𝑝𝑞</a:t>
              </a:r>
              <a:endParaRPr lang="es-CO" sz="1100"/>
            </a:p>
          </xdr:txBody>
        </xdr:sp>
      </mc:Fallback>
    </mc:AlternateContent>
    <xdr:clientData/>
  </xdr:oneCellAnchor>
  <xdr:twoCellAnchor>
    <xdr:from>
      <xdr:col>10</xdr:col>
      <xdr:colOff>209550</xdr:colOff>
      <xdr:row>15</xdr:row>
      <xdr:rowOff>61912</xdr:rowOff>
    </xdr:from>
    <xdr:to>
      <xdr:col>17</xdr:col>
      <xdr:colOff>323850</xdr:colOff>
      <xdr:row>29</xdr:row>
      <xdr:rowOff>4762</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30</xdr:col>
      <xdr:colOff>425823</xdr:colOff>
      <xdr:row>615</xdr:row>
      <xdr:rowOff>112059</xdr:rowOff>
    </xdr:from>
    <xdr:to>
      <xdr:col>35</xdr:col>
      <xdr:colOff>795618</xdr:colOff>
      <xdr:row>629</xdr:row>
      <xdr:rowOff>33618</xdr:rowOff>
    </xdr:to>
    <xdr:graphicFrame macro="">
      <xdr:nvGraphicFramePr>
        <xdr:cNvPr id="2" name="1 Gráfico">
          <a:extLst>
            <a:ext uri="{FF2B5EF4-FFF2-40B4-BE49-F238E27FC236}">
              <a16:creationId xmlns=""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728383</xdr:colOff>
      <xdr:row>31</xdr:row>
      <xdr:rowOff>44824</xdr:rowOff>
    </xdr:from>
    <xdr:to>
      <xdr:col>32</xdr:col>
      <xdr:colOff>257736</xdr:colOff>
      <xdr:row>42</xdr:row>
      <xdr:rowOff>145676</xdr:rowOff>
    </xdr:to>
    <xdr:graphicFrame macro="">
      <xdr:nvGraphicFramePr>
        <xdr:cNvPr id="3" name="2 Gráfico">
          <a:extLst>
            <a:ext uri="{FF2B5EF4-FFF2-40B4-BE49-F238E27FC236}">
              <a16:creationId xmlns=""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717176</xdr:colOff>
      <xdr:row>46</xdr:row>
      <xdr:rowOff>190500</xdr:rowOff>
    </xdr:from>
    <xdr:to>
      <xdr:col>34</xdr:col>
      <xdr:colOff>246529</xdr:colOff>
      <xdr:row>59</xdr:row>
      <xdr:rowOff>112059</xdr:rowOff>
    </xdr:to>
    <xdr:graphicFrame macro="">
      <xdr:nvGraphicFramePr>
        <xdr:cNvPr id="4" name="2 Gráfico">
          <a:extLst>
            <a:ext uri="{FF2B5EF4-FFF2-40B4-BE49-F238E27FC236}">
              <a16:creationId xmlns=""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0.0108</cdr:x>
      <cdr:y>0.83871</cdr:y>
    </cdr:from>
    <cdr:to>
      <cdr:x>0.17112</cdr:x>
      <cdr:y>1</cdr:y>
    </cdr:to>
    <cdr:sp macro="" textlink="">
      <cdr:nvSpPr>
        <cdr:cNvPr id="2" name="CuadroTexto 1"/>
        <cdr:cNvSpPr txBox="1"/>
      </cdr:nvSpPr>
      <cdr:spPr>
        <a:xfrm xmlns:a="http://schemas.openxmlformats.org/drawingml/2006/main">
          <a:off x="71176" y="3204883"/>
          <a:ext cx="1056320" cy="61632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rtl="0"/>
          <a:r>
            <a:rPr lang="es-CO" sz="1100" b="0" i="0" baseline="0">
              <a:effectLst/>
              <a:latin typeface="+mn-lt"/>
              <a:ea typeface="+mn-ea"/>
              <a:cs typeface="+mn-cs"/>
            </a:rPr>
            <a:t>Scheirer Ray Hare Test,  Estimulo  Tèrmico, Intervenciòn p&lt;0,05</a:t>
          </a:r>
          <a:endParaRPr lang="es-CO">
            <a:effectLst/>
          </a:endParaRPr>
        </a:p>
        <a:p xmlns:a="http://schemas.openxmlformats.org/drawingml/2006/main">
          <a:pPr rtl="0"/>
          <a:r>
            <a:rPr lang="es-CO" sz="1100" b="0" i="0" baseline="0">
              <a:effectLst/>
              <a:latin typeface="+mn-lt"/>
              <a:ea typeface="+mn-ea"/>
              <a:cs typeface="+mn-cs"/>
            </a:rPr>
            <a:t>Friedman's Test p-value=</a:t>
          </a:r>
          <a:r>
            <a:rPr lang="es-CO" sz="1100" b="0" i="0" baseline="0">
              <a:solidFill>
                <a:srgbClr val="FF0000"/>
              </a:solidFill>
              <a:effectLst/>
              <a:latin typeface="+mn-lt"/>
              <a:ea typeface="+mn-ea"/>
              <a:cs typeface="+mn-cs"/>
            </a:rPr>
            <a:t>5,2e-16</a:t>
          </a:r>
          <a:endParaRPr lang="es-CO">
            <a:solidFill>
              <a:srgbClr val="FF0000"/>
            </a:solidFill>
            <a:effectLst/>
          </a:endParaRPr>
        </a:p>
        <a:p xmlns:a="http://schemas.openxmlformats.org/drawingml/2006/main">
          <a:pPr rtl="0"/>
          <a:r>
            <a:rPr lang="es-CO" sz="1100" b="0" i="0" baseline="0">
              <a:effectLst/>
              <a:latin typeface="+mn-lt"/>
              <a:ea typeface="+mn-ea"/>
              <a:cs typeface="+mn-cs"/>
            </a:rPr>
            <a:t>Wilcoxon Signed-Rank Test p&lt;0,05, Different letters mean significant difference</a:t>
          </a:r>
          <a:endParaRPr lang="es-CO">
            <a:effectLst/>
          </a:endParaRPr>
        </a:p>
      </cdr:txBody>
    </cdr:sp>
  </cdr:relSizeAnchor>
</c:userShapes>
</file>

<file path=xl/drawings/drawing30.xml><?xml version="1.0" encoding="utf-8"?>
<xdr:wsDr xmlns:xdr="http://schemas.openxmlformats.org/drawingml/2006/spreadsheetDrawing" xmlns:a="http://schemas.openxmlformats.org/drawingml/2006/main">
  <xdr:twoCellAnchor>
    <xdr:from>
      <xdr:col>4</xdr:col>
      <xdr:colOff>333373</xdr:colOff>
      <xdr:row>2</xdr:row>
      <xdr:rowOff>195262</xdr:rowOff>
    </xdr:from>
    <xdr:to>
      <xdr:col>12</xdr:col>
      <xdr:colOff>28574</xdr:colOff>
      <xdr:row>16</xdr:row>
      <xdr:rowOff>138112</xdr:rowOff>
    </xdr:to>
    <xdr:graphicFrame macro="">
      <xdr:nvGraphicFramePr>
        <xdr:cNvPr id="5" name="Gráfico 4">
          <a:extLst>
            <a:ext uri="{FF2B5EF4-FFF2-40B4-BE49-F238E27FC236}">
              <a16:creationId xmlns="" xmlns:a16="http://schemas.microsoft.com/office/drawing/2014/main" id="{687CAD30-14E1-4499-85A2-2BB6270BD7B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35</xdr:col>
      <xdr:colOff>19049</xdr:colOff>
      <xdr:row>0</xdr:row>
      <xdr:rowOff>23812</xdr:rowOff>
    </xdr:from>
    <xdr:to>
      <xdr:col>43</xdr:col>
      <xdr:colOff>219074</xdr:colOff>
      <xdr:row>13</xdr:row>
      <xdr:rowOff>166687</xdr:rowOff>
    </xdr:to>
    <xdr:graphicFrame macro="">
      <xdr:nvGraphicFramePr>
        <xdr:cNvPr id="7" name="Gráfico 6">
          <a:extLst>
            <a:ext uri="{FF2B5EF4-FFF2-40B4-BE49-F238E27FC236}">
              <a16:creationId xmlns="" xmlns:a16="http://schemas.microsoft.com/office/drawing/2014/main" id="{C74410AF-DC5E-46DC-A726-9851C82120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35</xdr:col>
      <xdr:colOff>19049</xdr:colOff>
      <xdr:row>15</xdr:row>
      <xdr:rowOff>71437</xdr:rowOff>
    </xdr:from>
    <xdr:to>
      <xdr:col>43</xdr:col>
      <xdr:colOff>133350</xdr:colOff>
      <xdr:row>30</xdr:row>
      <xdr:rowOff>104775</xdr:rowOff>
    </xdr:to>
    <xdr:graphicFrame macro="">
      <xdr:nvGraphicFramePr>
        <xdr:cNvPr id="8" name="Gráfico 7">
          <a:extLst>
            <a:ext uri="{FF2B5EF4-FFF2-40B4-BE49-F238E27FC236}">
              <a16:creationId xmlns="" xmlns:a16="http://schemas.microsoft.com/office/drawing/2014/main" id="{929D7DCE-4509-403E-87DF-B81E1D35E0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765175</xdr:colOff>
      <xdr:row>18</xdr:row>
      <xdr:rowOff>141286</xdr:rowOff>
    </xdr:from>
    <xdr:to>
      <xdr:col>12</xdr:col>
      <xdr:colOff>431800</xdr:colOff>
      <xdr:row>35</xdr:row>
      <xdr:rowOff>174624</xdr:rowOff>
    </xdr:to>
    <xdr:graphicFrame macro="">
      <xdr:nvGraphicFramePr>
        <xdr:cNvPr id="9" name="Gráfico 8">
          <a:extLst>
            <a:ext uri="{FF2B5EF4-FFF2-40B4-BE49-F238E27FC236}">
              <a16:creationId xmlns="" xmlns:a16="http://schemas.microsoft.com/office/drawing/2014/main" id="{DB9F00C2-D2CD-437F-B9AC-3821CAC73C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0.00473</cdr:x>
      <cdr:y>0.86797</cdr:y>
    </cdr:from>
    <cdr:to>
      <cdr:x>0.21766</cdr:x>
      <cdr:y>1</cdr:y>
    </cdr:to>
    <cdr:sp macro="" textlink="">
      <cdr:nvSpPr>
        <cdr:cNvPr id="2" name="CuadroTexto 1"/>
        <cdr:cNvSpPr txBox="1"/>
      </cdr:nvSpPr>
      <cdr:spPr>
        <a:xfrm xmlns:a="http://schemas.openxmlformats.org/drawingml/2006/main">
          <a:off x="23586" y="3041357"/>
          <a:ext cx="1060940" cy="46264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es-CO" sz="1100" b="0" i="0" baseline="0">
              <a:effectLst/>
              <a:latin typeface="+mn-lt"/>
              <a:ea typeface="+mn-ea"/>
              <a:cs typeface="+mn-cs"/>
            </a:rPr>
            <a:t>Scheirer Ray Hare Test,  Estimulo  Tèrmico, Intervenciòn p&lt;0,05</a:t>
          </a:r>
          <a:endParaRPr lang="es-CO">
            <a:effectLst/>
          </a:endParaRPr>
        </a:p>
        <a:p xmlns:a="http://schemas.openxmlformats.org/drawingml/2006/main">
          <a:pPr rtl="0"/>
          <a:r>
            <a:rPr lang="es-CO" sz="1100" b="0" i="0" baseline="0">
              <a:effectLst/>
              <a:latin typeface="+mn-lt"/>
              <a:ea typeface="+mn-ea"/>
              <a:cs typeface="+mn-cs"/>
            </a:rPr>
            <a:t>Mann-Whitney Test p=</a:t>
          </a:r>
          <a:r>
            <a:rPr lang="es-CO" sz="1100" b="0" i="0" baseline="0">
              <a:solidFill>
                <a:srgbClr val="FF0000"/>
              </a:solidFill>
              <a:effectLst/>
              <a:latin typeface="+mn-lt"/>
              <a:ea typeface="+mn-ea"/>
              <a:cs typeface="+mn-cs"/>
            </a:rPr>
            <a:t>2,8e-08</a:t>
          </a:r>
          <a:endParaRPr lang="es-CO">
            <a:solidFill>
              <a:srgbClr val="FF0000"/>
            </a:solidFill>
            <a:effectLst/>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0.00903</cdr:x>
      <cdr:y>0.82002</cdr:y>
    </cdr:from>
    <cdr:to>
      <cdr:x>0.29229</cdr:x>
      <cdr:y>1</cdr:y>
    </cdr:to>
    <cdr:sp macro="" textlink="">
      <cdr:nvSpPr>
        <cdr:cNvPr id="2" name="CuadroTexto 1"/>
        <cdr:cNvSpPr txBox="1"/>
      </cdr:nvSpPr>
      <cdr:spPr>
        <a:xfrm xmlns:a="http://schemas.openxmlformats.org/drawingml/2006/main">
          <a:off x="41275" y="2249487"/>
          <a:ext cx="1295065" cy="49371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es-CO" sz="1100" b="0" i="0" baseline="0">
              <a:effectLst/>
              <a:latin typeface="+mn-lt"/>
              <a:ea typeface="+mn-ea"/>
              <a:cs typeface="+mn-cs"/>
            </a:rPr>
            <a:t>Friedman's Test p-value: </a:t>
          </a:r>
          <a:r>
            <a:rPr lang="es-CO" sz="1100" b="0" i="0" baseline="0">
              <a:solidFill>
                <a:srgbClr val="FF0000"/>
              </a:solidFill>
              <a:effectLst/>
              <a:latin typeface="+mn-lt"/>
              <a:ea typeface="+mn-ea"/>
              <a:cs typeface="+mn-cs"/>
            </a:rPr>
            <a:t>6,8e-12</a:t>
          </a:r>
        </a:p>
        <a:p xmlns:a="http://schemas.openxmlformats.org/drawingml/2006/main">
          <a:pPr rtl="0"/>
          <a:r>
            <a:rPr lang="es-CO" sz="1100" b="0" i="0" baseline="0">
              <a:effectLst/>
              <a:latin typeface="+mn-lt"/>
              <a:ea typeface="+mn-ea"/>
              <a:cs typeface="+mn-cs"/>
            </a:rPr>
            <a:t>Wilcoxon Signed-Rank Test p-value &lt;0,05, Different letters mean significant difference</a:t>
          </a:r>
          <a:endParaRPr lang="es-CO">
            <a:effectLst/>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0.01044</cdr:x>
      <cdr:y>0.88047</cdr:y>
    </cdr:from>
    <cdr:to>
      <cdr:x>0.33914</cdr:x>
      <cdr:y>1</cdr:y>
    </cdr:to>
    <cdr:sp macro="" textlink="">
      <cdr:nvSpPr>
        <cdr:cNvPr id="2" name="CuadroTexto 1"/>
        <cdr:cNvSpPr txBox="1"/>
      </cdr:nvSpPr>
      <cdr:spPr>
        <a:xfrm xmlns:a="http://schemas.openxmlformats.org/drawingml/2006/main">
          <a:off x="51230" y="2876551"/>
          <a:ext cx="1612395" cy="39052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es-CO" sz="1100" b="0" i="0" baseline="0">
              <a:effectLst/>
              <a:latin typeface="+mn-lt"/>
              <a:ea typeface="+mn-ea"/>
              <a:cs typeface="+mn-cs"/>
            </a:rPr>
            <a:t>Friedman's Test p-value: </a:t>
          </a:r>
          <a:r>
            <a:rPr lang="es-CO" sz="1100" b="0" i="0" baseline="0">
              <a:solidFill>
                <a:srgbClr val="FF0000"/>
              </a:solidFill>
              <a:effectLst/>
              <a:latin typeface="+mn-lt"/>
              <a:ea typeface="+mn-ea"/>
              <a:cs typeface="+mn-cs"/>
            </a:rPr>
            <a:t>5,9e-05</a:t>
          </a:r>
        </a:p>
        <a:p xmlns:a="http://schemas.openxmlformats.org/drawingml/2006/main">
          <a:pPr rtl="0"/>
          <a:r>
            <a:rPr lang="es-CO" sz="1100" b="0" i="0" baseline="0">
              <a:effectLst/>
              <a:latin typeface="+mn-lt"/>
              <a:ea typeface="+mn-ea"/>
              <a:cs typeface="+mn-cs"/>
            </a:rPr>
            <a:t>Wilcoxon Signed-Rank Test p-value &lt;0,05, Different letters mean significant difference</a:t>
          </a:r>
          <a:endParaRPr lang="es-CO">
            <a:effectLst/>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0.00697</cdr:x>
      <cdr:y>0.87147</cdr:y>
    </cdr:from>
    <cdr:to>
      <cdr:x>0.30185</cdr:x>
      <cdr:y>1</cdr:y>
    </cdr:to>
    <cdr:sp macro="" textlink="">
      <cdr:nvSpPr>
        <cdr:cNvPr id="2" name="CuadroTexto 1"/>
        <cdr:cNvSpPr txBox="1"/>
      </cdr:nvSpPr>
      <cdr:spPr>
        <a:xfrm xmlns:a="http://schemas.openxmlformats.org/drawingml/2006/main">
          <a:off x="41275" y="2647951"/>
          <a:ext cx="1747023" cy="39052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es-CO" sz="1100" b="0" i="0" baseline="0">
              <a:effectLst/>
              <a:latin typeface="+mn-lt"/>
              <a:ea typeface="+mn-ea"/>
              <a:cs typeface="+mn-cs"/>
            </a:rPr>
            <a:t>Kruskal Wallis Test p-value: </a:t>
          </a:r>
          <a:r>
            <a:rPr lang="es-CO" sz="1100" b="0" i="0" baseline="0">
              <a:solidFill>
                <a:srgbClr val="FF0000"/>
              </a:solidFill>
              <a:effectLst/>
              <a:latin typeface="+mn-lt"/>
              <a:ea typeface="+mn-ea"/>
              <a:cs typeface="+mn-cs"/>
            </a:rPr>
            <a:t>5,9e-05</a:t>
          </a:r>
        </a:p>
        <a:p xmlns:a="http://schemas.openxmlformats.org/drawingml/2006/main">
          <a:pPr rtl="0"/>
          <a:r>
            <a:rPr lang="es-CO" sz="1100" b="0" i="0" baseline="0">
              <a:effectLst/>
              <a:latin typeface="+mn-lt"/>
              <a:ea typeface="+mn-ea"/>
              <a:cs typeface="+mn-cs"/>
            </a:rPr>
            <a:t>Mann Whitney Test p-value &lt;0,05, Different letters mean significant difference</a:t>
          </a:r>
          <a:endParaRPr lang="es-CO">
            <a:effectLst/>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0.00518</cdr:x>
      <cdr:y>0.84501</cdr:y>
    </cdr:from>
    <cdr:to>
      <cdr:x>0.1684</cdr:x>
      <cdr:y>1</cdr:y>
    </cdr:to>
    <cdr:sp macro="" textlink="">
      <cdr:nvSpPr>
        <cdr:cNvPr id="2" name="CuadroTexto 1"/>
        <cdr:cNvSpPr txBox="1"/>
      </cdr:nvSpPr>
      <cdr:spPr>
        <a:xfrm xmlns:a="http://schemas.openxmlformats.org/drawingml/2006/main">
          <a:off x="31750" y="3332179"/>
          <a:ext cx="1001205" cy="61117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es-CO" sz="1100" b="0" i="0" baseline="0">
              <a:effectLst/>
              <a:latin typeface="+mn-lt"/>
              <a:ea typeface="+mn-ea"/>
              <a:cs typeface="+mn-cs"/>
            </a:rPr>
            <a:t>Scheirer Ray Hare Test,  Estimulo  Tèrmico, Intervenciòn p&lt;0,05</a:t>
          </a:r>
          <a:endParaRPr lang="es-CO">
            <a:effectLst/>
          </a:endParaRPr>
        </a:p>
        <a:p xmlns:a="http://schemas.openxmlformats.org/drawingml/2006/main">
          <a:pPr rtl="0"/>
          <a:r>
            <a:rPr lang="es-CO" sz="1100" b="0" i="0" baseline="0">
              <a:effectLst/>
              <a:latin typeface="+mn-lt"/>
              <a:ea typeface="+mn-ea"/>
              <a:cs typeface="+mn-cs"/>
            </a:rPr>
            <a:t>Friedman's Test p-value=</a:t>
          </a:r>
          <a:r>
            <a:rPr lang="es-CO" sz="1100" b="0" i="0" baseline="0">
              <a:solidFill>
                <a:srgbClr val="FF0000"/>
              </a:solidFill>
              <a:effectLst/>
              <a:latin typeface="+mn-lt"/>
              <a:ea typeface="+mn-ea"/>
              <a:cs typeface="+mn-cs"/>
            </a:rPr>
            <a:t>4,4e-13</a:t>
          </a:r>
          <a:endParaRPr lang="es-CO">
            <a:solidFill>
              <a:srgbClr val="FF0000"/>
            </a:solidFill>
            <a:effectLst/>
          </a:endParaRPr>
        </a:p>
        <a:p xmlns:a="http://schemas.openxmlformats.org/drawingml/2006/main">
          <a:pPr rtl="0"/>
          <a:r>
            <a:rPr lang="es-CO" sz="1100" b="0" i="0" baseline="0">
              <a:effectLst/>
              <a:latin typeface="+mn-lt"/>
              <a:ea typeface="+mn-ea"/>
              <a:cs typeface="+mn-cs"/>
            </a:rPr>
            <a:t>Wilcoxon Signed-Rank Test p&lt;0,05, Different letters mean significant difference</a:t>
          </a:r>
          <a:endParaRPr lang="es-CO">
            <a:effectLst/>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cdr:x>
      <cdr:y>0.87613</cdr:y>
    </cdr:from>
    <cdr:to>
      <cdr:x>0.28326</cdr:x>
      <cdr:y>1</cdr:y>
    </cdr:to>
    <cdr:sp macro="" textlink="">
      <cdr:nvSpPr>
        <cdr:cNvPr id="2" name="CuadroTexto 1"/>
        <cdr:cNvSpPr txBox="1"/>
      </cdr:nvSpPr>
      <cdr:spPr>
        <a:xfrm xmlns:a="http://schemas.openxmlformats.org/drawingml/2006/main">
          <a:off x="0" y="3233738"/>
          <a:ext cx="1295065" cy="4572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es-CO" sz="1100" b="0" i="0" baseline="0">
              <a:effectLst/>
              <a:latin typeface="+mn-lt"/>
              <a:ea typeface="+mn-ea"/>
              <a:cs typeface="+mn-cs"/>
            </a:rPr>
            <a:t>Scheirer Ray Hare Test,  Estimulo  Tèrmico, Intervenciòn p&lt;0,05</a:t>
          </a:r>
          <a:endParaRPr lang="es-CO">
            <a:effectLst/>
          </a:endParaRPr>
        </a:p>
        <a:p xmlns:a="http://schemas.openxmlformats.org/drawingml/2006/main">
          <a:pPr rtl="0"/>
          <a:r>
            <a:rPr lang="es-CO" sz="1100" b="0" i="0" baseline="0">
              <a:effectLst/>
              <a:latin typeface="+mn-lt"/>
              <a:ea typeface="+mn-ea"/>
              <a:cs typeface="+mn-cs"/>
            </a:rPr>
            <a:t>Mann-Whitney Test p=</a:t>
          </a:r>
          <a:r>
            <a:rPr lang="es-CO" sz="1100" b="0" i="0" baseline="0">
              <a:solidFill>
                <a:srgbClr val="FF0000"/>
              </a:solidFill>
              <a:effectLst/>
              <a:latin typeface="+mn-lt"/>
              <a:ea typeface="+mn-ea"/>
              <a:cs typeface="+mn-cs"/>
            </a:rPr>
            <a:t>7,8e-06</a:t>
          </a:r>
          <a:endParaRPr lang="es-CO">
            <a:solidFill>
              <a:srgbClr val="FF0000"/>
            </a:solidFill>
            <a:effectLst/>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ERARDO/Downloads/RealStats%20(9).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g"/>
      <sheetName val="Wilcoxon Table"/>
      <sheetName val="Mann Table"/>
      <sheetName val="RSign Table"/>
      <sheetName val="Runs Table"/>
      <sheetName val="KS Table"/>
      <sheetName val="Lil Table"/>
      <sheetName val="SW Table"/>
      <sheetName val="Stud. Q Table"/>
      <sheetName val="Stud. Q Table 2"/>
      <sheetName val="Sp Rho Table"/>
      <sheetName val="Ken Tau Table"/>
      <sheetName val="Durbin Table"/>
      <sheetName val="Dunnett Table"/>
      <sheetName val="RealStats (9)"/>
    </sheetNames>
    <definedNames>
      <definedName name="RANK_SUM"/>
      <definedName name="TiesCorrection"/>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3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72"/>
  <sheetViews>
    <sheetView zoomScale="85" zoomScaleNormal="85" zoomScalePageLayoutView="85" workbookViewId="0"/>
  </sheetViews>
  <sheetFormatPr baseColWidth="10" defaultRowHeight="16" x14ac:dyDescent="0.2"/>
  <cols>
    <col min="1" max="1" width="17.6640625" customWidth="1"/>
    <col min="2" max="2" width="14.6640625" customWidth="1"/>
    <col min="3" max="3" width="12.1640625" customWidth="1"/>
    <col min="4" max="4" width="14.6640625" customWidth="1"/>
    <col min="14" max="14" width="15" customWidth="1"/>
    <col min="17" max="17" width="13.1640625" customWidth="1"/>
    <col min="19" max="19" width="15.6640625" customWidth="1"/>
    <col min="20" max="23" width="13.6640625" customWidth="1"/>
  </cols>
  <sheetData>
    <row r="1" spans="1:41" x14ac:dyDescent="0.2">
      <c r="A1" t="s">
        <v>273</v>
      </c>
      <c r="D1" t="s">
        <v>274</v>
      </c>
    </row>
    <row r="2" spans="1:41" x14ac:dyDescent="0.2">
      <c r="A2" t="s">
        <v>275</v>
      </c>
      <c r="D2" t="s">
        <v>276</v>
      </c>
    </row>
    <row r="3" spans="1:41" x14ac:dyDescent="0.2">
      <c r="A3" t="s">
        <v>619</v>
      </c>
      <c r="D3" t="s">
        <v>622</v>
      </c>
    </row>
    <row r="4" spans="1:41" x14ac:dyDescent="0.2">
      <c r="A4" t="s">
        <v>620</v>
      </c>
      <c r="D4" t="s">
        <v>621</v>
      </c>
      <c r="N4" t="s">
        <v>286</v>
      </c>
      <c r="R4" t="s">
        <v>286</v>
      </c>
      <c r="V4" t="s">
        <v>286</v>
      </c>
      <c r="Z4" t="s">
        <v>286</v>
      </c>
      <c r="AF4" t="s">
        <v>286</v>
      </c>
      <c r="AJ4" s="419" t="s">
        <v>198</v>
      </c>
      <c r="AK4" s="419" t="s">
        <v>171</v>
      </c>
      <c r="AL4" s="417" t="s">
        <v>603</v>
      </c>
      <c r="AM4" s="417" t="s">
        <v>604</v>
      </c>
      <c r="AN4" s="417" t="s">
        <v>605</v>
      </c>
      <c r="AO4" s="417" t="s">
        <v>294</v>
      </c>
    </row>
    <row r="5" spans="1:41" x14ac:dyDescent="0.2">
      <c r="A5" t="s">
        <v>499</v>
      </c>
      <c r="D5" t="s">
        <v>642</v>
      </c>
      <c r="J5" s="54" t="s">
        <v>13</v>
      </c>
      <c r="K5" s="57" t="s">
        <v>162</v>
      </c>
      <c r="L5" s="57" t="s">
        <v>163</v>
      </c>
      <c r="N5" s="54" t="s">
        <v>166</v>
      </c>
      <c r="O5" s="57" t="s">
        <v>162</v>
      </c>
      <c r="P5" s="57" t="s">
        <v>163</v>
      </c>
      <c r="R5" s="54" t="s">
        <v>167</v>
      </c>
      <c r="S5" s="57" t="s">
        <v>162</v>
      </c>
      <c r="T5" s="57" t="s">
        <v>163</v>
      </c>
      <c r="V5" s="54" t="s">
        <v>115</v>
      </c>
      <c r="W5" s="57" t="s">
        <v>162</v>
      </c>
      <c r="X5" s="57" t="s">
        <v>163</v>
      </c>
      <c r="Z5" s="63" t="s">
        <v>186</v>
      </c>
      <c r="AA5" s="62" t="s">
        <v>51</v>
      </c>
      <c r="AB5" s="62" t="s">
        <v>66</v>
      </c>
      <c r="AC5" s="63" t="s">
        <v>160</v>
      </c>
      <c r="AD5" s="57" t="s">
        <v>163</v>
      </c>
      <c r="AF5" s="54" t="s">
        <v>13</v>
      </c>
      <c r="AG5" s="57" t="s">
        <v>162</v>
      </c>
      <c r="AH5" s="57" t="s">
        <v>222</v>
      </c>
      <c r="AJ5" s="418"/>
      <c r="AK5" s="418"/>
      <c r="AL5" s="418"/>
      <c r="AM5" s="418"/>
      <c r="AN5" s="418"/>
      <c r="AO5" s="418"/>
    </row>
    <row r="6" spans="1:41" x14ac:dyDescent="0.2">
      <c r="A6" t="s">
        <v>631</v>
      </c>
      <c r="D6" t="s">
        <v>643</v>
      </c>
      <c r="J6" s="51" t="s">
        <v>51</v>
      </c>
      <c r="K6" s="55">
        <v>23</v>
      </c>
      <c r="L6" s="58">
        <v>0.76666666666666672</v>
      </c>
      <c r="N6" s="51" t="s">
        <v>53</v>
      </c>
      <c r="O6" s="55">
        <v>26</v>
      </c>
      <c r="P6" s="58">
        <v>0.8666666666666667</v>
      </c>
      <c r="R6" s="51" t="s">
        <v>54</v>
      </c>
      <c r="S6" s="55">
        <v>15</v>
      </c>
      <c r="T6" s="60">
        <v>0.5</v>
      </c>
      <c r="V6" s="51" t="s">
        <v>117</v>
      </c>
      <c r="W6" s="55">
        <v>11</v>
      </c>
      <c r="X6" s="58">
        <v>0.36666666666666664</v>
      </c>
      <c r="Z6" s="51" t="s">
        <v>55</v>
      </c>
      <c r="AA6" s="55">
        <v>12</v>
      </c>
      <c r="AB6" s="55">
        <v>5</v>
      </c>
      <c r="AC6" s="55">
        <v>17</v>
      </c>
      <c r="AD6" s="58">
        <v>0.56666666666666665</v>
      </c>
      <c r="AF6" s="51" t="s">
        <v>51</v>
      </c>
      <c r="AG6" s="55">
        <v>23</v>
      </c>
      <c r="AH6" s="120">
        <v>37.347826086956523</v>
      </c>
      <c r="AJ6" s="386">
        <v>1</v>
      </c>
      <c r="AK6" s="387">
        <v>3.3333333333333333E-2</v>
      </c>
      <c r="AL6" s="387">
        <v>0.53333333333333333</v>
      </c>
      <c r="AM6" s="387">
        <v>0.33333333333333331</v>
      </c>
      <c r="AN6" s="388">
        <v>0</v>
      </c>
      <c r="AO6" s="389">
        <v>0.22500000000000001</v>
      </c>
    </row>
    <row r="7" spans="1:41" ht="17" thickBot="1" x14ac:dyDescent="0.25">
      <c r="A7" t="s">
        <v>633</v>
      </c>
      <c r="D7" t="s">
        <v>644</v>
      </c>
      <c r="J7" s="51" t="s">
        <v>66</v>
      </c>
      <c r="K7" s="55">
        <v>7</v>
      </c>
      <c r="L7" s="58">
        <v>0.23333333333333334</v>
      </c>
      <c r="N7" s="51" t="s">
        <v>73</v>
      </c>
      <c r="O7" s="55">
        <v>4</v>
      </c>
      <c r="P7" s="58">
        <v>0.13333333333333333</v>
      </c>
      <c r="R7" s="51" t="s">
        <v>86</v>
      </c>
      <c r="S7" s="55">
        <v>15</v>
      </c>
      <c r="T7" s="60">
        <v>0.5</v>
      </c>
      <c r="V7" s="51" t="s">
        <v>121</v>
      </c>
      <c r="W7" s="55">
        <v>6</v>
      </c>
      <c r="X7" s="58">
        <v>0.2</v>
      </c>
      <c r="Z7" s="51" t="s">
        <v>63</v>
      </c>
      <c r="AA7" s="55">
        <v>9</v>
      </c>
      <c r="AB7" s="55">
        <v>1</v>
      </c>
      <c r="AC7" s="55">
        <v>10</v>
      </c>
      <c r="AD7" s="58">
        <v>0.33333333333333331</v>
      </c>
      <c r="AF7" s="51" t="s">
        <v>66</v>
      </c>
      <c r="AG7" s="55">
        <v>7</v>
      </c>
      <c r="AH7" s="120">
        <v>38.285714285714285</v>
      </c>
      <c r="AJ7" s="386">
        <v>2</v>
      </c>
      <c r="AK7" s="387">
        <v>0.16666666666666666</v>
      </c>
      <c r="AL7" s="387">
        <v>0.23333333333333334</v>
      </c>
      <c r="AM7" s="387">
        <v>0.13333333333333333</v>
      </c>
      <c r="AN7" s="387">
        <v>0.23333333333333334</v>
      </c>
      <c r="AO7" s="389">
        <v>0.19166666666666668</v>
      </c>
    </row>
    <row r="8" spans="1:41" ht="18" thickTop="1" thickBot="1" x14ac:dyDescent="0.25">
      <c r="A8" t="s">
        <v>632</v>
      </c>
      <c r="D8" t="s">
        <v>645</v>
      </c>
      <c r="J8" s="52" t="s">
        <v>160</v>
      </c>
      <c r="K8" s="56">
        <v>30</v>
      </c>
      <c r="L8" s="59">
        <v>1</v>
      </c>
      <c r="N8" s="52" t="s">
        <v>160</v>
      </c>
      <c r="O8" s="56">
        <v>30</v>
      </c>
      <c r="P8" s="59">
        <v>1</v>
      </c>
      <c r="R8" s="52" t="s">
        <v>160</v>
      </c>
      <c r="S8" s="56">
        <v>30</v>
      </c>
      <c r="T8" s="61">
        <v>1</v>
      </c>
      <c r="V8" s="51" t="s">
        <v>119</v>
      </c>
      <c r="W8" s="55">
        <v>6</v>
      </c>
      <c r="X8" s="58">
        <v>0.2</v>
      </c>
      <c r="Z8" s="51" t="s">
        <v>71</v>
      </c>
      <c r="AA8" s="55">
        <v>2</v>
      </c>
      <c r="AB8" s="55">
        <v>1</v>
      </c>
      <c r="AC8" s="55">
        <v>3</v>
      </c>
      <c r="AD8" s="58">
        <v>0.1</v>
      </c>
      <c r="AF8" s="52" t="s">
        <v>160</v>
      </c>
      <c r="AG8" s="56">
        <v>30</v>
      </c>
      <c r="AH8" s="121">
        <v>37.56666666666667</v>
      </c>
      <c r="AJ8" s="386">
        <v>3</v>
      </c>
      <c r="AK8" s="387">
        <v>0.1</v>
      </c>
      <c r="AL8" s="387">
        <v>0.1</v>
      </c>
      <c r="AM8" s="387">
        <v>0.16666666666666666</v>
      </c>
      <c r="AN8" s="387">
        <v>0.2</v>
      </c>
      <c r="AO8" s="389">
        <v>0.14166666666666666</v>
      </c>
    </row>
    <row r="9" spans="1:41" ht="17" thickTop="1" x14ac:dyDescent="0.2">
      <c r="A9" t="s">
        <v>639</v>
      </c>
      <c r="D9" t="s">
        <v>640</v>
      </c>
      <c r="V9" s="51" t="s">
        <v>120</v>
      </c>
      <c r="W9" s="55">
        <v>4</v>
      </c>
      <c r="X9" s="58">
        <v>0.13333333333333333</v>
      </c>
      <c r="Z9" s="52" t="s">
        <v>160</v>
      </c>
      <c r="AA9" s="56">
        <v>23</v>
      </c>
      <c r="AB9" s="56">
        <v>7</v>
      </c>
      <c r="AC9" s="56">
        <v>30</v>
      </c>
      <c r="AD9" s="59">
        <v>1</v>
      </c>
      <c r="AJ9" s="386">
        <v>4</v>
      </c>
      <c r="AK9" s="387">
        <v>0.1</v>
      </c>
      <c r="AL9" s="388">
        <v>0</v>
      </c>
      <c r="AM9" s="387">
        <v>6.6666666666666666E-2</v>
      </c>
      <c r="AN9" s="387">
        <v>0.1</v>
      </c>
      <c r="AO9" s="389">
        <v>6.6666666666666666E-2</v>
      </c>
    </row>
    <row r="10" spans="1:41" ht="17" thickBot="1" x14ac:dyDescent="0.25">
      <c r="V10" s="51" t="s">
        <v>122</v>
      </c>
      <c r="W10" s="55">
        <v>3</v>
      </c>
      <c r="X10" s="58">
        <v>0.1</v>
      </c>
      <c r="AJ10" s="386">
        <v>5</v>
      </c>
      <c r="AK10" s="387">
        <v>0.16666666666666666</v>
      </c>
      <c r="AL10" s="388">
        <v>0</v>
      </c>
      <c r="AM10" s="387">
        <v>6.6666666666666666E-2</v>
      </c>
      <c r="AN10" s="387">
        <v>0.1</v>
      </c>
      <c r="AO10" s="389">
        <v>8.3333333333333329E-2</v>
      </c>
    </row>
    <row r="11" spans="1:41" ht="17" thickTop="1" x14ac:dyDescent="0.2">
      <c r="V11" s="52" t="s">
        <v>160</v>
      </c>
      <c r="W11" s="56">
        <v>30</v>
      </c>
      <c r="X11" s="59">
        <v>1</v>
      </c>
      <c r="AJ11" s="386">
        <v>6</v>
      </c>
      <c r="AK11" s="387">
        <v>0.13333333333333333</v>
      </c>
      <c r="AL11" s="387">
        <v>3.3333333333333333E-2</v>
      </c>
      <c r="AM11" s="387">
        <v>0.13333333333333333</v>
      </c>
      <c r="AN11" s="387">
        <v>3.3333333333333333E-2</v>
      </c>
      <c r="AO11" s="389">
        <v>0.05</v>
      </c>
    </row>
    <row r="12" spans="1:41" x14ac:dyDescent="0.2">
      <c r="A12" t="s">
        <v>277</v>
      </c>
      <c r="D12" t="s">
        <v>278</v>
      </c>
      <c r="AJ12" s="386">
        <v>7</v>
      </c>
      <c r="AK12" s="387">
        <v>0.1</v>
      </c>
      <c r="AL12" s="390">
        <v>0</v>
      </c>
      <c r="AM12" s="387">
        <v>6.6666666666666666E-2</v>
      </c>
      <c r="AN12" s="387">
        <v>0.13333333333333333</v>
      </c>
      <c r="AO12" s="389">
        <v>7.4999999999999997E-2</v>
      </c>
    </row>
    <row r="13" spans="1:41" x14ac:dyDescent="0.2">
      <c r="A13" t="s">
        <v>277</v>
      </c>
      <c r="D13" t="s">
        <v>279</v>
      </c>
      <c r="AJ13" s="386">
        <v>8</v>
      </c>
      <c r="AK13" s="387">
        <v>0.16666666666666666</v>
      </c>
      <c r="AL13" s="387">
        <v>6.6666666666666666E-2</v>
      </c>
      <c r="AM13" s="388">
        <v>0</v>
      </c>
      <c r="AN13" s="387">
        <v>0.13333333333333333</v>
      </c>
      <c r="AO13" s="389">
        <v>8.3333333333333329E-2</v>
      </c>
    </row>
    <row r="14" spans="1:41" x14ac:dyDescent="0.2">
      <c r="A14" t="s">
        <v>280</v>
      </c>
      <c r="D14" t="s">
        <v>283</v>
      </c>
      <c r="AJ14" s="391">
        <v>9</v>
      </c>
      <c r="AK14" s="392">
        <v>0</v>
      </c>
      <c r="AL14" s="390">
        <v>0</v>
      </c>
      <c r="AM14" s="387">
        <v>3.3333333333333333E-2</v>
      </c>
      <c r="AN14" s="392">
        <v>0</v>
      </c>
      <c r="AO14" s="389">
        <v>8.3333333333333332E-3</v>
      </c>
    </row>
    <row r="15" spans="1:41" x14ac:dyDescent="0.2">
      <c r="A15" t="s">
        <v>284</v>
      </c>
      <c r="D15" t="s">
        <v>285</v>
      </c>
      <c r="AJ15" s="386">
        <v>10</v>
      </c>
      <c r="AK15" s="393">
        <v>3.3333333333333333E-2</v>
      </c>
      <c r="AL15" s="394">
        <v>0</v>
      </c>
      <c r="AM15" s="395">
        <v>0</v>
      </c>
      <c r="AN15" s="393">
        <v>6.6666666666666666E-2</v>
      </c>
      <c r="AO15" s="395">
        <v>0</v>
      </c>
    </row>
    <row r="16" spans="1:41" x14ac:dyDescent="0.2">
      <c r="A16" s="17"/>
      <c r="B16" s="53"/>
      <c r="C16" s="53"/>
    </row>
    <row r="17" spans="1:4" x14ac:dyDescent="0.2">
      <c r="A17" s="17"/>
      <c r="B17" s="53"/>
      <c r="C17" s="53"/>
    </row>
    <row r="18" spans="1:4" x14ac:dyDescent="0.2">
      <c r="A18" s="17"/>
      <c r="B18" s="53"/>
      <c r="C18" s="53"/>
    </row>
    <row r="26" spans="1:4" s="125" customFormat="1" x14ac:dyDescent="0.2">
      <c r="A26" s="125" t="s">
        <v>623</v>
      </c>
    </row>
    <row r="29" spans="1:4" ht="32" x14ac:dyDescent="0.2">
      <c r="A29" s="402" t="s">
        <v>611</v>
      </c>
      <c r="B29" s="403" t="s">
        <v>162</v>
      </c>
      <c r="C29" s="403" t="s">
        <v>616</v>
      </c>
      <c r="D29" s="403" t="s">
        <v>617</v>
      </c>
    </row>
    <row r="30" spans="1:4" ht="32" x14ac:dyDescent="0.2">
      <c r="A30" s="401" t="s">
        <v>612</v>
      </c>
      <c r="B30" s="314">
        <v>30</v>
      </c>
      <c r="C30" s="398">
        <v>5</v>
      </c>
      <c r="D30" s="431" t="s">
        <v>618</v>
      </c>
    </row>
    <row r="31" spans="1:4" ht="32" x14ac:dyDescent="0.2">
      <c r="A31" s="401" t="s">
        <v>613</v>
      </c>
      <c r="B31" s="314">
        <v>30</v>
      </c>
      <c r="C31" s="398">
        <v>3</v>
      </c>
      <c r="D31" s="431"/>
    </row>
    <row r="32" spans="1:4" ht="32" x14ac:dyDescent="0.2">
      <c r="A32" s="401" t="s">
        <v>614</v>
      </c>
      <c r="B32" s="314">
        <v>30</v>
      </c>
      <c r="C32" s="398">
        <v>4</v>
      </c>
      <c r="D32" s="431"/>
    </row>
    <row r="33" spans="1:7" ht="32" x14ac:dyDescent="0.2">
      <c r="A33" s="401" t="s">
        <v>615</v>
      </c>
      <c r="B33" s="314">
        <v>30</v>
      </c>
      <c r="C33" s="398">
        <v>1</v>
      </c>
      <c r="D33" s="431"/>
    </row>
    <row r="34" spans="1:7" x14ac:dyDescent="0.2">
      <c r="A34" s="175"/>
      <c r="B34" s="175"/>
      <c r="C34" s="175"/>
      <c r="D34" s="175"/>
    </row>
    <row r="35" spans="1:7" x14ac:dyDescent="0.2">
      <c r="A35" s="175"/>
      <c r="B35" s="175"/>
      <c r="C35" s="175"/>
      <c r="D35" s="175"/>
    </row>
    <row r="36" spans="1:7" ht="48" x14ac:dyDescent="0.2">
      <c r="A36" s="403" t="s">
        <v>624</v>
      </c>
      <c r="B36" s="404" t="s">
        <v>540</v>
      </c>
      <c r="C36" s="404" t="s">
        <v>541</v>
      </c>
      <c r="D36" s="404" t="s">
        <v>542</v>
      </c>
    </row>
    <row r="37" spans="1:7" ht="24" x14ac:dyDescent="0.2">
      <c r="A37" s="400" t="s">
        <v>539</v>
      </c>
      <c r="B37" s="315">
        <v>4.3650529292729646E-2</v>
      </c>
      <c r="C37" s="316">
        <v>0.99217169536290184</v>
      </c>
      <c r="D37" s="315">
        <v>1.0442337924280127E-4</v>
      </c>
    </row>
    <row r="38" spans="1:7" ht="24" x14ac:dyDescent="0.2">
      <c r="A38" s="400" t="s">
        <v>540</v>
      </c>
      <c r="B38" s="316"/>
      <c r="C38" s="316">
        <v>9.2142917385886688E-2</v>
      </c>
      <c r="D38" s="316">
        <v>0.38985930506230154</v>
      </c>
    </row>
    <row r="39" spans="1:7" ht="24" x14ac:dyDescent="0.2">
      <c r="A39" s="400" t="s">
        <v>541</v>
      </c>
      <c r="B39" s="316"/>
      <c r="C39" s="316"/>
      <c r="D39" s="315">
        <v>3.8954120712825929E-4</v>
      </c>
    </row>
    <row r="41" spans="1:7" s="125" customFormat="1" x14ac:dyDescent="0.2">
      <c r="A41" s="125" t="s">
        <v>625</v>
      </c>
    </row>
    <row r="44" spans="1:7" x14ac:dyDescent="0.2">
      <c r="B44" s="163"/>
      <c r="C44" s="163"/>
      <c r="D44" s="163"/>
      <c r="E44" s="163"/>
      <c r="F44" s="163"/>
      <c r="G44" s="163"/>
    </row>
    <row r="45" spans="1:7" x14ac:dyDescent="0.2">
      <c r="A45" s="438" t="s">
        <v>545</v>
      </c>
      <c r="B45" s="439"/>
      <c r="C45" s="406" t="s">
        <v>626</v>
      </c>
      <c r="D45" s="406" t="s">
        <v>627</v>
      </c>
      <c r="E45" s="406" t="s">
        <v>628</v>
      </c>
      <c r="F45" s="406" t="s">
        <v>629</v>
      </c>
      <c r="G45" s="406" t="s">
        <v>630</v>
      </c>
    </row>
    <row r="46" spans="1:7" x14ac:dyDescent="0.2">
      <c r="A46" s="436" t="s">
        <v>162</v>
      </c>
      <c r="B46" s="437"/>
      <c r="C46" s="314">
        <v>60</v>
      </c>
      <c r="D46" s="314">
        <v>60</v>
      </c>
      <c r="E46" s="314">
        <v>60</v>
      </c>
      <c r="F46" s="314">
        <v>60</v>
      </c>
      <c r="G46" s="314">
        <v>60</v>
      </c>
    </row>
    <row r="47" spans="1:7" x14ac:dyDescent="0.2">
      <c r="A47" s="436" t="s">
        <v>522</v>
      </c>
      <c r="B47" s="437"/>
      <c r="C47" s="322">
        <v>2</v>
      </c>
      <c r="D47" s="322">
        <v>2</v>
      </c>
      <c r="E47" s="314">
        <v>1</v>
      </c>
      <c r="F47" s="314">
        <v>1</v>
      </c>
      <c r="G47" s="314">
        <v>1</v>
      </c>
    </row>
    <row r="48" spans="1:7" x14ac:dyDescent="0.2">
      <c r="A48" s="432" t="s">
        <v>487</v>
      </c>
      <c r="B48" s="405" t="s">
        <v>627</v>
      </c>
      <c r="C48" s="314">
        <v>36</v>
      </c>
      <c r="D48" s="314"/>
      <c r="E48" s="314"/>
      <c r="F48" s="314"/>
      <c r="G48" s="314"/>
    </row>
    <row r="49" spans="1:7" x14ac:dyDescent="0.2">
      <c r="A49" s="432"/>
      <c r="B49" s="405" t="s">
        <v>628</v>
      </c>
      <c r="C49" s="314">
        <v>52</v>
      </c>
      <c r="D49" s="314">
        <v>24</v>
      </c>
      <c r="E49" s="314"/>
      <c r="F49" s="314"/>
      <c r="G49" s="314"/>
    </row>
    <row r="50" spans="1:7" x14ac:dyDescent="0.2">
      <c r="A50" s="432"/>
      <c r="B50" s="405" t="s">
        <v>629</v>
      </c>
      <c r="C50" s="314">
        <v>49</v>
      </c>
      <c r="D50" s="314">
        <v>26</v>
      </c>
      <c r="E50" s="314">
        <v>10</v>
      </c>
      <c r="F50" s="314"/>
      <c r="G50" s="314"/>
    </row>
    <row r="51" spans="1:7" x14ac:dyDescent="0.2">
      <c r="A51" s="432"/>
      <c r="B51" s="405" t="s">
        <v>630</v>
      </c>
      <c r="C51" s="314">
        <v>47</v>
      </c>
      <c r="D51" s="314">
        <v>29</v>
      </c>
      <c r="E51" s="314">
        <v>22</v>
      </c>
      <c r="F51" s="314">
        <v>21</v>
      </c>
      <c r="G51" s="314"/>
    </row>
    <row r="52" spans="1:7" x14ac:dyDescent="0.2">
      <c r="A52" s="433" t="s">
        <v>521</v>
      </c>
      <c r="B52" s="405" t="s">
        <v>627</v>
      </c>
      <c r="C52" s="323">
        <v>2.670173815388921E-8</v>
      </c>
      <c r="D52" s="314"/>
      <c r="E52" s="314"/>
      <c r="F52" s="314"/>
      <c r="G52" s="314"/>
    </row>
    <row r="53" spans="1:7" x14ac:dyDescent="0.2">
      <c r="A53" s="434"/>
      <c r="B53" s="405" t="s">
        <v>628</v>
      </c>
      <c r="C53" s="323">
        <v>1.1973022573386061E-10</v>
      </c>
      <c r="D53" s="323">
        <v>4.2986869812011719E-4</v>
      </c>
      <c r="E53" s="314"/>
      <c r="F53" s="314"/>
      <c r="G53" s="314"/>
    </row>
    <row r="54" spans="1:7" x14ac:dyDescent="0.2">
      <c r="A54" s="434"/>
      <c r="B54" s="405" t="s">
        <v>629</v>
      </c>
      <c r="C54" s="323">
        <v>4.5632897460734512E-10</v>
      </c>
      <c r="D54" s="323">
        <v>1.4647491228814147E-6</v>
      </c>
      <c r="E54" s="324">
        <v>0.845703125</v>
      </c>
      <c r="F54" s="314"/>
      <c r="G54" s="314"/>
    </row>
    <row r="55" spans="1:7" x14ac:dyDescent="0.2">
      <c r="A55" s="435"/>
      <c r="B55" s="405" t="s">
        <v>630</v>
      </c>
      <c r="C55" s="323">
        <v>2.0007839829361274E-9</v>
      </c>
      <c r="D55" s="323">
        <v>3.4402410637790481E-4</v>
      </c>
      <c r="E55" s="324">
        <v>0.61015176773071289</v>
      </c>
      <c r="F55" s="314">
        <v>0.51676082611083984</v>
      </c>
      <c r="G55" s="314"/>
    </row>
    <row r="58" spans="1:7" x14ac:dyDescent="0.2">
      <c r="A58" t="s">
        <v>466</v>
      </c>
    </row>
    <row r="60" spans="1:7" x14ac:dyDescent="0.2">
      <c r="A60" s="236"/>
      <c r="B60" s="407" t="s">
        <v>54</v>
      </c>
      <c r="C60" s="407" t="s">
        <v>86</v>
      </c>
    </row>
    <row r="61" spans="1:7" x14ac:dyDescent="0.2">
      <c r="A61" s="236" t="s">
        <v>162</v>
      </c>
      <c r="B61" s="236">
        <v>30</v>
      </c>
      <c r="C61" s="236">
        <v>30</v>
      </c>
    </row>
    <row r="62" spans="1:7" ht="15.75" customHeight="1" x14ac:dyDescent="0.2">
      <c r="A62" s="236" t="s">
        <v>451</v>
      </c>
      <c r="B62" s="382">
        <v>0</v>
      </c>
      <c r="C62" s="382">
        <v>2</v>
      </c>
    </row>
    <row r="63" spans="1:7" x14ac:dyDescent="0.2">
      <c r="A63" s="236" t="s">
        <v>214</v>
      </c>
      <c r="B63" s="440">
        <v>2.7880907360611218E-8</v>
      </c>
      <c r="C63" s="440"/>
    </row>
    <row r="67" spans="1:7" x14ac:dyDescent="0.2">
      <c r="A67" s="412" t="s">
        <v>550</v>
      </c>
      <c r="B67" s="412"/>
      <c r="G67" s="37"/>
    </row>
    <row r="68" spans="1:7" x14ac:dyDescent="0.2">
      <c r="A68" s="445" t="s">
        <v>521</v>
      </c>
      <c r="B68" s="446"/>
      <c r="C68" s="408" t="s">
        <v>520</v>
      </c>
      <c r="D68" s="409" t="s">
        <v>509</v>
      </c>
      <c r="E68" s="409" t="s">
        <v>510</v>
      </c>
      <c r="F68" s="409" t="s">
        <v>511</v>
      </c>
      <c r="G68" s="409" t="s">
        <v>512</v>
      </c>
    </row>
    <row r="69" spans="1:7" x14ac:dyDescent="0.2">
      <c r="A69" s="411" t="s">
        <v>54</v>
      </c>
      <c r="B69" s="410" t="s">
        <v>508</v>
      </c>
      <c r="C69" s="342">
        <v>2</v>
      </c>
      <c r="D69" s="337">
        <v>5.9604644775390625E-8</v>
      </c>
      <c r="E69" s="337">
        <v>1.1504884485091793E-6</v>
      </c>
      <c r="F69" s="337">
        <v>9.5290872104136781E-7</v>
      </c>
      <c r="G69" s="337">
        <v>1.0887087364963577E-6</v>
      </c>
    </row>
    <row r="70" spans="1:7" x14ac:dyDescent="0.2">
      <c r="A70" s="441" t="s">
        <v>634</v>
      </c>
      <c r="B70" s="410" t="s">
        <v>509</v>
      </c>
      <c r="C70" s="342">
        <v>1</v>
      </c>
      <c r="D70" s="340"/>
      <c r="E70" s="343">
        <v>4.066786325120253E-3</v>
      </c>
      <c r="F70" s="343">
        <v>2.7789243231424177E-3</v>
      </c>
      <c r="G70" s="343">
        <v>2.685546875E-2</v>
      </c>
    </row>
    <row r="71" spans="1:7" x14ac:dyDescent="0.2">
      <c r="A71" s="442"/>
      <c r="B71" s="410" t="s">
        <v>510</v>
      </c>
      <c r="C71" s="342">
        <v>0</v>
      </c>
      <c r="D71" s="340"/>
      <c r="E71" s="344"/>
      <c r="F71" s="344">
        <v>5.7373046875E-2</v>
      </c>
      <c r="G71" s="344">
        <v>0.65234375</v>
      </c>
    </row>
    <row r="72" spans="1:7" x14ac:dyDescent="0.2">
      <c r="A72" s="442"/>
      <c r="B72" s="410" t="s">
        <v>511</v>
      </c>
      <c r="C72" s="342">
        <v>0</v>
      </c>
      <c r="D72" s="340"/>
      <c r="E72" s="344"/>
      <c r="F72" s="344"/>
      <c r="G72" s="344">
        <v>0.8125</v>
      </c>
    </row>
    <row r="73" spans="1:7" x14ac:dyDescent="0.2">
      <c r="A73" s="443"/>
      <c r="B73" s="410" t="s">
        <v>512</v>
      </c>
      <c r="C73" s="342">
        <v>0</v>
      </c>
      <c r="D73" s="340"/>
      <c r="E73" s="340"/>
      <c r="F73" s="340"/>
      <c r="G73" s="340"/>
    </row>
    <row r="74" spans="1:7" x14ac:dyDescent="0.2">
      <c r="A74" s="411" t="s">
        <v>272</v>
      </c>
      <c r="B74" s="410" t="s">
        <v>508</v>
      </c>
      <c r="C74" s="342">
        <v>3</v>
      </c>
      <c r="D74" s="343">
        <v>9.765625E-4</v>
      </c>
      <c r="E74" s="337">
        <v>9.5367431640625E-7</v>
      </c>
      <c r="F74" s="337">
        <v>3.814697265625E-6</v>
      </c>
      <c r="G74" s="337">
        <v>1.068115234375E-4</v>
      </c>
    </row>
    <row r="75" spans="1:7" x14ac:dyDescent="0.2">
      <c r="A75" s="441" t="s">
        <v>635</v>
      </c>
      <c r="B75" s="410" t="s">
        <v>509</v>
      </c>
      <c r="C75" s="342">
        <v>2</v>
      </c>
      <c r="D75" s="339"/>
      <c r="E75" s="343">
        <v>9.765625E-4</v>
      </c>
      <c r="F75" s="343">
        <v>2.6611328125E-2</v>
      </c>
      <c r="G75" s="343">
        <v>3.495472487736162E-2</v>
      </c>
    </row>
    <row r="76" spans="1:7" x14ac:dyDescent="0.2">
      <c r="A76" s="441"/>
      <c r="B76" s="410" t="s">
        <v>510</v>
      </c>
      <c r="C76" s="342">
        <v>2</v>
      </c>
      <c r="D76" s="340"/>
      <c r="E76" s="340"/>
      <c r="F76" s="345">
        <v>0.5625</v>
      </c>
      <c r="G76" s="345">
        <v>5.0537109375E-2</v>
      </c>
    </row>
    <row r="77" spans="1:7" x14ac:dyDescent="0.2">
      <c r="A77" s="441"/>
      <c r="B77" s="410" t="s">
        <v>511</v>
      </c>
      <c r="C77" s="342">
        <v>2</v>
      </c>
      <c r="D77" s="340"/>
      <c r="E77" s="340"/>
      <c r="F77" s="345"/>
      <c r="G77" s="345">
        <v>0.5416259765625</v>
      </c>
    </row>
    <row r="78" spans="1:7" x14ac:dyDescent="0.2">
      <c r="A78" s="444"/>
      <c r="B78" s="410" t="s">
        <v>512</v>
      </c>
      <c r="C78" s="342">
        <v>2</v>
      </c>
      <c r="D78" s="340"/>
      <c r="E78" s="340"/>
      <c r="F78" s="340"/>
      <c r="G78" s="340"/>
    </row>
    <row r="87" spans="1:7" x14ac:dyDescent="0.2">
      <c r="A87" s="236" t="s">
        <v>552</v>
      </c>
      <c r="B87" s="236"/>
      <c r="C87" s="447" t="s">
        <v>86</v>
      </c>
      <c r="D87" s="447"/>
      <c r="E87" s="447"/>
      <c r="F87" s="447"/>
      <c r="G87" s="447"/>
    </row>
    <row r="88" spans="1:7" x14ac:dyDescent="0.2">
      <c r="A88" s="448" t="s">
        <v>551</v>
      </c>
      <c r="B88" s="449"/>
      <c r="C88" s="341" t="s">
        <v>508</v>
      </c>
      <c r="D88" s="341" t="s">
        <v>509</v>
      </c>
      <c r="E88" s="341" t="s">
        <v>510</v>
      </c>
      <c r="F88" s="341" t="s">
        <v>511</v>
      </c>
      <c r="G88" s="341" t="s">
        <v>512</v>
      </c>
    </row>
    <row r="89" spans="1:7" x14ac:dyDescent="0.2">
      <c r="A89" s="425" t="s">
        <v>54</v>
      </c>
      <c r="B89" s="341" t="s">
        <v>508</v>
      </c>
      <c r="C89" s="353">
        <v>0.44216544963414806</v>
      </c>
      <c r="D89" s="355">
        <v>6.430059532802157E-2</v>
      </c>
      <c r="E89" s="338">
        <v>4.5242319912874862E-5</v>
      </c>
      <c r="F89" s="338">
        <v>2.258654391489312E-4</v>
      </c>
      <c r="G89" s="338">
        <v>3.2312401525484979E-3</v>
      </c>
    </row>
    <row r="90" spans="1:7" x14ac:dyDescent="0.2">
      <c r="A90" s="425"/>
      <c r="B90" s="341" t="s">
        <v>509</v>
      </c>
      <c r="C90" s="353"/>
      <c r="D90" s="338">
        <v>6.1645425986078806E-7</v>
      </c>
      <c r="E90" s="338">
        <v>2.2544808295776875E-5</v>
      </c>
      <c r="F90" s="338">
        <v>2.5156437599926917E-5</v>
      </c>
      <c r="G90" s="338">
        <v>9.0314724862827767E-4</v>
      </c>
    </row>
    <row r="91" spans="1:7" x14ac:dyDescent="0.2">
      <c r="A91" s="425"/>
      <c r="B91" s="341" t="s">
        <v>510</v>
      </c>
      <c r="C91" s="353"/>
      <c r="D91" s="338"/>
      <c r="E91" s="338">
        <v>2.085702077714302E-7</v>
      </c>
      <c r="F91" s="338">
        <v>1.15443831605333E-7</v>
      </c>
      <c r="G91" s="338">
        <v>1.1905083351138046E-5</v>
      </c>
    </row>
    <row r="92" spans="1:7" x14ac:dyDescent="0.2">
      <c r="A92" s="425"/>
      <c r="B92" s="341" t="s">
        <v>511</v>
      </c>
      <c r="C92" s="353"/>
      <c r="D92" s="338"/>
      <c r="E92" s="338"/>
      <c r="F92" s="338">
        <v>1.9396300787732912E-8</v>
      </c>
      <c r="G92" s="338">
        <v>6.5335689680701137E-6</v>
      </c>
    </row>
    <row r="93" spans="1:7" x14ac:dyDescent="0.2">
      <c r="A93" s="425"/>
      <c r="B93" s="341" t="s">
        <v>512</v>
      </c>
      <c r="C93" s="342"/>
      <c r="D93" s="339"/>
      <c r="E93" s="339"/>
      <c r="F93" s="339"/>
      <c r="G93" s="339">
        <v>3.3037588154094522E-6</v>
      </c>
    </row>
    <row r="109" spans="2:5" s="125" customFormat="1" x14ac:dyDescent="0.2">
      <c r="B109" s="125" t="s">
        <v>636</v>
      </c>
    </row>
    <row r="111" spans="2:5" x14ac:dyDescent="0.2">
      <c r="B111" s="132"/>
      <c r="C111" s="133" t="s">
        <v>579</v>
      </c>
      <c r="D111" s="133"/>
      <c r="E111" s="133"/>
    </row>
    <row r="112" spans="2:5" x14ac:dyDescent="0.2">
      <c r="B112" s="63" t="s">
        <v>578</v>
      </c>
      <c r="C112" s="364" t="s">
        <v>580</v>
      </c>
      <c r="D112" s="364" t="s">
        <v>581</v>
      </c>
      <c r="E112" s="365" t="s">
        <v>160</v>
      </c>
    </row>
    <row r="113" spans="2:7" x14ac:dyDescent="0.2">
      <c r="B113" s="51" t="s">
        <v>117</v>
      </c>
      <c r="C113" s="55">
        <v>14</v>
      </c>
      <c r="D113" s="55">
        <v>12</v>
      </c>
      <c r="E113" s="55">
        <v>26</v>
      </c>
    </row>
    <row r="114" spans="2:7" x14ac:dyDescent="0.2">
      <c r="B114" s="51" t="s">
        <v>121</v>
      </c>
      <c r="C114" s="55">
        <v>12</v>
      </c>
      <c r="D114" s="55">
        <v>7</v>
      </c>
      <c r="E114" s="55">
        <v>19</v>
      </c>
    </row>
    <row r="115" spans="2:7" ht="17" thickBot="1" x14ac:dyDescent="0.25">
      <c r="B115" s="51" t="s">
        <v>119</v>
      </c>
      <c r="C115" s="55">
        <v>5</v>
      </c>
      <c r="D115" s="55">
        <v>10</v>
      </c>
      <c r="E115" s="55">
        <v>15</v>
      </c>
    </row>
    <row r="116" spans="2:7" ht="17" thickTop="1" x14ac:dyDescent="0.2">
      <c r="B116" s="52" t="s">
        <v>160</v>
      </c>
      <c r="C116" s="56">
        <v>31</v>
      </c>
      <c r="D116" s="56">
        <v>29</v>
      </c>
      <c r="E116" s="56">
        <v>60</v>
      </c>
    </row>
    <row r="117" spans="2:7" x14ac:dyDescent="0.2">
      <c r="B117" t="s">
        <v>637</v>
      </c>
    </row>
    <row r="127" spans="2:7" x14ac:dyDescent="0.2">
      <c r="B127" s="132"/>
      <c r="C127" s="133" t="s">
        <v>583</v>
      </c>
      <c r="D127" s="133"/>
      <c r="E127" s="133"/>
      <c r="F127" s="133"/>
      <c r="G127" s="133"/>
    </row>
    <row r="128" spans="2:7" x14ac:dyDescent="0.2">
      <c r="B128" s="63" t="s">
        <v>578</v>
      </c>
      <c r="C128" s="364" t="s">
        <v>584</v>
      </c>
      <c r="D128" s="364" t="s">
        <v>585</v>
      </c>
      <c r="E128" s="364" t="s">
        <v>580</v>
      </c>
      <c r="F128" s="364" t="s">
        <v>581</v>
      </c>
      <c r="G128" s="365" t="s">
        <v>160</v>
      </c>
    </row>
    <row r="129" spans="1:7" x14ac:dyDescent="0.2">
      <c r="B129" s="51" t="s">
        <v>117</v>
      </c>
      <c r="C129" s="55">
        <v>1</v>
      </c>
      <c r="D129" s="55">
        <v>2</v>
      </c>
      <c r="E129" s="55">
        <v>16</v>
      </c>
      <c r="F129" s="55">
        <v>7</v>
      </c>
      <c r="G129" s="55">
        <v>26</v>
      </c>
    </row>
    <row r="130" spans="1:7" x14ac:dyDescent="0.2">
      <c r="B130" s="51" t="s">
        <v>121</v>
      </c>
      <c r="C130" s="55">
        <v>2</v>
      </c>
      <c r="D130" s="55">
        <v>4</v>
      </c>
      <c r="E130" s="55">
        <v>10</v>
      </c>
      <c r="F130" s="55">
        <v>3</v>
      </c>
      <c r="G130" s="55">
        <v>19</v>
      </c>
    </row>
    <row r="131" spans="1:7" ht="17" thickBot="1" x14ac:dyDescent="0.25">
      <c r="B131" s="51" t="s">
        <v>119</v>
      </c>
      <c r="C131" s="55">
        <v>2</v>
      </c>
      <c r="D131" s="55">
        <v>4</v>
      </c>
      <c r="E131" s="55">
        <v>7</v>
      </c>
      <c r="F131" s="55">
        <v>2</v>
      </c>
      <c r="G131" s="55">
        <v>15</v>
      </c>
    </row>
    <row r="132" spans="1:7" ht="17" thickTop="1" x14ac:dyDescent="0.2">
      <c r="B132" s="52" t="s">
        <v>160</v>
      </c>
      <c r="C132" s="56">
        <v>5</v>
      </c>
      <c r="D132" s="56">
        <v>10</v>
      </c>
      <c r="E132" s="56">
        <v>33</v>
      </c>
      <c r="F132" s="56">
        <v>12</v>
      </c>
      <c r="G132" s="56">
        <v>60</v>
      </c>
    </row>
    <row r="133" spans="1:7" x14ac:dyDescent="0.2">
      <c r="B133" s="413" t="s">
        <v>638</v>
      </c>
    </row>
    <row r="142" spans="1:7" s="125" customFormat="1" x14ac:dyDescent="0.2">
      <c r="A142" s="125" t="s">
        <v>641</v>
      </c>
    </row>
    <row r="146" spans="1:7" x14ac:dyDescent="0.2">
      <c r="A146" s="438" t="s">
        <v>646</v>
      </c>
      <c r="B146" s="439"/>
      <c r="C146" s="406" t="s">
        <v>508</v>
      </c>
      <c r="D146" s="406" t="s">
        <v>509</v>
      </c>
      <c r="E146" s="406" t="s">
        <v>510</v>
      </c>
      <c r="F146" s="406" t="s">
        <v>511</v>
      </c>
      <c r="G146" s="406" t="s">
        <v>512</v>
      </c>
    </row>
    <row r="147" spans="1:7" x14ac:dyDescent="0.2">
      <c r="A147" s="436" t="s">
        <v>162</v>
      </c>
      <c r="B147" s="437"/>
      <c r="C147" s="314">
        <v>60</v>
      </c>
      <c r="D147" s="314">
        <v>60</v>
      </c>
      <c r="E147" s="314">
        <v>60</v>
      </c>
      <c r="F147" s="314">
        <v>60</v>
      </c>
      <c r="G147" s="314">
        <v>60</v>
      </c>
    </row>
    <row r="148" spans="1:7" x14ac:dyDescent="0.2">
      <c r="A148" s="436" t="s">
        <v>451</v>
      </c>
      <c r="B148" s="437"/>
      <c r="C148" s="322">
        <v>2</v>
      </c>
      <c r="D148" s="322">
        <v>1</v>
      </c>
      <c r="E148" s="314">
        <v>0</v>
      </c>
      <c r="F148" s="314">
        <v>0</v>
      </c>
      <c r="G148" s="314">
        <v>0</v>
      </c>
    </row>
    <row r="149" spans="1:7" x14ac:dyDescent="0.2">
      <c r="A149" s="432" t="s">
        <v>487</v>
      </c>
      <c r="B149" s="405" t="s">
        <v>509</v>
      </c>
      <c r="C149" s="314">
        <v>38</v>
      </c>
      <c r="D149" s="314"/>
      <c r="E149" s="314"/>
      <c r="F149" s="314"/>
      <c r="G149" s="314"/>
    </row>
    <row r="150" spans="1:7" x14ac:dyDescent="0.2">
      <c r="A150" s="432"/>
      <c r="B150" s="405" t="s">
        <v>510</v>
      </c>
      <c r="C150" s="314">
        <v>44</v>
      </c>
      <c r="D150" s="314">
        <v>14</v>
      </c>
      <c r="E150" s="314"/>
      <c r="F150" s="314"/>
      <c r="G150" s="314"/>
    </row>
    <row r="151" spans="1:7" x14ac:dyDescent="0.2">
      <c r="A151" s="432"/>
      <c r="B151" s="405" t="s">
        <v>511</v>
      </c>
      <c r="C151" s="314">
        <v>45</v>
      </c>
      <c r="D151" s="314">
        <v>17</v>
      </c>
      <c r="E151" s="314">
        <v>4</v>
      </c>
      <c r="F151" s="314"/>
      <c r="G151" s="314"/>
    </row>
    <row r="152" spans="1:7" x14ac:dyDescent="0.2">
      <c r="A152" s="432"/>
      <c r="B152" s="405" t="s">
        <v>512</v>
      </c>
      <c r="C152" s="314">
        <v>47</v>
      </c>
      <c r="D152" s="314">
        <v>20</v>
      </c>
      <c r="E152" s="314">
        <v>11</v>
      </c>
      <c r="F152" s="314">
        <v>10</v>
      </c>
      <c r="G152" s="314"/>
    </row>
    <row r="153" spans="1:7" ht="15.75" customHeight="1" x14ac:dyDescent="0.2">
      <c r="A153" s="433" t="s">
        <v>521</v>
      </c>
      <c r="B153" s="405" t="s">
        <v>509</v>
      </c>
      <c r="C153" s="323">
        <v>3.4721428465722681E-7</v>
      </c>
      <c r="D153" s="314"/>
      <c r="E153" s="314"/>
      <c r="F153" s="314"/>
      <c r="G153" s="314"/>
    </row>
    <row r="154" spans="1:7" x14ac:dyDescent="0.2">
      <c r="A154" s="434"/>
      <c r="B154" s="405" t="s">
        <v>510</v>
      </c>
      <c r="C154" s="323">
        <v>6.6000000000000004E-9</v>
      </c>
      <c r="D154" s="323">
        <v>6.7138671875E-3</v>
      </c>
      <c r="E154" s="314"/>
      <c r="F154" s="314"/>
      <c r="G154" s="314"/>
    </row>
    <row r="155" spans="1:7" x14ac:dyDescent="0.2">
      <c r="A155" s="434"/>
      <c r="B155" s="405" t="s">
        <v>511</v>
      </c>
      <c r="C155" s="323">
        <v>2.1999999999999998E-9</v>
      </c>
      <c r="D155" s="323">
        <v>1.068115234375E-3</v>
      </c>
      <c r="E155" s="324">
        <v>0.125</v>
      </c>
      <c r="F155" s="314"/>
      <c r="G155" s="314"/>
    </row>
    <row r="156" spans="1:7" x14ac:dyDescent="0.2">
      <c r="A156" s="435"/>
      <c r="B156" s="405" t="s">
        <v>512</v>
      </c>
      <c r="C156" s="323">
        <v>1.3000000000000001E-9</v>
      </c>
      <c r="D156" s="323">
        <v>3.6000000000000001E-5</v>
      </c>
      <c r="E156" s="379">
        <v>9.765625E-3</v>
      </c>
      <c r="F156" s="314">
        <v>0.322265625</v>
      </c>
      <c r="G156" s="314"/>
    </row>
    <row r="165" spans="1:7" x14ac:dyDescent="0.2">
      <c r="A165" t="s">
        <v>550</v>
      </c>
      <c r="G165" s="37"/>
    </row>
    <row r="166" spans="1:7" x14ac:dyDescent="0.2">
      <c r="A166" s="340" t="s">
        <v>521</v>
      </c>
      <c r="B166" s="340"/>
      <c r="C166" s="340" t="s">
        <v>520</v>
      </c>
      <c r="D166" s="341" t="s">
        <v>509</v>
      </c>
      <c r="E166" s="341" t="s">
        <v>510</v>
      </c>
      <c r="F166" s="341" t="s">
        <v>511</v>
      </c>
      <c r="G166" s="341" t="s">
        <v>512</v>
      </c>
    </row>
    <row r="167" spans="1:7" x14ac:dyDescent="0.2">
      <c r="A167" s="340" t="s">
        <v>54</v>
      </c>
      <c r="B167" s="341" t="s">
        <v>508</v>
      </c>
      <c r="C167" s="382">
        <v>2</v>
      </c>
      <c r="D167" s="337">
        <v>1.6927853749848509E-6</v>
      </c>
      <c r="E167" s="337">
        <v>1.4888220383202366E-6</v>
      </c>
      <c r="F167" s="337">
        <v>1.3608778253182408E-6</v>
      </c>
      <c r="G167" s="337">
        <v>1.0761089559441217E-6</v>
      </c>
    </row>
    <row r="168" spans="1:7" x14ac:dyDescent="0.2">
      <c r="A168" s="425" t="s">
        <v>590</v>
      </c>
      <c r="B168" s="341" t="s">
        <v>509</v>
      </c>
      <c r="C168" s="382">
        <v>0</v>
      </c>
      <c r="D168" s="340"/>
      <c r="E168" s="381">
        <v>0.5</v>
      </c>
      <c r="F168" s="381">
        <v>0.25</v>
      </c>
      <c r="G168" s="381">
        <v>6.25E-2</v>
      </c>
    </row>
    <row r="169" spans="1:7" x14ac:dyDescent="0.2">
      <c r="A169" s="425"/>
      <c r="B169" s="341" t="s">
        <v>510</v>
      </c>
      <c r="C169" s="382">
        <v>0</v>
      </c>
      <c r="D169" s="340"/>
      <c r="E169" s="344"/>
      <c r="F169" s="344">
        <v>0.999</v>
      </c>
      <c r="G169" s="381">
        <v>0.25</v>
      </c>
    </row>
    <row r="170" spans="1:7" x14ac:dyDescent="0.2">
      <c r="A170" s="425"/>
      <c r="B170" s="341" t="s">
        <v>511</v>
      </c>
      <c r="C170" s="382">
        <v>0</v>
      </c>
      <c r="D170" s="340"/>
      <c r="E170" s="344"/>
      <c r="F170" s="344"/>
      <c r="G170" s="344">
        <v>0.5</v>
      </c>
    </row>
    <row r="171" spans="1:7" x14ac:dyDescent="0.2">
      <c r="A171" s="425"/>
      <c r="B171" s="341" t="s">
        <v>512</v>
      </c>
      <c r="C171" s="382">
        <v>0</v>
      </c>
      <c r="D171" s="340"/>
      <c r="E171" s="340"/>
      <c r="F171" s="340"/>
      <c r="G171" s="340"/>
    </row>
    <row r="172" spans="1:7" x14ac:dyDescent="0.2">
      <c r="A172" s="340" t="s">
        <v>272</v>
      </c>
      <c r="B172" s="341" t="s">
        <v>508</v>
      </c>
      <c r="C172" s="382">
        <v>2</v>
      </c>
      <c r="D172" s="381">
        <v>0.36</v>
      </c>
      <c r="E172" s="337">
        <v>2.3841358148968261E-4</v>
      </c>
      <c r="F172" s="337">
        <v>4.8472927821618939E-5</v>
      </c>
      <c r="G172" s="337">
        <v>2.1061776731357007E-4</v>
      </c>
    </row>
    <row r="173" spans="1:7" x14ac:dyDescent="0.2">
      <c r="A173" s="425" t="s">
        <v>591</v>
      </c>
      <c r="B173" s="341" t="s">
        <v>509</v>
      </c>
      <c r="C173" s="382">
        <v>2</v>
      </c>
      <c r="D173" s="339"/>
      <c r="E173" s="343">
        <v>5.0017185793116425E-7</v>
      </c>
      <c r="F173" s="343">
        <v>5.8102442648855224E-4</v>
      </c>
      <c r="G173" s="343">
        <v>2.2266808860704757E-4</v>
      </c>
    </row>
    <row r="174" spans="1:7" x14ac:dyDescent="0.2">
      <c r="A174" s="418"/>
      <c r="B174" s="341" t="s">
        <v>510</v>
      </c>
      <c r="C174" s="382">
        <v>1</v>
      </c>
      <c r="D174" s="340"/>
      <c r="E174" s="340"/>
      <c r="F174" s="345">
        <v>0.25</v>
      </c>
      <c r="G174" s="345">
        <v>5.46875E-2</v>
      </c>
    </row>
    <row r="175" spans="1:7" x14ac:dyDescent="0.2">
      <c r="A175" s="418"/>
      <c r="B175" s="341" t="s">
        <v>511</v>
      </c>
      <c r="C175" s="382">
        <v>1</v>
      </c>
      <c r="D175" s="340"/>
      <c r="E175" s="340"/>
      <c r="F175" s="345"/>
      <c r="G175" s="345">
        <v>0.546875</v>
      </c>
    </row>
    <row r="176" spans="1:7" x14ac:dyDescent="0.2">
      <c r="A176" s="418"/>
      <c r="B176" s="341" t="s">
        <v>512</v>
      </c>
      <c r="C176" s="382">
        <v>1</v>
      </c>
      <c r="D176" s="340"/>
      <c r="E176" s="340"/>
      <c r="F176" s="340"/>
      <c r="G176" s="340"/>
    </row>
    <row r="191" spans="1:7" x14ac:dyDescent="0.2">
      <c r="A191" s="236" t="s">
        <v>552</v>
      </c>
      <c r="B191" s="236"/>
      <c r="C191" s="447" t="s">
        <v>86</v>
      </c>
      <c r="D191" s="447"/>
      <c r="E191" s="447"/>
      <c r="F191" s="447"/>
      <c r="G191" s="447"/>
    </row>
    <row r="192" spans="1:7" x14ac:dyDescent="0.2">
      <c r="A192" s="37" t="s">
        <v>551</v>
      </c>
      <c r="B192" s="340"/>
      <c r="C192" s="341" t="s">
        <v>508</v>
      </c>
      <c r="D192" s="341" t="s">
        <v>509</v>
      </c>
      <c r="E192" s="341" t="s">
        <v>510</v>
      </c>
      <c r="F192" s="341" t="s">
        <v>511</v>
      </c>
      <c r="G192" s="341" t="s">
        <v>512</v>
      </c>
    </row>
    <row r="193" spans="1:7" x14ac:dyDescent="0.2">
      <c r="A193" s="425" t="s">
        <v>54</v>
      </c>
      <c r="B193" s="341" t="s">
        <v>508</v>
      </c>
      <c r="C193" s="384">
        <v>1.2524941363785347E-2</v>
      </c>
      <c r="D193" s="338">
        <v>2.2126537614552966E-3</v>
      </c>
      <c r="E193" s="338">
        <v>1.3546636062455875E-5</v>
      </c>
      <c r="F193" s="338">
        <v>1.4397033674118376E-6</v>
      </c>
      <c r="G193" s="338">
        <v>2.494238737771326E-7</v>
      </c>
    </row>
    <row r="194" spans="1:7" x14ac:dyDescent="0.2">
      <c r="A194" s="425"/>
      <c r="B194" s="341" t="s">
        <v>509</v>
      </c>
      <c r="C194" s="353"/>
      <c r="D194" s="338">
        <v>8.1678659191730674E-7</v>
      </c>
      <c r="E194" s="338">
        <v>3.7952997430812374E-4</v>
      </c>
      <c r="F194" s="338">
        <v>2.3156941189639291E-4</v>
      </c>
      <c r="G194" s="338">
        <v>2.4065728391871044E-3</v>
      </c>
    </row>
    <row r="195" spans="1:7" x14ac:dyDescent="0.2">
      <c r="A195" s="425"/>
      <c r="B195" s="341" t="s">
        <v>510</v>
      </c>
      <c r="C195" s="353"/>
      <c r="D195" s="338"/>
      <c r="E195" s="338">
        <v>9.3613330971464848E-6</v>
      </c>
      <c r="F195" s="338">
        <v>4.9794067098929418E-5</v>
      </c>
      <c r="G195" s="338">
        <v>6.26286884986893E-4</v>
      </c>
    </row>
    <row r="196" spans="1:7" x14ac:dyDescent="0.2">
      <c r="A196" s="425"/>
      <c r="B196" s="341" t="s">
        <v>511</v>
      </c>
      <c r="C196" s="353"/>
      <c r="D196" s="338"/>
      <c r="E196" s="338"/>
      <c r="F196" s="338">
        <v>3.3330027947586771E-5</v>
      </c>
      <c r="G196" s="338">
        <v>2.485139384522661E-4</v>
      </c>
    </row>
    <row r="197" spans="1:7" x14ac:dyDescent="0.2">
      <c r="A197" s="425"/>
      <c r="B197" s="341" t="s">
        <v>512</v>
      </c>
      <c r="C197" s="342"/>
      <c r="D197" s="339"/>
      <c r="E197" s="339"/>
      <c r="F197" s="339"/>
      <c r="G197" s="339">
        <v>2.8435009672200806E-5</v>
      </c>
    </row>
    <row r="219" spans="1:22" x14ac:dyDescent="0.2">
      <c r="B219" t="s">
        <v>606</v>
      </c>
    </row>
    <row r="220" spans="1:22" x14ac:dyDescent="0.2">
      <c r="A220" t="s">
        <v>656</v>
      </c>
    </row>
    <row r="221" spans="1:22" s="125" customFormat="1" x14ac:dyDescent="0.2"/>
    <row r="223" spans="1:22" ht="48" x14ac:dyDescent="0.2">
      <c r="E223" s="154"/>
      <c r="F223" s="155"/>
      <c r="G223" s="155"/>
      <c r="H223" s="155"/>
      <c r="I223" s="155"/>
      <c r="J223" s="155"/>
      <c r="N223" s="416" t="s">
        <v>223</v>
      </c>
      <c r="O223" s="416" t="s">
        <v>201</v>
      </c>
      <c r="P223" s="416" t="s">
        <v>225</v>
      </c>
      <c r="Q223" s="415"/>
      <c r="R223" s="415"/>
      <c r="T223" s="146" t="s">
        <v>282</v>
      </c>
    </row>
    <row r="224" spans="1:22" x14ac:dyDescent="0.2">
      <c r="F224" s="156"/>
      <c r="G224" s="157"/>
      <c r="H224" s="158"/>
      <c r="I224" s="158"/>
      <c r="J224" s="157"/>
      <c r="N224" s="420" t="s">
        <v>171</v>
      </c>
      <c r="O224" s="420" t="s">
        <v>199</v>
      </c>
      <c r="P224" s="421">
        <v>2.7059898973558271E-2</v>
      </c>
      <c r="Q224" s="414"/>
      <c r="R224" s="423"/>
      <c r="T224" s="424" t="s">
        <v>287</v>
      </c>
      <c r="U224" s="424"/>
      <c r="V224" s="424"/>
    </row>
    <row r="225" spans="4:24" ht="48" x14ac:dyDescent="0.2">
      <c r="D225" s="164" t="s">
        <v>228</v>
      </c>
      <c r="E225" s="165" t="s">
        <v>160</v>
      </c>
      <c r="F225" s="165" t="s">
        <v>163</v>
      </c>
      <c r="G225" s="160"/>
      <c r="H225" s="159"/>
      <c r="I225" s="159"/>
      <c r="J225" s="160"/>
      <c r="N225" s="420"/>
      <c r="O225" s="420"/>
      <c r="P225" s="422"/>
      <c r="Q225" s="414"/>
      <c r="R225" s="423"/>
      <c r="T225" s="424"/>
      <c r="U225" s="424"/>
      <c r="V225" s="424"/>
    </row>
    <row r="226" spans="4:24" x14ac:dyDescent="0.2">
      <c r="D226" s="106" t="s">
        <v>171</v>
      </c>
      <c r="E226" s="107">
        <v>30</v>
      </c>
      <c r="F226" s="170">
        <v>1</v>
      </c>
      <c r="G226" s="161"/>
      <c r="N226" s="420"/>
      <c r="O226" s="420" t="s">
        <v>224</v>
      </c>
      <c r="P226" s="422"/>
      <c r="Q226" s="414"/>
      <c r="R226" s="423"/>
      <c r="T226" s="424"/>
      <c r="U226" s="424"/>
      <c r="V226" s="424"/>
    </row>
    <row r="227" spans="4:24" x14ac:dyDescent="0.2">
      <c r="D227" s="103">
        <v>1</v>
      </c>
      <c r="E227" s="55">
        <v>1</v>
      </c>
      <c r="F227" s="166">
        <v>3.3333333333333333E-2</v>
      </c>
      <c r="G227" s="161"/>
      <c r="N227" s="420"/>
      <c r="O227" s="425"/>
      <c r="P227" s="422"/>
      <c r="Q227" s="414"/>
      <c r="R227" s="423"/>
    </row>
    <row r="228" spans="4:24" x14ac:dyDescent="0.2">
      <c r="D228" s="103">
        <v>2</v>
      </c>
      <c r="E228" s="55">
        <v>5</v>
      </c>
      <c r="F228" s="166">
        <v>0.16666666666666666</v>
      </c>
      <c r="G228" s="161"/>
      <c r="N228" s="420" t="s">
        <v>174</v>
      </c>
      <c r="O228" s="420" t="s">
        <v>199</v>
      </c>
      <c r="P228" s="426">
        <v>0.91437385784439917</v>
      </c>
      <c r="Q228" s="414"/>
      <c r="R228" s="423"/>
    </row>
    <row r="229" spans="4:24" x14ac:dyDescent="0.2">
      <c r="D229" s="103">
        <v>3</v>
      </c>
      <c r="E229" s="55">
        <v>3</v>
      </c>
      <c r="F229" s="166">
        <v>0.1</v>
      </c>
      <c r="G229" s="161"/>
      <c r="N229" s="420"/>
      <c r="O229" s="425"/>
      <c r="P229" s="422"/>
      <c r="Q229" s="414"/>
      <c r="R229" s="423"/>
    </row>
    <row r="230" spans="4:24" x14ac:dyDescent="0.2">
      <c r="D230" s="103">
        <v>4</v>
      </c>
      <c r="E230" s="55">
        <v>3</v>
      </c>
      <c r="F230" s="166">
        <v>0.1</v>
      </c>
      <c r="G230" s="161"/>
      <c r="N230" s="420"/>
      <c r="O230" s="420" t="s">
        <v>224</v>
      </c>
      <c r="P230" s="422"/>
      <c r="Q230" s="414"/>
      <c r="R230" s="423"/>
    </row>
    <row r="231" spans="4:24" x14ac:dyDescent="0.2">
      <c r="D231" s="103">
        <v>5</v>
      </c>
      <c r="E231" s="55">
        <v>5</v>
      </c>
      <c r="F231" s="166">
        <v>0.16666666666666666</v>
      </c>
      <c r="G231" s="161"/>
      <c r="N231" s="420"/>
      <c r="O231" s="425"/>
      <c r="P231" s="422"/>
      <c r="Q231" s="414"/>
      <c r="R231" s="423"/>
    </row>
    <row r="232" spans="4:24" x14ac:dyDescent="0.2">
      <c r="D232" s="103">
        <v>6</v>
      </c>
      <c r="E232" s="55">
        <v>4</v>
      </c>
      <c r="F232" s="166">
        <v>0.13333333333333333</v>
      </c>
      <c r="G232" s="161"/>
      <c r="N232" s="420" t="s">
        <v>172</v>
      </c>
      <c r="O232" s="420" t="s">
        <v>199</v>
      </c>
      <c r="P232" s="421">
        <v>3.7893321194253947E-2</v>
      </c>
      <c r="Q232" s="414"/>
      <c r="R232" s="423"/>
      <c r="T232" s="427" t="s">
        <v>229</v>
      </c>
      <c r="U232" s="427"/>
      <c r="V232" s="427"/>
      <c r="W232" s="427"/>
    </row>
    <row r="233" spans="4:24" x14ac:dyDescent="0.2">
      <c r="D233" s="103">
        <v>7</v>
      </c>
      <c r="E233" s="55">
        <v>3</v>
      </c>
      <c r="F233" s="166">
        <v>0.1</v>
      </c>
      <c r="G233" s="161"/>
      <c r="N233" s="420"/>
      <c r="O233" s="425"/>
      <c r="P233" s="422"/>
      <c r="Q233" s="414"/>
      <c r="R233" s="423"/>
      <c r="T233" s="427"/>
      <c r="U233" s="427"/>
      <c r="V233" s="427"/>
      <c r="W233" s="427"/>
    </row>
    <row r="234" spans="4:24" x14ac:dyDescent="0.2">
      <c r="D234" s="103">
        <v>8</v>
      </c>
      <c r="E234" s="55">
        <v>5</v>
      </c>
      <c r="F234" s="166">
        <v>0.16666666666666666</v>
      </c>
      <c r="G234" s="161"/>
      <c r="N234" s="420"/>
      <c r="O234" s="420" t="s">
        <v>224</v>
      </c>
      <c r="P234" s="422"/>
      <c r="Q234" s="414"/>
      <c r="R234" s="423"/>
      <c r="T234" s="427"/>
      <c r="U234" s="427"/>
      <c r="V234" s="427"/>
      <c r="W234" s="427"/>
    </row>
    <row r="235" spans="4:24" x14ac:dyDescent="0.2">
      <c r="D235" s="103">
        <v>10</v>
      </c>
      <c r="E235" s="55">
        <v>1</v>
      </c>
      <c r="F235" s="166">
        <v>3.3333333333333333E-2</v>
      </c>
      <c r="G235" s="161"/>
      <c r="N235" s="420"/>
      <c r="O235" s="425"/>
      <c r="P235" s="422"/>
      <c r="Q235" s="414"/>
      <c r="R235" s="423"/>
      <c r="T235" s="427"/>
      <c r="U235" s="427"/>
      <c r="V235" s="427"/>
      <c r="W235" s="427"/>
    </row>
    <row r="236" spans="4:24" x14ac:dyDescent="0.2">
      <c r="D236" s="106" t="s">
        <v>174</v>
      </c>
      <c r="E236" s="107">
        <v>30</v>
      </c>
      <c r="F236" s="170">
        <v>1</v>
      </c>
      <c r="G236" s="161"/>
      <c r="N236" s="420" t="s">
        <v>173</v>
      </c>
      <c r="O236" s="420" t="s">
        <v>199</v>
      </c>
      <c r="P236" s="426">
        <v>6.2652742623627924E-2</v>
      </c>
      <c r="Q236" s="414"/>
      <c r="R236" s="428"/>
      <c r="T236" s="427" t="s">
        <v>230</v>
      </c>
      <c r="U236" s="427"/>
      <c r="V236" s="427"/>
      <c r="W236" s="427"/>
      <c r="X236" s="427"/>
    </row>
    <row r="237" spans="4:24" x14ac:dyDescent="0.2">
      <c r="D237" s="103">
        <v>1</v>
      </c>
      <c r="E237" s="55">
        <v>16</v>
      </c>
      <c r="F237" s="166">
        <v>0.53333333333333333</v>
      </c>
      <c r="G237" s="161"/>
      <c r="J237" s="161"/>
      <c r="N237" s="420"/>
      <c r="O237" s="425"/>
      <c r="P237" s="422"/>
      <c r="Q237" s="414"/>
      <c r="R237" s="423"/>
      <c r="T237" s="427"/>
      <c r="U237" s="427"/>
      <c r="V237" s="427"/>
      <c r="W237" s="427"/>
      <c r="X237" s="427"/>
    </row>
    <row r="238" spans="4:24" x14ac:dyDescent="0.2">
      <c r="D238" s="103">
        <v>2</v>
      </c>
      <c r="E238" s="55">
        <v>7</v>
      </c>
      <c r="F238" s="166">
        <v>0.23333333333333334</v>
      </c>
      <c r="G238" s="161"/>
      <c r="J238" s="161"/>
      <c r="N238" s="420"/>
      <c r="O238" s="420" t="s">
        <v>224</v>
      </c>
      <c r="P238" s="422"/>
      <c r="Q238" s="414"/>
      <c r="R238" s="423"/>
      <c r="T238" s="427"/>
      <c r="U238" s="427"/>
      <c r="V238" s="427"/>
      <c r="W238" s="427"/>
      <c r="X238" s="427"/>
    </row>
    <row r="239" spans="4:24" x14ac:dyDescent="0.2">
      <c r="D239" s="103">
        <v>3</v>
      </c>
      <c r="E239" s="55">
        <v>3</v>
      </c>
      <c r="F239" s="166">
        <v>0.1</v>
      </c>
      <c r="G239" s="161"/>
      <c r="J239" s="161"/>
      <c r="N239" s="420"/>
      <c r="O239" s="425"/>
      <c r="P239" s="422"/>
      <c r="Q239" s="414"/>
      <c r="R239" s="423"/>
      <c r="T239" s="427"/>
      <c r="U239" s="427"/>
      <c r="V239" s="427"/>
      <c r="W239" s="427"/>
      <c r="X239" s="427"/>
    </row>
    <row r="240" spans="4:24" x14ac:dyDescent="0.2">
      <c r="D240" s="103">
        <v>6</v>
      </c>
      <c r="E240" s="55">
        <v>1</v>
      </c>
      <c r="F240" s="166">
        <v>3.3333333333333333E-2</v>
      </c>
      <c r="G240" s="161"/>
      <c r="J240" s="161"/>
      <c r="N240" s="420" t="s">
        <v>160</v>
      </c>
      <c r="O240" s="420" t="s">
        <v>199</v>
      </c>
      <c r="P240" s="421">
        <v>7.3863481837519607E-3</v>
      </c>
      <c r="Q240" s="414"/>
      <c r="R240" s="423"/>
      <c r="T240" s="427" t="s">
        <v>231</v>
      </c>
      <c r="U240" s="427"/>
      <c r="V240" s="427"/>
      <c r="W240" s="427"/>
    </row>
    <row r="241" spans="4:23" x14ac:dyDescent="0.2">
      <c r="D241" s="103">
        <v>8</v>
      </c>
      <c r="E241" s="55">
        <v>1</v>
      </c>
      <c r="F241" s="166">
        <v>3.3333333333333333E-2</v>
      </c>
      <c r="G241" s="161"/>
      <c r="J241" s="161"/>
      <c r="N241" s="420"/>
      <c r="O241" s="425"/>
      <c r="P241" s="422"/>
      <c r="Q241" s="414"/>
      <c r="R241" s="423"/>
      <c r="T241" s="427"/>
      <c r="U241" s="427"/>
      <c r="V241" s="427"/>
      <c r="W241" s="427"/>
    </row>
    <row r="242" spans="4:23" x14ac:dyDescent="0.2">
      <c r="D242" s="103">
        <v>10</v>
      </c>
      <c r="E242" s="55">
        <v>2</v>
      </c>
      <c r="F242" s="166">
        <v>6.6666666666666666E-2</v>
      </c>
      <c r="G242" s="161"/>
      <c r="J242" s="161"/>
      <c r="N242" s="420"/>
      <c r="O242" s="420" t="s">
        <v>224</v>
      </c>
      <c r="P242" s="422"/>
      <c r="Q242" s="414"/>
      <c r="R242" s="423"/>
      <c r="T242" s="427"/>
      <c r="U242" s="427"/>
      <c r="V242" s="427"/>
      <c r="W242" s="427"/>
    </row>
    <row r="243" spans="4:23" x14ac:dyDescent="0.2">
      <c r="D243" s="128" t="s">
        <v>172</v>
      </c>
      <c r="E243" s="107">
        <v>30</v>
      </c>
      <c r="F243" s="170">
        <v>1</v>
      </c>
      <c r="G243" s="161"/>
      <c r="J243" s="161"/>
      <c r="N243" s="420"/>
      <c r="O243" s="425"/>
      <c r="P243" s="422"/>
      <c r="Q243" s="414"/>
      <c r="R243" s="423"/>
      <c r="T243" s="427"/>
      <c r="U243" s="427"/>
      <c r="V243" s="427"/>
      <c r="W243" s="427"/>
    </row>
    <row r="244" spans="4:23" x14ac:dyDescent="0.2">
      <c r="D244" s="103">
        <v>1</v>
      </c>
      <c r="E244" s="55">
        <v>10</v>
      </c>
      <c r="F244" s="166">
        <v>0.33333333333333331</v>
      </c>
      <c r="G244" s="161"/>
      <c r="I244" s="170">
        <v>1</v>
      </c>
      <c r="J244" s="161"/>
    </row>
    <row r="245" spans="4:23" x14ac:dyDescent="0.2">
      <c r="D245" s="103">
        <v>2</v>
      </c>
      <c r="E245" s="55">
        <v>4</v>
      </c>
      <c r="F245" s="166">
        <v>0.13333333333333333</v>
      </c>
      <c r="G245" s="161"/>
      <c r="J245" s="161"/>
    </row>
    <row r="246" spans="4:23" x14ac:dyDescent="0.2">
      <c r="D246" s="103">
        <v>3</v>
      </c>
      <c r="E246" s="55">
        <v>5</v>
      </c>
      <c r="F246" s="166">
        <v>0.16666666666666666</v>
      </c>
      <c r="G246" s="161"/>
      <c r="J246" s="161"/>
    </row>
    <row r="247" spans="4:23" x14ac:dyDescent="0.2">
      <c r="D247" s="103">
        <v>4</v>
      </c>
      <c r="E247" s="55">
        <v>2</v>
      </c>
      <c r="F247" s="166">
        <v>6.6666666666666666E-2</v>
      </c>
      <c r="G247" s="161"/>
      <c r="J247" s="161"/>
    </row>
    <row r="248" spans="4:23" x14ac:dyDescent="0.2">
      <c r="D248" s="103">
        <v>5</v>
      </c>
      <c r="E248" s="55">
        <v>2</v>
      </c>
      <c r="F248" s="166">
        <v>6.6666666666666666E-2</v>
      </c>
      <c r="G248" s="161"/>
      <c r="J248" s="161"/>
    </row>
    <row r="249" spans="4:23" x14ac:dyDescent="0.2">
      <c r="D249" s="103">
        <v>6</v>
      </c>
      <c r="E249" s="55">
        <v>4</v>
      </c>
      <c r="F249" s="166">
        <v>0.13333333333333333</v>
      </c>
      <c r="G249" s="161"/>
      <c r="J249" s="161"/>
    </row>
    <row r="250" spans="4:23" x14ac:dyDescent="0.2">
      <c r="D250" s="103">
        <v>7</v>
      </c>
      <c r="E250" s="55">
        <v>2</v>
      </c>
      <c r="F250" s="166">
        <v>6.6666666666666666E-2</v>
      </c>
      <c r="G250" s="161"/>
      <c r="J250" s="161"/>
    </row>
    <row r="251" spans="4:23" x14ac:dyDescent="0.2">
      <c r="D251" s="103">
        <v>9</v>
      </c>
      <c r="E251" s="55">
        <v>1</v>
      </c>
      <c r="F251" s="166">
        <v>3.3333333333333333E-2</v>
      </c>
      <c r="G251" s="161"/>
      <c r="J251" s="161"/>
    </row>
    <row r="252" spans="4:23" x14ac:dyDescent="0.2">
      <c r="D252" s="128" t="s">
        <v>173</v>
      </c>
      <c r="E252" s="107">
        <v>30</v>
      </c>
      <c r="F252" s="170">
        <v>1</v>
      </c>
      <c r="G252" s="161"/>
      <c r="J252" s="171"/>
    </row>
    <row r="253" spans="4:23" x14ac:dyDescent="0.2">
      <c r="D253" s="103">
        <v>2</v>
      </c>
      <c r="E253" s="55">
        <v>7</v>
      </c>
      <c r="F253" s="166">
        <v>0.23333333333333334</v>
      </c>
      <c r="G253" s="161"/>
      <c r="H253" s="175"/>
      <c r="I253" s="173"/>
      <c r="J253" s="172"/>
    </row>
    <row r="254" spans="4:23" x14ac:dyDescent="0.2">
      <c r="D254" s="103">
        <v>3</v>
      </c>
      <c r="E254" s="55">
        <v>6</v>
      </c>
      <c r="F254" s="166">
        <v>0.2</v>
      </c>
      <c r="G254" s="161"/>
      <c r="H254" s="108"/>
      <c r="I254" s="173"/>
      <c r="J254" s="172"/>
    </row>
    <row r="255" spans="4:23" x14ac:dyDescent="0.2">
      <c r="D255" s="103">
        <v>4</v>
      </c>
      <c r="E255" s="55">
        <v>3</v>
      </c>
      <c r="F255" s="166">
        <v>0.1</v>
      </c>
      <c r="G255" s="161"/>
      <c r="H255" s="108"/>
      <c r="I255" s="173"/>
      <c r="J255" s="172"/>
    </row>
    <row r="256" spans="4:23" x14ac:dyDescent="0.2">
      <c r="D256" s="103">
        <v>5</v>
      </c>
      <c r="E256" s="55">
        <v>3</v>
      </c>
      <c r="F256" s="166">
        <v>0.1</v>
      </c>
      <c r="G256" s="161"/>
      <c r="H256" s="108"/>
      <c r="I256" s="173"/>
      <c r="J256" s="172"/>
    </row>
    <row r="257" spans="4:11" x14ac:dyDescent="0.2">
      <c r="D257" s="103">
        <v>6</v>
      </c>
      <c r="E257" s="55">
        <v>1</v>
      </c>
      <c r="F257" s="166">
        <v>3.3333333333333333E-2</v>
      </c>
      <c r="G257" s="161"/>
      <c r="H257" s="108"/>
      <c r="I257" s="173"/>
      <c r="J257" s="172"/>
    </row>
    <row r="258" spans="4:11" x14ac:dyDescent="0.2">
      <c r="D258" s="103">
        <v>7</v>
      </c>
      <c r="E258" s="55">
        <v>4</v>
      </c>
      <c r="F258" s="166">
        <v>0.13333333333333333</v>
      </c>
      <c r="G258" s="161"/>
      <c r="H258" s="108"/>
      <c r="I258" s="173"/>
      <c r="J258" s="172"/>
    </row>
    <row r="259" spans="4:11" x14ac:dyDescent="0.2">
      <c r="D259" s="103">
        <v>8</v>
      </c>
      <c r="E259" s="55">
        <v>4</v>
      </c>
      <c r="F259" s="166">
        <v>0.13333333333333333</v>
      </c>
      <c r="G259" s="161"/>
      <c r="H259" s="108"/>
      <c r="I259" s="173"/>
      <c r="J259" s="172"/>
    </row>
    <row r="260" spans="4:11" ht="17" thickBot="1" x14ac:dyDescent="0.25">
      <c r="D260" s="103">
        <v>10</v>
      </c>
      <c r="E260" s="55">
        <v>2</v>
      </c>
      <c r="F260" s="167">
        <v>6.6666666666666666E-2</v>
      </c>
      <c r="G260" s="161"/>
      <c r="H260" s="108"/>
      <c r="I260" s="173"/>
      <c r="J260" s="172"/>
    </row>
    <row r="261" spans="4:11" ht="17" thickTop="1" x14ac:dyDescent="0.2">
      <c r="D261" s="52" t="s">
        <v>160</v>
      </c>
      <c r="E261" s="56">
        <v>120</v>
      </c>
      <c r="F261" s="169">
        <v>1</v>
      </c>
      <c r="G261" s="162"/>
      <c r="H261" s="108"/>
      <c r="I261" s="173"/>
      <c r="J261" s="174"/>
    </row>
    <row r="262" spans="4:11" x14ac:dyDescent="0.2">
      <c r="D262" s="103">
        <v>1</v>
      </c>
      <c r="E262">
        <v>27</v>
      </c>
      <c r="F262" s="168">
        <v>0.22500000000000001</v>
      </c>
      <c r="G262" s="163"/>
      <c r="H262" s="176"/>
      <c r="I262" s="168"/>
      <c r="J262" s="175"/>
    </row>
    <row r="263" spans="4:11" x14ac:dyDescent="0.2">
      <c r="D263" s="103">
        <v>2</v>
      </c>
      <c r="E263">
        <v>23</v>
      </c>
      <c r="F263" s="168">
        <v>0.19166666666666668</v>
      </c>
      <c r="G263" s="163"/>
      <c r="H263" s="108"/>
      <c r="I263" s="168"/>
      <c r="J263" s="175"/>
    </row>
    <row r="264" spans="4:11" x14ac:dyDescent="0.2">
      <c r="D264" s="103">
        <v>3</v>
      </c>
      <c r="E264">
        <v>17</v>
      </c>
      <c r="F264" s="168">
        <v>0.14166666666666666</v>
      </c>
      <c r="G264" s="163"/>
      <c r="H264" s="108"/>
      <c r="I264" s="168"/>
      <c r="J264" s="175"/>
    </row>
    <row r="265" spans="4:11" x14ac:dyDescent="0.2">
      <c r="D265" s="103">
        <v>4</v>
      </c>
      <c r="E265">
        <v>8</v>
      </c>
      <c r="F265" s="168">
        <v>6.6666666666666666E-2</v>
      </c>
      <c r="G265" s="163"/>
      <c r="H265" s="108"/>
      <c r="I265" s="168"/>
      <c r="J265" s="175"/>
    </row>
    <row r="266" spans="4:11" x14ac:dyDescent="0.2">
      <c r="D266" s="103">
        <v>5</v>
      </c>
      <c r="E266">
        <v>10</v>
      </c>
      <c r="F266" s="168">
        <v>8.3333333333333329E-2</v>
      </c>
      <c r="G266" s="163"/>
      <c r="H266" s="108"/>
      <c r="I266" s="168"/>
      <c r="J266" s="175"/>
    </row>
    <row r="267" spans="4:11" x14ac:dyDescent="0.2">
      <c r="D267" s="103">
        <v>6</v>
      </c>
      <c r="E267">
        <v>6</v>
      </c>
      <c r="F267" s="168">
        <v>0.05</v>
      </c>
      <c r="G267" s="163"/>
      <c r="H267" s="108"/>
      <c r="I267" s="168"/>
      <c r="J267" s="175"/>
    </row>
    <row r="268" spans="4:11" x14ac:dyDescent="0.2">
      <c r="D268" s="103">
        <v>7</v>
      </c>
      <c r="E268">
        <v>9</v>
      </c>
      <c r="F268" s="168">
        <v>7.4999999999999997E-2</v>
      </c>
      <c r="G268" s="163"/>
      <c r="H268" s="108"/>
      <c r="I268" s="168"/>
      <c r="J268" s="175"/>
    </row>
    <row r="269" spans="4:11" x14ac:dyDescent="0.2">
      <c r="D269" s="103">
        <v>8</v>
      </c>
      <c r="E269">
        <v>10</v>
      </c>
      <c r="F269" s="168">
        <v>8.3333333333333329E-2</v>
      </c>
      <c r="G269" s="163"/>
      <c r="H269" s="108"/>
      <c r="I269" s="168"/>
      <c r="J269" s="175"/>
    </row>
    <row r="270" spans="4:11" x14ac:dyDescent="0.2">
      <c r="D270" s="108">
        <v>9</v>
      </c>
      <c r="E270">
        <v>1</v>
      </c>
      <c r="F270" s="168">
        <v>8.3333333333333332E-3</v>
      </c>
      <c r="G270" s="163"/>
      <c r="H270" s="108"/>
      <c r="I270" s="168"/>
      <c r="J270" s="175"/>
    </row>
    <row r="271" spans="4:11" ht="17" thickBot="1" x14ac:dyDescent="0.25">
      <c r="D271" s="103">
        <v>10</v>
      </c>
      <c r="E271">
        <v>5</v>
      </c>
      <c r="F271">
        <v>4.1666666666666664E-2</v>
      </c>
      <c r="G271" s="163"/>
      <c r="H271" s="108"/>
      <c r="I271" s="168"/>
      <c r="J271" s="175"/>
    </row>
    <row r="272" spans="4:11" ht="17" thickTop="1" x14ac:dyDescent="0.2">
      <c r="D272" s="52"/>
      <c r="E272" s="56"/>
      <c r="F272" s="56"/>
      <c r="G272" s="56"/>
      <c r="H272" s="108"/>
      <c r="I272" s="175"/>
      <c r="J272" s="174"/>
      <c r="K272" s="56"/>
    </row>
    <row r="273" spans="4:13" x14ac:dyDescent="0.2">
      <c r="H273" s="175"/>
      <c r="I273" s="175"/>
      <c r="J273" s="175"/>
    </row>
    <row r="277" spans="4:13" x14ac:dyDescent="0.2">
      <c r="D277" t="s">
        <v>249</v>
      </c>
    </row>
    <row r="278" spans="4:13" x14ac:dyDescent="0.2">
      <c r="D278" t="s">
        <v>250</v>
      </c>
    </row>
    <row r="279" spans="4:13" x14ac:dyDescent="0.2">
      <c r="D279" t="s">
        <v>251</v>
      </c>
    </row>
    <row r="280" spans="4:13" x14ac:dyDescent="0.2">
      <c r="D280" t="s">
        <v>252</v>
      </c>
    </row>
    <row r="282" spans="4:13" x14ac:dyDescent="0.2">
      <c r="D282" t="s">
        <v>253</v>
      </c>
    </row>
    <row r="283" spans="4:13" ht="32" x14ac:dyDescent="0.2">
      <c r="D283" t="s">
        <v>254</v>
      </c>
      <c r="K283" s="150" t="s">
        <v>235</v>
      </c>
      <c r="L283" s="151" t="s">
        <v>180</v>
      </c>
      <c r="M283" s="151" t="s">
        <v>236</v>
      </c>
    </row>
    <row r="284" spans="4:13" x14ac:dyDescent="0.2">
      <c r="D284" t="s">
        <v>255</v>
      </c>
      <c r="K284" s="429" t="s">
        <v>185</v>
      </c>
      <c r="L284" s="148" t="s">
        <v>176</v>
      </c>
      <c r="M284" s="148">
        <v>2</v>
      </c>
    </row>
    <row r="285" spans="4:13" x14ac:dyDescent="0.2">
      <c r="K285" s="429"/>
      <c r="L285" s="148" t="s">
        <v>177</v>
      </c>
      <c r="M285" s="148">
        <v>2</v>
      </c>
    </row>
    <row r="286" spans="4:13" x14ac:dyDescent="0.2">
      <c r="D286" t="s">
        <v>256</v>
      </c>
      <c r="K286" s="429"/>
      <c r="L286" s="148" t="s">
        <v>181</v>
      </c>
      <c r="M286" s="148">
        <v>1</v>
      </c>
    </row>
    <row r="287" spans="4:13" x14ac:dyDescent="0.2">
      <c r="D287" t="s">
        <v>257</v>
      </c>
      <c r="K287" s="429"/>
      <c r="L287" s="148" t="s">
        <v>234</v>
      </c>
      <c r="M287" s="148">
        <v>1</v>
      </c>
    </row>
    <row r="288" spans="4:13" x14ac:dyDescent="0.2">
      <c r="D288" t="s">
        <v>258</v>
      </c>
      <c r="K288" s="429"/>
      <c r="L288" s="148" t="s">
        <v>183</v>
      </c>
      <c r="M288" s="148">
        <v>1</v>
      </c>
    </row>
    <row r="289" spans="4:13" x14ac:dyDescent="0.2">
      <c r="D289" t="s">
        <v>259</v>
      </c>
      <c r="K289" s="430" t="s">
        <v>184</v>
      </c>
      <c r="L289" s="148" t="s">
        <v>176</v>
      </c>
      <c r="M289" s="148">
        <v>2</v>
      </c>
    </row>
    <row r="290" spans="4:13" x14ac:dyDescent="0.2">
      <c r="D290" t="s">
        <v>260</v>
      </c>
      <c r="K290" s="430"/>
      <c r="L290" s="148" t="s">
        <v>177</v>
      </c>
      <c r="M290" s="148">
        <v>0.5</v>
      </c>
    </row>
    <row r="291" spans="4:13" x14ac:dyDescent="0.2">
      <c r="D291" t="s">
        <v>261</v>
      </c>
      <c r="K291" s="430"/>
      <c r="L291" s="148" t="s">
        <v>181</v>
      </c>
      <c r="M291" s="148">
        <v>0</v>
      </c>
    </row>
    <row r="292" spans="4:13" x14ac:dyDescent="0.2">
      <c r="D292" t="s">
        <v>262</v>
      </c>
      <c r="K292" s="430"/>
      <c r="L292" s="148" t="s">
        <v>234</v>
      </c>
      <c r="M292" s="148">
        <v>0</v>
      </c>
    </row>
    <row r="293" spans="4:13" x14ac:dyDescent="0.2">
      <c r="D293" t="s">
        <v>263</v>
      </c>
      <c r="K293" s="430"/>
      <c r="L293" s="148" t="s">
        <v>183</v>
      </c>
      <c r="M293" s="148">
        <v>0</v>
      </c>
    </row>
    <row r="294" spans="4:13" x14ac:dyDescent="0.2">
      <c r="D294" t="s">
        <v>264</v>
      </c>
    </row>
    <row r="295" spans="4:13" x14ac:dyDescent="0.2">
      <c r="D295" t="s">
        <v>265</v>
      </c>
    </row>
    <row r="296" spans="4:13" ht="32" x14ac:dyDescent="0.2">
      <c r="K296" s="149" t="s">
        <v>270</v>
      </c>
      <c r="L296" s="147" t="s">
        <v>180</v>
      </c>
      <c r="M296" s="147" t="s">
        <v>236</v>
      </c>
    </row>
    <row r="297" spans="4:13" x14ac:dyDescent="0.2">
      <c r="D297" t="s">
        <v>266</v>
      </c>
      <c r="K297" s="429" t="s">
        <v>271</v>
      </c>
      <c r="L297" s="148" t="s">
        <v>176</v>
      </c>
      <c r="M297" s="148">
        <v>2</v>
      </c>
    </row>
    <row r="298" spans="4:13" x14ac:dyDescent="0.2">
      <c r="K298" s="429"/>
      <c r="L298" s="148" t="s">
        <v>177</v>
      </c>
      <c r="M298" s="148">
        <v>0</v>
      </c>
    </row>
    <row r="299" spans="4:13" x14ac:dyDescent="0.2">
      <c r="D299" t="s">
        <v>267</v>
      </c>
      <c r="K299" s="429"/>
      <c r="L299" s="148" t="s">
        <v>181</v>
      </c>
      <c r="M299" s="148">
        <v>0</v>
      </c>
    </row>
    <row r="300" spans="4:13" x14ac:dyDescent="0.2">
      <c r="D300" t="s">
        <v>268</v>
      </c>
      <c r="K300" s="429"/>
      <c r="L300" s="148" t="s">
        <v>234</v>
      </c>
      <c r="M300" s="148">
        <v>0</v>
      </c>
    </row>
    <row r="301" spans="4:13" x14ac:dyDescent="0.2">
      <c r="D301" t="s">
        <v>269</v>
      </c>
      <c r="K301" s="429"/>
      <c r="L301" s="148" t="s">
        <v>183</v>
      </c>
      <c r="M301" s="148">
        <v>0</v>
      </c>
    </row>
    <row r="302" spans="4:13" x14ac:dyDescent="0.2">
      <c r="K302" s="430" t="s">
        <v>272</v>
      </c>
      <c r="L302" s="148" t="s">
        <v>176</v>
      </c>
      <c r="M302" s="148">
        <v>2</v>
      </c>
    </row>
    <row r="303" spans="4:13" x14ac:dyDescent="0.2">
      <c r="K303" s="430"/>
      <c r="L303" s="148" t="s">
        <v>177</v>
      </c>
      <c r="M303" s="148">
        <v>2</v>
      </c>
    </row>
    <row r="304" spans="4:13" x14ac:dyDescent="0.2">
      <c r="D304" t="s">
        <v>288</v>
      </c>
      <c r="E304" t="s">
        <v>289</v>
      </c>
      <c r="K304" s="430"/>
      <c r="L304" s="148" t="s">
        <v>181</v>
      </c>
      <c r="M304" s="148">
        <v>2</v>
      </c>
    </row>
    <row r="305" spans="3:20" x14ac:dyDescent="0.2">
      <c r="C305" t="s">
        <v>281</v>
      </c>
      <c r="D305" t="s">
        <v>290</v>
      </c>
      <c r="E305">
        <v>1</v>
      </c>
      <c r="K305" s="430"/>
      <c r="L305" s="148" t="s">
        <v>234</v>
      </c>
      <c r="M305" s="148">
        <v>2</v>
      </c>
    </row>
    <row r="306" spans="3:20" x14ac:dyDescent="0.2">
      <c r="D306" t="s">
        <v>184</v>
      </c>
      <c r="E306">
        <v>2</v>
      </c>
      <c r="K306" s="430"/>
      <c r="L306" s="148" t="s">
        <v>183</v>
      </c>
      <c r="M306" s="148">
        <v>1</v>
      </c>
    </row>
    <row r="307" spans="3:20" x14ac:dyDescent="0.2">
      <c r="C307" t="s">
        <v>270</v>
      </c>
      <c r="D307" t="s">
        <v>272</v>
      </c>
      <c r="E307">
        <v>1</v>
      </c>
    </row>
    <row r="308" spans="3:20" x14ac:dyDescent="0.2">
      <c r="D308" t="s">
        <v>271</v>
      </c>
      <c r="E308">
        <v>2</v>
      </c>
    </row>
    <row r="309" spans="3:20" x14ac:dyDescent="0.2">
      <c r="C309" t="s">
        <v>291</v>
      </c>
      <c r="D309" t="s">
        <v>176</v>
      </c>
      <c r="E309">
        <v>1</v>
      </c>
    </row>
    <row r="310" spans="3:20" x14ac:dyDescent="0.2">
      <c r="D310" t="s">
        <v>177</v>
      </c>
      <c r="E310">
        <v>2</v>
      </c>
    </row>
    <row r="311" spans="3:20" x14ac:dyDescent="0.2">
      <c r="D311" t="s">
        <v>292</v>
      </c>
      <c r="E311">
        <v>3</v>
      </c>
    </row>
    <row r="312" spans="3:20" x14ac:dyDescent="0.2">
      <c r="D312" t="s">
        <v>293</v>
      </c>
      <c r="E312">
        <v>4</v>
      </c>
    </row>
    <row r="313" spans="3:20" x14ac:dyDescent="0.2">
      <c r="D313" t="s">
        <v>183</v>
      </c>
      <c r="E313">
        <v>5</v>
      </c>
      <c r="L313" s="133" t="s">
        <v>296</v>
      </c>
      <c r="M313" s="133"/>
      <c r="N313" s="133"/>
      <c r="R313" s="133" t="s">
        <v>297</v>
      </c>
      <c r="S313" s="133"/>
      <c r="T313" s="133"/>
    </row>
    <row r="314" spans="3:20" x14ac:dyDescent="0.2">
      <c r="K314" s="132" t="s">
        <v>295</v>
      </c>
      <c r="L314" s="62" t="s">
        <v>54</v>
      </c>
      <c r="M314" s="62" t="s">
        <v>86</v>
      </c>
      <c r="N314" s="63" t="s">
        <v>160</v>
      </c>
      <c r="Q314" s="132" t="s">
        <v>295</v>
      </c>
      <c r="R314" s="62" t="s">
        <v>184</v>
      </c>
      <c r="S314" s="62" t="s">
        <v>185</v>
      </c>
      <c r="T314" s="63" t="s">
        <v>160</v>
      </c>
    </row>
    <row r="315" spans="3:20" x14ac:dyDescent="0.2">
      <c r="K315" s="51" t="s">
        <v>193</v>
      </c>
      <c r="L315" s="55">
        <v>52</v>
      </c>
      <c r="M315" s="55">
        <v>139</v>
      </c>
      <c r="N315" s="55">
        <v>191</v>
      </c>
      <c r="Q315" s="51" t="s">
        <v>193</v>
      </c>
      <c r="R315" s="55">
        <v>77</v>
      </c>
      <c r="S315" s="55">
        <v>114</v>
      </c>
      <c r="T315" s="55">
        <v>191</v>
      </c>
    </row>
    <row r="316" spans="3:20" x14ac:dyDescent="0.2">
      <c r="K316" s="51" t="s">
        <v>194</v>
      </c>
      <c r="L316" s="55">
        <v>21</v>
      </c>
      <c r="M316" s="55">
        <v>42</v>
      </c>
      <c r="N316" s="55">
        <v>63</v>
      </c>
      <c r="Q316" s="51" t="s">
        <v>194</v>
      </c>
      <c r="R316" s="55">
        <v>14</v>
      </c>
      <c r="S316" s="55">
        <v>49</v>
      </c>
      <c r="T316" s="55">
        <v>63</v>
      </c>
    </row>
    <row r="317" spans="3:20" x14ac:dyDescent="0.2">
      <c r="K317" s="51" t="s">
        <v>192</v>
      </c>
      <c r="L317" s="55">
        <v>54</v>
      </c>
      <c r="M317" s="55">
        <v>68</v>
      </c>
      <c r="N317" s="55">
        <v>122</v>
      </c>
      <c r="Q317" s="51" t="s">
        <v>192</v>
      </c>
      <c r="R317" s="55">
        <v>62</v>
      </c>
      <c r="S317" s="55">
        <v>60</v>
      </c>
      <c r="T317" s="55">
        <v>122</v>
      </c>
    </row>
    <row r="318" spans="3:20" ht="17" thickBot="1" x14ac:dyDescent="0.25">
      <c r="K318" s="51" t="s">
        <v>191</v>
      </c>
      <c r="L318" s="55">
        <v>173</v>
      </c>
      <c r="M318" s="55">
        <v>51</v>
      </c>
      <c r="N318" s="55">
        <v>224</v>
      </c>
      <c r="Q318" s="51" t="s">
        <v>191</v>
      </c>
      <c r="R318" s="55">
        <v>147</v>
      </c>
      <c r="S318" s="55">
        <v>77</v>
      </c>
      <c r="T318" s="55">
        <v>224</v>
      </c>
    </row>
    <row r="319" spans="3:20" ht="17" thickTop="1" x14ac:dyDescent="0.2">
      <c r="K319" s="52" t="s">
        <v>160</v>
      </c>
      <c r="L319" s="56">
        <v>300</v>
      </c>
      <c r="M319" s="56">
        <v>300</v>
      </c>
      <c r="N319" s="56">
        <v>600</v>
      </c>
      <c r="Q319" s="52" t="s">
        <v>160</v>
      </c>
      <c r="R319" s="56">
        <v>300</v>
      </c>
      <c r="S319" s="56">
        <v>300</v>
      </c>
      <c r="T319" s="56">
        <v>600</v>
      </c>
    </row>
    <row r="320" spans="3:20" x14ac:dyDescent="0.2">
      <c r="K320" t="s">
        <v>205</v>
      </c>
      <c r="M320">
        <v>1.0782168567880698E-24</v>
      </c>
      <c r="Q320" t="s">
        <v>205</v>
      </c>
      <c r="S320">
        <v>1.6506476489570522E-10</v>
      </c>
    </row>
    <row r="322" spans="11:21" x14ac:dyDescent="0.2">
      <c r="K322" s="37"/>
      <c r="L322" s="37"/>
      <c r="M322" s="37"/>
      <c r="N322" s="37"/>
      <c r="O322" s="37"/>
      <c r="P322" s="37"/>
      <c r="Q322" s="37"/>
      <c r="R322" s="37"/>
      <c r="S322" s="37"/>
      <c r="T322" s="37"/>
      <c r="U322" s="37"/>
    </row>
    <row r="323" spans="11:21" x14ac:dyDescent="0.2">
      <c r="K323" s="37"/>
      <c r="L323" s="37"/>
      <c r="M323" s="37"/>
      <c r="N323" s="37"/>
      <c r="O323" s="37"/>
      <c r="P323" s="37"/>
      <c r="Q323" s="37"/>
      <c r="R323" s="37"/>
      <c r="S323" s="37"/>
      <c r="T323" s="37"/>
      <c r="U323" s="37"/>
    </row>
    <row r="324" spans="11:21" x14ac:dyDescent="0.2">
      <c r="K324" s="37"/>
      <c r="L324" s="37"/>
      <c r="M324" s="37"/>
      <c r="N324" s="37"/>
      <c r="O324" s="37"/>
      <c r="P324" s="37"/>
      <c r="Q324" s="37"/>
      <c r="R324" s="37"/>
      <c r="S324" s="37"/>
      <c r="T324" s="37"/>
      <c r="U324" s="37"/>
    </row>
    <row r="325" spans="11:21" x14ac:dyDescent="0.2">
      <c r="K325" s="37"/>
      <c r="L325" s="37"/>
      <c r="M325" s="37"/>
      <c r="N325" s="37"/>
      <c r="O325" s="37"/>
      <c r="P325" s="123"/>
      <c r="Q325" s="123"/>
      <c r="R325" s="123"/>
      <c r="S325" s="123"/>
      <c r="T325" s="37"/>
      <c r="U325" s="37"/>
    </row>
    <row r="326" spans="11:21" x14ac:dyDescent="0.2">
      <c r="K326" s="37"/>
      <c r="L326" s="37"/>
      <c r="M326" s="37"/>
      <c r="N326" s="37"/>
      <c r="O326" s="37"/>
      <c r="P326" s="37"/>
      <c r="Q326" s="37"/>
      <c r="R326" s="37"/>
      <c r="S326" s="37"/>
      <c r="T326" s="37"/>
      <c r="U326" s="37"/>
    </row>
    <row r="327" spans="11:21" x14ac:dyDescent="0.2">
      <c r="K327" s="37"/>
      <c r="L327" s="37"/>
      <c r="M327" s="37"/>
      <c r="N327" s="37"/>
      <c r="O327" s="37"/>
      <c r="P327" s="37"/>
      <c r="Q327" s="37"/>
      <c r="R327" s="37"/>
      <c r="S327" s="37"/>
      <c r="T327" s="37"/>
      <c r="U327" s="37"/>
    </row>
    <row r="328" spans="11:21" x14ac:dyDescent="0.2">
      <c r="K328" s="37"/>
      <c r="L328" s="37"/>
      <c r="M328" s="37"/>
      <c r="N328" s="37"/>
      <c r="O328" s="37"/>
      <c r="P328" s="37"/>
      <c r="Q328" s="37"/>
      <c r="R328" s="37"/>
      <c r="S328" s="37"/>
      <c r="T328" s="37"/>
      <c r="U328" s="37"/>
    </row>
    <row r="329" spans="11:21" x14ac:dyDescent="0.2">
      <c r="K329" s="37"/>
      <c r="L329" s="37"/>
      <c r="M329" s="37"/>
      <c r="N329" s="37"/>
      <c r="O329" s="37"/>
      <c r="P329" s="123"/>
      <c r="Q329" s="123"/>
      <c r="R329" s="123"/>
      <c r="S329" s="123"/>
      <c r="T329" s="123"/>
      <c r="U329" s="123"/>
    </row>
    <row r="330" spans="11:21" x14ac:dyDescent="0.2">
      <c r="K330" s="37"/>
      <c r="L330" s="37"/>
      <c r="M330" s="37"/>
      <c r="N330" s="37"/>
      <c r="O330" s="37"/>
      <c r="P330" s="37"/>
      <c r="Q330" s="37"/>
      <c r="R330" s="37"/>
      <c r="S330" s="37"/>
      <c r="T330" s="35"/>
      <c r="U330" s="37"/>
    </row>
    <row r="331" spans="11:21" x14ac:dyDescent="0.2">
      <c r="K331" s="37"/>
      <c r="L331" s="37"/>
      <c r="M331" s="37"/>
      <c r="N331" s="37"/>
      <c r="O331" s="37"/>
      <c r="P331" s="37"/>
      <c r="Q331" s="37"/>
      <c r="R331" s="37"/>
      <c r="S331" s="37"/>
      <c r="T331" s="35"/>
      <c r="U331" s="37"/>
    </row>
    <row r="332" spans="11:21" x14ac:dyDescent="0.2">
      <c r="P332" s="37"/>
      <c r="Q332" s="37"/>
      <c r="R332" s="37"/>
      <c r="S332" s="37"/>
      <c r="T332" s="37"/>
      <c r="U332" s="37"/>
    </row>
    <row r="337" spans="11:23" x14ac:dyDescent="0.2">
      <c r="K337" s="427" t="s">
        <v>298</v>
      </c>
      <c r="L337" s="427"/>
      <c r="M337" s="427"/>
      <c r="N337" s="427"/>
      <c r="O337" s="427"/>
      <c r="Q337" s="427" t="s">
        <v>299</v>
      </c>
      <c r="R337" s="427"/>
      <c r="S337" s="427"/>
      <c r="T337" s="427"/>
      <c r="U337" s="427"/>
    </row>
    <row r="338" spans="11:23" x14ac:dyDescent="0.2">
      <c r="K338" s="427"/>
      <c r="L338" s="427"/>
      <c r="M338" s="427"/>
      <c r="N338" s="427"/>
      <c r="O338" s="427"/>
      <c r="Q338" s="427"/>
      <c r="R338" s="427"/>
      <c r="S338" s="427"/>
      <c r="T338" s="427"/>
      <c r="U338" s="427"/>
    </row>
    <row r="339" spans="11:23" x14ac:dyDescent="0.2">
      <c r="K339" s="427"/>
      <c r="L339" s="427"/>
      <c r="M339" s="427"/>
      <c r="N339" s="427"/>
      <c r="O339" s="427"/>
      <c r="Q339" s="427"/>
      <c r="R339" s="427"/>
      <c r="S339" s="427"/>
      <c r="T339" s="427"/>
      <c r="U339" s="427"/>
    </row>
    <row r="340" spans="11:23" x14ac:dyDescent="0.2">
      <c r="K340" s="427"/>
      <c r="L340" s="427"/>
      <c r="M340" s="427"/>
      <c r="N340" s="427"/>
      <c r="O340" s="427"/>
      <c r="Q340" s="427"/>
      <c r="R340" s="427"/>
      <c r="S340" s="427"/>
      <c r="T340" s="427"/>
      <c r="U340" s="427"/>
    </row>
    <row r="346" spans="11:23" x14ac:dyDescent="0.2">
      <c r="S346" t="s">
        <v>482</v>
      </c>
    </row>
    <row r="347" spans="11:23" x14ac:dyDescent="0.2">
      <c r="S347" t="s">
        <v>458</v>
      </c>
    </row>
    <row r="348" spans="11:23" ht="32" x14ac:dyDescent="0.2">
      <c r="S348" s="236"/>
      <c r="T348" s="383" t="s">
        <v>478</v>
      </c>
      <c r="U348" s="383" t="s">
        <v>479</v>
      </c>
      <c r="V348" s="383" t="s">
        <v>480</v>
      </c>
      <c r="W348" s="383" t="s">
        <v>481</v>
      </c>
    </row>
    <row r="349" spans="11:23" x14ac:dyDescent="0.2">
      <c r="S349" s="238" t="s">
        <v>478</v>
      </c>
      <c r="T349" s="236" t="s">
        <v>446</v>
      </c>
      <c r="U349" s="241">
        <v>4.3650529292729646E-2</v>
      </c>
      <c r="V349" s="242">
        <v>0.99217169536290184</v>
      </c>
      <c r="W349" s="241">
        <v>1.0442337924280127E-4</v>
      </c>
    </row>
    <row r="350" spans="11:23" ht="32" x14ac:dyDescent="0.2">
      <c r="S350" s="238" t="s">
        <v>479</v>
      </c>
      <c r="T350" s="236"/>
      <c r="U350" s="242"/>
      <c r="V350" s="242">
        <v>9.2142917385886688E-2</v>
      </c>
      <c r="W350" s="242">
        <v>0.38985930506230154</v>
      </c>
    </row>
    <row r="351" spans="11:23" ht="32" x14ac:dyDescent="0.2">
      <c r="S351" s="238" t="s">
        <v>480</v>
      </c>
      <c r="T351" s="236"/>
      <c r="U351" s="242"/>
      <c r="V351" s="242"/>
      <c r="W351" s="241">
        <v>3.8954120712825929E-4</v>
      </c>
    </row>
    <row r="352" spans="11:23" ht="32" x14ac:dyDescent="0.2">
      <c r="S352" s="238" t="s">
        <v>481</v>
      </c>
      <c r="T352" s="236"/>
      <c r="U352" s="236"/>
      <c r="V352" s="236"/>
      <c r="W352" s="236" t="s">
        <v>446</v>
      </c>
    </row>
    <row r="353" spans="19:23" x14ac:dyDescent="0.2">
      <c r="S353" s="239" t="s">
        <v>477</v>
      </c>
      <c r="T353" s="37"/>
      <c r="U353" s="240">
        <v>2.8962833864579308E-6</v>
      </c>
      <c r="W353" s="37"/>
    </row>
    <row r="369" spans="19:21" x14ac:dyDescent="0.2">
      <c r="S369" s="236"/>
      <c r="T369" s="236" t="s">
        <v>483</v>
      </c>
      <c r="U369" s="236" t="s">
        <v>484</v>
      </c>
    </row>
    <row r="370" spans="19:21" x14ac:dyDescent="0.2">
      <c r="S370" s="236" t="s">
        <v>162</v>
      </c>
      <c r="T370" s="236">
        <v>30</v>
      </c>
      <c r="U370" s="236">
        <v>30</v>
      </c>
    </row>
    <row r="371" spans="19:21" x14ac:dyDescent="0.2">
      <c r="S371" s="236" t="s">
        <v>451</v>
      </c>
      <c r="T371" s="236">
        <v>3</v>
      </c>
      <c r="U371" s="236">
        <v>2</v>
      </c>
    </row>
    <row r="372" spans="19:21" x14ac:dyDescent="0.2">
      <c r="S372" t="s">
        <v>485</v>
      </c>
      <c r="U372">
        <v>0.20022782031415143</v>
      </c>
    </row>
  </sheetData>
  <mergeCells count="68">
    <mergeCell ref="A168:A171"/>
    <mergeCell ref="A173:A176"/>
    <mergeCell ref="C191:G191"/>
    <mergeCell ref="A193:A197"/>
    <mergeCell ref="A153:A156"/>
    <mergeCell ref="A149:A152"/>
    <mergeCell ref="A147:B147"/>
    <mergeCell ref="A148:B148"/>
    <mergeCell ref="A146:B146"/>
    <mergeCell ref="B63:C63"/>
    <mergeCell ref="A70:A73"/>
    <mergeCell ref="A75:A78"/>
    <mergeCell ref="A68:B68"/>
    <mergeCell ref="C87:G87"/>
    <mergeCell ref="A89:A93"/>
    <mergeCell ref="A88:B88"/>
    <mergeCell ref="D30:D33"/>
    <mergeCell ref="A48:A51"/>
    <mergeCell ref="A52:A55"/>
    <mergeCell ref="A46:B46"/>
    <mergeCell ref="A47:B47"/>
    <mergeCell ref="A45:B45"/>
    <mergeCell ref="K284:K288"/>
    <mergeCell ref="K289:K293"/>
    <mergeCell ref="K297:K301"/>
    <mergeCell ref="K302:K306"/>
    <mergeCell ref="K337:O340"/>
    <mergeCell ref="Q337:U340"/>
    <mergeCell ref="N240:N243"/>
    <mergeCell ref="O240:O241"/>
    <mergeCell ref="P240:P243"/>
    <mergeCell ref="R240:R241"/>
    <mergeCell ref="T240:W243"/>
    <mergeCell ref="O242:O243"/>
    <mergeCell ref="R242:R243"/>
    <mergeCell ref="N236:N239"/>
    <mergeCell ref="O236:O237"/>
    <mergeCell ref="P236:P239"/>
    <mergeCell ref="R236:R237"/>
    <mergeCell ref="T236:X239"/>
    <mergeCell ref="O238:O239"/>
    <mergeCell ref="R238:R239"/>
    <mergeCell ref="N232:N235"/>
    <mergeCell ref="O232:O233"/>
    <mergeCell ref="P232:P235"/>
    <mergeCell ref="R232:R233"/>
    <mergeCell ref="T232:W235"/>
    <mergeCell ref="O234:O235"/>
    <mergeCell ref="R234:R235"/>
    <mergeCell ref="N228:N231"/>
    <mergeCell ref="O228:O229"/>
    <mergeCell ref="P228:P231"/>
    <mergeCell ref="R228:R229"/>
    <mergeCell ref="O230:O231"/>
    <mergeCell ref="R230:R231"/>
    <mergeCell ref="N224:N227"/>
    <mergeCell ref="O224:O225"/>
    <mergeCell ref="P224:P227"/>
    <mergeCell ref="R224:R225"/>
    <mergeCell ref="T224:V226"/>
    <mergeCell ref="O226:O227"/>
    <mergeCell ref="R226:R227"/>
    <mergeCell ref="AO4:AO5"/>
    <mergeCell ref="AJ4:AJ5"/>
    <mergeCell ref="AK4:AK5"/>
    <mergeCell ref="AL4:AL5"/>
    <mergeCell ref="AM4:AM5"/>
    <mergeCell ref="AN4:AN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62"/>
  <sheetViews>
    <sheetView topLeftCell="A3" workbookViewId="0">
      <selection activeCell="A3" sqref="A1:XFD1048576"/>
    </sheetView>
  </sheetViews>
  <sheetFormatPr baseColWidth="10" defaultRowHeight="16" x14ac:dyDescent="0.2"/>
  <cols>
    <col min="1" max="1" width="18" bestFit="1" customWidth="1"/>
    <col min="2" max="10" width="9" customWidth="1"/>
    <col min="11" max="11" width="6.6640625" bestFit="1" customWidth="1"/>
    <col min="12" max="12" width="7.1640625" bestFit="1" customWidth="1"/>
    <col min="13" max="14" width="5.6640625" bestFit="1" customWidth="1"/>
  </cols>
  <sheetData>
    <row r="1" spans="1:21" x14ac:dyDescent="0.2">
      <c r="A1" s="50" t="s">
        <v>179</v>
      </c>
      <c r="B1" t="s">
        <v>164</v>
      </c>
    </row>
    <row r="2" spans="1:21" x14ac:dyDescent="0.2">
      <c r="A2" s="50" t="s">
        <v>50</v>
      </c>
      <c r="B2" t="s">
        <v>164</v>
      </c>
    </row>
    <row r="4" spans="1:21" x14ac:dyDescent="0.2">
      <c r="A4" s="50" t="s">
        <v>352</v>
      </c>
      <c r="B4" s="50" t="s">
        <v>168</v>
      </c>
      <c r="M4" s="205"/>
      <c r="N4" s="205"/>
      <c r="O4" s="205"/>
      <c r="P4" s="205"/>
      <c r="Q4" s="205"/>
      <c r="T4" s="62" t="s">
        <v>191</v>
      </c>
    </row>
    <row r="5" spans="1:21" x14ac:dyDescent="0.2">
      <c r="A5" s="50" t="s">
        <v>159</v>
      </c>
      <c r="B5" t="s">
        <v>193</v>
      </c>
      <c r="C5" t="s">
        <v>194</v>
      </c>
      <c r="D5" t="s">
        <v>192</v>
      </c>
      <c r="E5" t="s">
        <v>191</v>
      </c>
      <c r="F5" t="s">
        <v>160</v>
      </c>
      <c r="T5" s="55">
        <v>64</v>
      </c>
      <c r="U5">
        <v>0.2857142857142857</v>
      </c>
    </row>
    <row r="6" spans="1:21" x14ac:dyDescent="0.2">
      <c r="A6" s="17" t="s">
        <v>183</v>
      </c>
      <c r="B6" s="53">
        <v>20</v>
      </c>
      <c r="C6" s="53">
        <v>7</v>
      </c>
      <c r="D6" s="53">
        <v>29</v>
      </c>
      <c r="E6" s="53">
        <v>64</v>
      </c>
      <c r="F6" s="53">
        <v>120</v>
      </c>
      <c r="T6" s="55">
        <v>56</v>
      </c>
      <c r="U6">
        <v>0.25</v>
      </c>
    </row>
    <row r="7" spans="1:21" x14ac:dyDescent="0.2">
      <c r="A7" s="17" t="s">
        <v>182</v>
      </c>
      <c r="B7" s="53">
        <v>30</v>
      </c>
      <c r="C7" s="53">
        <v>3</v>
      </c>
      <c r="D7" s="53">
        <v>31</v>
      </c>
      <c r="E7" s="53">
        <v>56</v>
      </c>
      <c r="F7" s="53">
        <v>120</v>
      </c>
      <c r="T7" s="55">
        <v>45</v>
      </c>
      <c r="U7">
        <v>0.20089285714285715</v>
      </c>
    </row>
    <row r="8" spans="1:21" x14ac:dyDescent="0.2">
      <c r="A8" s="17" t="s">
        <v>177</v>
      </c>
      <c r="B8" s="53">
        <v>43</v>
      </c>
      <c r="C8" s="53">
        <v>10</v>
      </c>
      <c r="D8" s="53">
        <v>22</v>
      </c>
      <c r="E8" s="53">
        <v>45</v>
      </c>
      <c r="F8" s="53">
        <v>120</v>
      </c>
      <c r="T8" s="55">
        <v>54</v>
      </c>
      <c r="U8">
        <v>0.24107142857142858</v>
      </c>
    </row>
    <row r="9" spans="1:21" ht="17" thickBot="1" x14ac:dyDescent="0.25">
      <c r="A9" s="17" t="s">
        <v>181</v>
      </c>
      <c r="B9" s="53">
        <v>34</v>
      </c>
      <c r="C9" s="53">
        <v>2</v>
      </c>
      <c r="D9" s="53">
        <v>30</v>
      </c>
      <c r="E9" s="53">
        <v>54</v>
      </c>
      <c r="F9" s="53">
        <v>120</v>
      </c>
      <c r="T9" s="55">
        <v>5</v>
      </c>
      <c r="U9">
        <v>2.2321428571428572E-2</v>
      </c>
    </row>
    <row r="10" spans="1:21" ht="17" thickTop="1" x14ac:dyDescent="0.2">
      <c r="A10" s="17" t="s">
        <v>176</v>
      </c>
      <c r="B10" s="53">
        <v>64</v>
      </c>
      <c r="C10" s="53">
        <v>41</v>
      </c>
      <c r="D10" s="53">
        <v>10</v>
      </c>
      <c r="E10" s="53">
        <v>5</v>
      </c>
      <c r="F10" s="53">
        <v>120</v>
      </c>
      <c r="T10" s="56">
        <v>224</v>
      </c>
    </row>
    <row r="11" spans="1:21" x14ac:dyDescent="0.2">
      <c r="A11" s="17" t="s">
        <v>160</v>
      </c>
      <c r="B11" s="53">
        <v>191</v>
      </c>
      <c r="C11" s="53">
        <v>63</v>
      </c>
      <c r="D11" s="53">
        <v>122</v>
      </c>
      <c r="E11" s="53">
        <v>224</v>
      </c>
      <c r="F11" s="53">
        <v>600</v>
      </c>
    </row>
    <row r="15" spans="1:21" x14ac:dyDescent="0.2">
      <c r="B15" t="s">
        <v>448</v>
      </c>
    </row>
    <row r="17" spans="2:16" x14ac:dyDescent="0.2">
      <c r="B17" s="472" t="s">
        <v>180</v>
      </c>
      <c r="C17" s="472" t="s">
        <v>353</v>
      </c>
      <c r="D17" s="472"/>
      <c r="E17" s="472" t="s">
        <v>162</v>
      </c>
      <c r="F17" s="471" t="s">
        <v>449</v>
      </c>
      <c r="G17" s="471"/>
      <c r="H17" s="471"/>
      <c r="I17" s="471"/>
    </row>
    <row r="18" spans="2:16" x14ac:dyDescent="0.2">
      <c r="B18" s="472"/>
      <c r="C18" s="472"/>
      <c r="D18" s="472"/>
      <c r="E18" s="472"/>
      <c r="F18" s="222" t="s">
        <v>177</v>
      </c>
      <c r="G18" s="222" t="s">
        <v>181</v>
      </c>
      <c r="H18" s="222" t="s">
        <v>182</v>
      </c>
      <c r="I18" s="222" t="s">
        <v>183</v>
      </c>
    </row>
    <row r="19" spans="2:16" x14ac:dyDescent="0.2">
      <c r="B19" s="197" t="s">
        <v>176</v>
      </c>
      <c r="C19" s="187">
        <v>2.6785714285714288</v>
      </c>
      <c r="D19" s="187">
        <v>0.3303269773872487</v>
      </c>
      <c r="E19" s="191">
        <v>120</v>
      </c>
      <c r="F19" s="221">
        <v>1.5420000000000001E-5</v>
      </c>
      <c r="G19" s="221">
        <v>1.779E-7</v>
      </c>
      <c r="H19" s="221">
        <v>6.5820000000000003E-8</v>
      </c>
      <c r="I19" s="221">
        <v>1.223E-9</v>
      </c>
    </row>
    <row r="20" spans="2:16" x14ac:dyDescent="0.2">
      <c r="B20" s="197" t="s">
        <v>177</v>
      </c>
      <c r="C20" s="187">
        <v>24.107142857142858</v>
      </c>
      <c r="D20" s="187">
        <v>2.6877632464807335</v>
      </c>
      <c r="E20" s="191">
        <v>120</v>
      </c>
      <c r="F20" s="191"/>
      <c r="G20" s="191">
        <v>0.36570000000000003</v>
      </c>
      <c r="H20" s="191">
        <v>0.2737</v>
      </c>
      <c r="I20" s="191">
        <v>6.8779999999999994E-2</v>
      </c>
    </row>
    <row r="21" spans="2:16" x14ac:dyDescent="0.2">
      <c r="B21" s="197" t="s">
        <v>181</v>
      </c>
      <c r="C21" s="187">
        <v>28.928571428571431</v>
      </c>
      <c r="D21" s="187">
        <v>3.1431868739369913</v>
      </c>
      <c r="E21" s="191">
        <v>120</v>
      </c>
      <c r="F21" s="191"/>
      <c r="G21" s="191"/>
      <c r="H21" s="191">
        <v>0.8488</v>
      </c>
      <c r="I21" s="191">
        <v>0.35730000000000001</v>
      </c>
    </row>
    <row r="22" spans="2:16" x14ac:dyDescent="0.2">
      <c r="B22" s="197" t="s">
        <v>182</v>
      </c>
      <c r="C22" s="187">
        <v>30</v>
      </c>
      <c r="D22" s="187">
        <v>3.2403703492039302</v>
      </c>
      <c r="E22" s="191">
        <v>120</v>
      </c>
      <c r="F22" s="191"/>
      <c r="G22" s="191"/>
      <c r="H22" s="191"/>
      <c r="I22" s="191">
        <v>0.4652</v>
      </c>
    </row>
    <row r="23" spans="2:16" x14ac:dyDescent="0.2">
      <c r="B23" s="197" t="s">
        <v>183</v>
      </c>
      <c r="C23" s="187">
        <v>34.285714285714285</v>
      </c>
      <c r="D23" s="187">
        <v>3.6140316116210052</v>
      </c>
      <c r="E23" s="191">
        <v>120</v>
      </c>
      <c r="F23" s="191"/>
      <c r="G23" s="191"/>
      <c r="H23" s="191"/>
      <c r="I23" s="191" t="s">
        <v>446</v>
      </c>
    </row>
    <row r="26" spans="2:16" ht="15.75" customHeight="1" x14ac:dyDescent="0.2">
      <c r="B26" s="470" t="s">
        <v>447</v>
      </c>
      <c r="C26" s="470"/>
      <c r="D26" s="470"/>
      <c r="E26" s="470"/>
      <c r="F26" s="470"/>
      <c r="G26" s="470"/>
      <c r="H26" s="470"/>
      <c r="I26" s="470"/>
    </row>
    <row r="27" spans="2:16" x14ac:dyDescent="0.2">
      <c r="B27" s="470"/>
      <c r="C27" s="470"/>
      <c r="D27" s="470"/>
      <c r="E27" s="470"/>
      <c r="F27" s="470"/>
      <c r="G27" s="470"/>
      <c r="H27" s="470"/>
      <c r="I27" s="470"/>
    </row>
    <row r="28" spans="2:16" x14ac:dyDescent="0.2">
      <c r="B28" s="470"/>
      <c r="C28" s="470"/>
      <c r="D28" s="470"/>
      <c r="E28" s="470"/>
      <c r="F28" s="470"/>
      <c r="G28" s="470"/>
      <c r="H28" s="470"/>
      <c r="I28" s="470"/>
    </row>
    <row r="29" spans="2:16" x14ac:dyDescent="0.2">
      <c r="B29" s="470"/>
      <c r="C29" s="470"/>
      <c r="D29" s="470"/>
      <c r="E29" s="470"/>
      <c r="F29" s="470"/>
      <c r="G29" s="470"/>
      <c r="H29" s="470"/>
      <c r="I29" s="470"/>
    </row>
    <row r="30" spans="2:16" x14ac:dyDescent="0.2">
      <c r="B30" s="470"/>
      <c r="C30" s="470"/>
      <c r="D30" s="470"/>
      <c r="E30" s="470"/>
      <c r="F30" s="470"/>
      <c r="G30" s="470"/>
      <c r="H30" s="470"/>
      <c r="I30" s="470"/>
    </row>
    <row r="31" spans="2:16" x14ac:dyDescent="0.2">
      <c r="B31" s="470"/>
      <c r="C31" s="470"/>
      <c r="D31" s="470"/>
      <c r="E31" s="470"/>
      <c r="F31" s="470"/>
      <c r="G31" s="470"/>
      <c r="H31" s="470"/>
      <c r="I31" s="470"/>
    </row>
    <row r="32" spans="2:16" x14ac:dyDescent="0.2">
      <c r="P32" t="s">
        <v>368</v>
      </c>
    </row>
    <row r="33" spans="16:17" x14ac:dyDescent="0.2">
      <c r="P33" t="s">
        <v>369</v>
      </c>
    </row>
    <row r="34" spans="16:17" x14ac:dyDescent="0.2">
      <c r="P34" t="s">
        <v>370</v>
      </c>
    </row>
    <row r="35" spans="16:17" x14ac:dyDescent="0.2">
      <c r="P35" t="s">
        <v>371</v>
      </c>
    </row>
    <row r="37" spans="16:17" x14ac:dyDescent="0.2">
      <c r="Q37" t="s">
        <v>372</v>
      </c>
    </row>
    <row r="39" spans="16:17" x14ac:dyDescent="0.2">
      <c r="P39" t="s">
        <v>373</v>
      </c>
    </row>
    <row r="40" spans="16:17" x14ac:dyDescent="0.2">
      <c r="P40" t="s">
        <v>374</v>
      </c>
    </row>
    <row r="41" spans="16:17" x14ac:dyDescent="0.2">
      <c r="P41" t="s">
        <v>375</v>
      </c>
    </row>
    <row r="42" spans="16:17" x14ac:dyDescent="0.2">
      <c r="P42" t="s">
        <v>376</v>
      </c>
    </row>
    <row r="43" spans="16:17" x14ac:dyDescent="0.2">
      <c r="P43" t="s">
        <v>377</v>
      </c>
    </row>
    <row r="44" spans="16:17" x14ac:dyDescent="0.2">
      <c r="P44" t="s">
        <v>378</v>
      </c>
    </row>
    <row r="45" spans="16:17" x14ac:dyDescent="0.2">
      <c r="P45" t="s">
        <v>379</v>
      </c>
    </row>
    <row r="46" spans="16:17" x14ac:dyDescent="0.2">
      <c r="P46" t="s">
        <v>380</v>
      </c>
    </row>
    <row r="49" spans="16:17" x14ac:dyDescent="0.2">
      <c r="P49" t="s">
        <v>364</v>
      </c>
    </row>
    <row r="50" spans="16:17" x14ac:dyDescent="0.2">
      <c r="P50" t="s">
        <v>381</v>
      </c>
    </row>
    <row r="51" spans="16:17" x14ac:dyDescent="0.2">
      <c r="P51" t="e">
        <v>#NAME?</v>
      </c>
    </row>
    <row r="52" spans="16:17" x14ac:dyDescent="0.2">
      <c r="P52" t="s">
        <v>365</v>
      </c>
    </row>
    <row r="53" spans="16:17" x14ac:dyDescent="0.2">
      <c r="P53" t="s">
        <v>366</v>
      </c>
    </row>
    <row r="54" spans="16:17" x14ac:dyDescent="0.2">
      <c r="P54" t="s">
        <v>367</v>
      </c>
    </row>
    <row r="56" spans="16:17" x14ac:dyDescent="0.2">
      <c r="P56" t="s">
        <v>368</v>
      </c>
    </row>
    <row r="57" spans="16:17" x14ac:dyDescent="0.2">
      <c r="P57" t="s">
        <v>382</v>
      </c>
    </row>
    <row r="58" spans="16:17" x14ac:dyDescent="0.2">
      <c r="P58" t="s">
        <v>383</v>
      </c>
    </row>
    <row r="59" spans="16:17" x14ac:dyDescent="0.2">
      <c r="P59" t="s">
        <v>384</v>
      </c>
    </row>
    <row r="61" spans="16:17" x14ac:dyDescent="0.2">
      <c r="Q61" t="s">
        <v>372</v>
      </c>
    </row>
    <row r="63" spans="16:17" x14ac:dyDescent="0.2">
      <c r="P63" t="s">
        <v>373</v>
      </c>
    </row>
    <row r="64" spans="16:17" x14ac:dyDescent="0.2">
      <c r="P64" t="s">
        <v>385</v>
      </c>
    </row>
    <row r="65" spans="16:16" x14ac:dyDescent="0.2">
      <c r="P65" t="s">
        <v>375</v>
      </c>
    </row>
    <row r="66" spans="16:16" x14ac:dyDescent="0.2">
      <c r="P66" t="s">
        <v>376</v>
      </c>
    </row>
    <row r="67" spans="16:16" x14ac:dyDescent="0.2">
      <c r="P67" t="s">
        <v>386</v>
      </c>
    </row>
    <row r="68" spans="16:16" x14ac:dyDescent="0.2">
      <c r="P68" t="s">
        <v>378</v>
      </c>
    </row>
    <row r="69" spans="16:16" x14ac:dyDescent="0.2">
      <c r="P69" t="s">
        <v>379</v>
      </c>
    </row>
    <row r="70" spans="16:16" x14ac:dyDescent="0.2">
      <c r="P70" t="s">
        <v>387</v>
      </c>
    </row>
    <row r="73" spans="16:16" x14ac:dyDescent="0.2">
      <c r="P73" t="s">
        <v>364</v>
      </c>
    </row>
    <row r="74" spans="16:16" x14ac:dyDescent="0.2">
      <c r="P74" t="s">
        <v>388</v>
      </c>
    </row>
    <row r="75" spans="16:16" x14ac:dyDescent="0.2">
      <c r="P75" t="e">
        <v>#NAME?</v>
      </c>
    </row>
    <row r="76" spans="16:16" x14ac:dyDescent="0.2">
      <c r="P76" t="s">
        <v>365</v>
      </c>
    </row>
    <row r="77" spans="16:16" x14ac:dyDescent="0.2">
      <c r="P77" t="s">
        <v>366</v>
      </c>
    </row>
    <row r="78" spans="16:16" x14ac:dyDescent="0.2">
      <c r="P78" t="s">
        <v>367</v>
      </c>
    </row>
    <row r="80" spans="16:16" x14ac:dyDescent="0.2">
      <c r="P80" t="s">
        <v>368</v>
      </c>
    </row>
    <row r="81" spans="16:17" x14ac:dyDescent="0.2">
      <c r="P81" t="s">
        <v>389</v>
      </c>
    </row>
    <row r="82" spans="16:17" x14ac:dyDescent="0.2">
      <c r="P82" t="s">
        <v>390</v>
      </c>
    </row>
    <row r="83" spans="16:17" x14ac:dyDescent="0.2">
      <c r="P83" t="s">
        <v>391</v>
      </c>
    </row>
    <row r="85" spans="16:17" x14ac:dyDescent="0.2">
      <c r="Q85" t="s">
        <v>372</v>
      </c>
    </row>
    <row r="87" spans="16:17" x14ac:dyDescent="0.2">
      <c r="P87" t="s">
        <v>373</v>
      </c>
    </row>
    <row r="88" spans="16:17" x14ac:dyDescent="0.2">
      <c r="P88" t="s">
        <v>392</v>
      </c>
    </row>
    <row r="89" spans="16:17" x14ac:dyDescent="0.2">
      <c r="P89" t="s">
        <v>375</v>
      </c>
    </row>
    <row r="90" spans="16:17" x14ac:dyDescent="0.2">
      <c r="P90" t="s">
        <v>376</v>
      </c>
    </row>
    <row r="91" spans="16:17" x14ac:dyDescent="0.2">
      <c r="P91" t="s">
        <v>393</v>
      </c>
    </row>
    <row r="92" spans="16:17" x14ac:dyDescent="0.2">
      <c r="P92" t="s">
        <v>378</v>
      </c>
    </row>
    <row r="93" spans="16:17" x14ac:dyDescent="0.2">
      <c r="P93" t="s">
        <v>394</v>
      </c>
    </row>
    <row r="94" spans="16:17" x14ac:dyDescent="0.2">
      <c r="P94" t="s">
        <v>395</v>
      </c>
    </row>
    <row r="97" spans="16:17" x14ac:dyDescent="0.2">
      <c r="P97" t="s">
        <v>364</v>
      </c>
    </row>
    <row r="98" spans="16:17" x14ac:dyDescent="0.2">
      <c r="P98" t="s">
        <v>396</v>
      </c>
    </row>
    <row r="99" spans="16:17" x14ac:dyDescent="0.2">
      <c r="P99" t="e">
        <v>#NAME?</v>
      </c>
    </row>
    <row r="100" spans="16:17" x14ac:dyDescent="0.2">
      <c r="P100" t="s">
        <v>365</v>
      </c>
    </row>
    <row r="101" spans="16:17" x14ac:dyDescent="0.2">
      <c r="P101" t="s">
        <v>366</v>
      </c>
    </row>
    <row r="102" spans="16:17" x14ac:dyDescent="0.2">
      <c r="P102" t="s">
        <v>367</v>
      </c>
    </row>
    <row r="104" spans="16:17" x14ac:dyDescent="0.2">
      <c r="P104" t="s">
        <v>368</v>
      </c>
    </row>
    <row r="105" spans="16:17" x14ac:dyDescent="0.2">
      <c r="P105" t="s">
        <v>397</v>
      </c>
    </row>
    <row r="106" spans="16:17" x14ac:dyDescent="0.2">
      <c r="P106" t="s">
        <v>398</v>
      </c>
    </row>
    <row r="107" spans="16:17" x14ac:dyDescent="0.2">
      <c r="P107" t="s">
        <v>399</v>
      </c>
    </row>
    <row r="109" spans="16:17" x14ac:dyDescent="0.2">
      <c r="Q109" t="s">
        <v>372</v>
      </c>
    </row>
    <row r="111" spans="16:17" x14ac:dyDescent="0.2">
      <c r="P111" t="s">
        <v>373</v>
      </c>
    </row>
    <row r="112" spans="16:17" x14ac:dyDescent="0.2">
      <c r="P112" t="s">
        <v>400</v>
      </c>
    </row>
    <row r="113" spans="16:16" x14ac:dyDescent="0.2">
      <c r="P113" t="s">
        <v>375</v>
      </c>
    </row>
    <row r="114" spans="16:16" x14ac:dyDescent="0.2">
      <c r="P114" t="s">
        <v>376</v>
      </c>
    </row>
    <row r="115" spans="16:16" x14ac:dyDescent="0.2">
      <c r="P115" t="s">
        <v>401</v>
      </c>
    </row>
    <row r="116" spans="16:16" x14ac:dyDescent="0.2">
      <c r="P116" t="s">
        <v>378</v>
      </c>
    </row>
    <row r="117" spans="16:16" x14ac:dyDescent="0.2">
      <c r="P117" t="s">
        <v>379</v>
      </c>
    </row>
    <row r="118" spans="16:16" x14ac:dyDescent="0.2">
      <c r="P118" t="s">
        <v>402</v>
      </c>
    </row>
    <row r="121" spans="16:16" x14ac:dyDescent="0.2">
      <c r="P121" t="s">
        <v>364</v>
      </c>
    </row>
    <row r="122" spans="16:16" x14ac:dyDescent="0.2">
      <c r="P122" t="s">
        <v>403</v>
      </c>
    </row>
    <row r="123" spans="16:16" x14ac:dyDescent="0.2">
      <c r="P123" t="e">
        <v>#NAME?</v>
      </c>
    </row>
    <row r="124" spans="16:16" x14ac:dyDescent="0.2">
      <c r="P124" t="s">
        <v>365</v>
      </c>
    </row>
    <row r="125" spans="16:16" x14ac:dyDescent="0.2">
      <c r="P125" t="s">
        <v>366</v>
      </c>
    </row>
    <row r="126" spans="16:16" x14ac:dyDescent="0.2">
      <c r="P126" t="s">
        <v>367</v>
      </c>
    </row>
    <row r="128" spans="16:16" x14ac:dyDescent="0.2">
      <c r="P128" t="s">
        <v>368</v>
      </c>
    </row>
    <row r="129" spans="16:17" x14ac:dyDescent="0.2">
      <c r="P129" t="s">
        <v>404</v>
      </c>
    </row>
    <row r="130" spans="16:17" x14ac:dyDescent="0.2">
      <c r="P130" t="s">
        <v>405</v>
      </c>
    </row>
    <row r="131" spans="16:17" x14ac:dyDescent="0.2">
      <c r="P131" t="s">
        <v>406</v>
      </c>
    </row>
    <row r="133" spans="16:17" x14ac:dyDescent="0.2">
      <c r="Q133" t="s">
        <v>372</v>
      </c>
    </row>
    <row r="135" spans="16:17" x14ac:dyDescent="0.2">
      <c r="P135" t="s">
        <v>373</v>
      </c>
    </row>
    <row r="136" spans="16:17" x14ac:dyDescent="0.2">
      <c r="P136" t="s">
        <v>407</v>
      </c>
    </row>
    <row r="137" spans="16:17" x14ac:dyDescent="0.2">
      <c r="P137" t="s">
        <v>375</v>
      </c>
    </row>
    <row r="138" spans="16:17" x14ac:dyDescent="0.2">
      <c r="P138" t="s">
        <v>376</v>
      </c>
    </row>
    <row r="139" spans="16:17" x14ac:dyDescent="0.2">
      <c r="P139" t="s">
        <v>408</v>
      </c>
    </row>
    <row r="140" spans="16:17" x14ac:dyDescent="0.2">
      <c r="P140" t="s">
        <v>378</v>
      </c>
    </row>
    <row r="141" spans="16:17" x14ac:dyDescent="0.2">
      <c r="P141" t="s">
        <v>379</v>
      </c>
    </row>
    <row r="142" spans="16:17" x14ac:dyDescent="0.2">
      <c r="P142" t="s">
        <v>409</v>
      </c>
    </row>
    <row r="145" spans="16:17" x14ac:dyDescent="0.2">
      <c r="P145" t="s">
        <v>364</v>
      </c>
    </row>
    <row r="146" spans="16:17" x14ac:dyDescent="0.2">
      <c r="P146" t="s">
        <v>410</v>
      </c>
    </row>
    <row r="147" spans="16:17" x14ac:dyDescent="0.2">
      <c r="P147" t="e">
        <v>#NAME?</v>
      </c>
    </row>
    <row r="148" spans="16:17" x14ac:dyDescent="0.2">
      <c r="P148" t="s">
        <v>365</v>
      </c>
    </row>
    <row r="149" spans="16:17" x14ac:dyDescent="0.2">
      <c r="P149" t="s">
        <v>366</v>
      </c>
    </row>
    <row r="150" spans="16:17" x14ac:dyDescent="0.2">
      <c r="P150" t="s">
        <v>367</v>
      </c>
    </row>
    <row r="152" spans="16:17" x14ac:dyDescent="0.2">
      <c r="P152" t="s">
        <v>368</v>
      </c>
    </row>
    <row r="153" spans="16:17" x14ac:dyDescent="0.2">
      <c r="P153" t="s">
        <v>411</v>
      </c>
    </row>
    <row r="154" spans="16:17" x14ac:dyDescent="0.2">
      <c r="P154" t="s">
        <v>412</v>
      </c>
    </row>
    <row r="155" spans="16:17" x14ac:dyDescent="0.2">
      <c r="P155" t="s">
        <v>413</v>
      </c>
    </row>
    <row r="157" spans="16:17" x14ac:dyDescent="0.2">
      <c r="Q157" t="s">
        <v>372</v>
      </c>
    </row>
    <row r="159" spans="16:17" x14ac:dyDescent="0.2">
      <c r="P159" t="s">
        <v>373</v>
      </c>
    </row>
    <row r="160" spans="16:17" x14ac:dyDescent="0.2">
      <c r="P160" s="125" t="s">
        <v>414</v>
      </c>
    </row>
    <row r="161" spans="16:16" x14ac:dyDescent="0.2">
      <c r="P161" t="s">
        <v>375</v>
      </c>
    </row>
    <row r="162" spans="16:16" x14ac:dyDescent="0.2">
      <c r="P162" t="s">
        <v>376</v>
      </c>
    </row>
    <row r="163" spans="16:16" x14ac:dyDescent="0.2">
      <c r="P163" t="s">
        <v>415</v>
      </c>
    </row>
    <row r="164" spans="16:16" x14ac:dyDescent="0.2">
      <c r="P164" t="s">
        <v>378</v>
      </c>
    </row>
    <row r="165" spans="16:16" x14ac:dyDescent="0.2">
      <c r="P165" t="s">
        <v>379</v>
      </c>
    </row>
    <row r="166" spans="16:16" x14ac:dyDescent="0.2">
      <c r="P166" t="s">
        <v>416</v>
      </c>
    </row>
    <row r="169" spans="16:16" x14ac:dyDescent="0.2">
      <c r="P169" t="s">
        <v>364</v>
      </c>
    </row>
    <row r="170" spans="16:16" x14ac:dyDescent="0.2">
      <c r="P170" t="s">
        <v>417</v>
      </c>
    </row>
    <row r="171" spans="16:16" x14ac:dyDescent="0.2">
      <c r="P171" t="e">
        <v>#NAME?</v>
      </c>
    </row>
    <row r="172" spans="16:16" x14ac:dyDescent="0.2">
      <c r="P172" t="s">
        <v>365</v>
      </c>
    </row>
    <row r="173" spans="16:16" x14ac:dyDescent="0.2">
      <c r="P173" t="s">
        <v>366</v>
      </c>
    </row>
    <row r="174" spans="16:16" x14ac:dyDescent="0.2">
      <c r="P174" t="s">
        <v>367</v>
      </c>
    </row>
    <row r="176" spans="16:16" x14ac:dyDescent="0.2">
      <c r="P176" t="s">
        <v>368</v>
      </c>
    </row>
    <row r="177" spans="16:17" x14ac:dyDescent="0.2">
      <c r="P177" t="s">
        <v>418</v>
      </c>
    </row>
    <row r="178" spans="16:17" x14ac:dyDescent="0.2">
      <c r="P178" t="s">
        <v>419</v>
      </c>
    </row>
    <row r="179" spans="16:17" x14ac:dyDescent="0.2">
      <c r="P179" t="s">
        <v>420</v>
      </c>
    </row>
    <row r="181" spans="16:17" x14ac:dyDescent="0.2">
      <c r="Q181" t="s">
        <v>372</v>
      </c>
    </row>
    <row r="183" spans="16:17" x14ac:dyDescent="0.2">
      <c r="P183" t="s">
        <v>373</v>
      </c>
    </row>
    <row r="184" spans="16:17" x14ac:dyDescent="0.2">
      <c r="P184" s="219" t="s">
        <v>421</v>
      </c>
    </row>
    <row r="185" spans="16:17" x14ac:dyDescent="0.2">
      <c r="P185" t="s">
        <v>375</v>
      </c>
    </row>
    <row r="186" spans="16:17" x14ac:dyDescent="0.2">
      <c r="P186" t="s">
        <v>376</v>
      </c>
    </row>
    <row r="187" spans="16:17" x14ac:dyDescent="0.2">
      <c r="P187" t="s">
        <v>422</v>
      </c>
    </row>
    <row r="188" spans="16:17" x14ac:dyDescent="0.2">
      <c r="P188" t="s">
        <v>378</v>
      </c>
    </row>
    <row r="189" spans="16:17" x14ac:dyDescent="0.2">
      <c r="P189" t="s">
        <v>379</v>
      </c>
    </row>
    <row r="190" spans="16:17" x14ac:dyDescent="0.2">
      <c r="P190" t="s">
        <v>423</v>
      </c>
    </row>
    <row r="193" spans="16:17" x14ac:dyDescent="0.2">
      <c r="P193" t="s">
        <v>364</v>
      </c>
    </row>
    <row r="194" spans="16:17" x14ac:dyDescent="0.2">
      <c r="P194" t="s">
        <v>424</v>
      </c>
    </row>
    <row r="195" spans="16:17" x14ac:dyDescent="0.2">
      <c r="P195" t="e">
        <v>#NAME?</v>
      </c>
    </row>
    <row r="196" spans="16:17" x14ac:dyDescent="0.2">
      <c r="P196" t="s">
        <v>365</v>
      </c>
    </row>
    <row r="197" spans="16:17" x14ac:dyDescent="0.2">
      <c r="P197" t="s">
        <v>366</v>
      </c>
    </row>
    <row r="198" spans="16:17" x14ac:dyDescent="0.2">
      <c r="P198" t="s">
        <v>367</v>
      </c>
    </row>
    <row r="200" spans="16:17" x14ac:dyDescent="0.2">
      <c r="P200" t="s">
        <v>368</v>
      </c>
    </row>
    <row r="201" spans="16:17" x14ac:dyDescent="0.2">
      <c r="P201" t="s">
        <v>425</v>
      </c>
    </row>
    <row r="202" spans="16:17" x14ac:dyDescent="0.2">
      <c r="P202" t="s">
        <v>426</v>
      </c>
    </row>
    <row r="203" spans="16:17" x14ac:dyDescent="0.2">
      <c r="P203" t="s">
        <v>427</v>
      </c>
    </row>
    <row r="205" spans="16:17" x14ac:dyDescent="0.2">
      <c r="Q205" t="s">
        <v>372</v>
      </c>
    </row>
    <row r="207" spans="16:17" x14ac:dyDescent="0.2">
      <c r="P207" t="s">
        <v>373</v>
      </c>
    </row>
    <row r="208" spans="16:17" x14ac:dyDescent="0.2">
      <c r="P208" s="220" t="s">
        <v>428</v>
      </c>
    </row>
    <row r="209" spans="16:16" x14ac:dyDescent="0.2">
      <c r="P209" t="s">
        <v>375</v>
      </c>
    </row>
    <row r="210" spans="16:16" x14ac:dyDescent="0.2">
      <c r="P210" t="s">
        <v>376</v>
      </c>
    </row>
    <row r="211" spans="16:16" x14ac:dyDescent="0.2">
      <c r="P211" t="s">
        <v>429</v>
      </c>
    </row>
    <row r="212" spans="16:16" x14ac:dyDescent="0.2">
      <c r="P212" t="s">
        <v>378</v>
      </c>
    </row>
    <row r="213" spans="16:16" x14ac:dyDescent="0.2">
      <c r="P213" t="s">
        <v>379</v>
      </c>
    </row>
    <row r="214" spans="16:16" x14ac:dyDescent="0.2">
      <c r="P214" t="s">
        <v>430</v>
      </c>
    </row>
    <row r="217" spans="16:16" x14ac:dyDescent="0.2">
      <c r="P217" t="s">
        <v>364</v>
      </c>
    </row>
    <row r="218" spans="16:16" x14ac:dyDescent="0.2">
      <c r="P218" t="s">
        <v>431</v>
      </c>
    </row>
    <row r="219" spans="16:16" x14ac:dyDescent="0.2">
      <c r="P219" t="e">
        <v>#NAME?</v>
      </c>
    </row>
    <row r="220" spans="16:16" x14ac:dyDescent="0.2">
      <c r="P220" t="s">
        <v>365</v>
      </c>
    </row>
    <row r="221" spans="16:16" x14ac:dyDescent="0.2">
      <c r="P221" t="s">
        <v>366</v>
      </c>
    </row>
    <row r="222" spans="16:16" x14ac:dyDescent="0.2">
      <c r="P222" t="s">
        <v>367</v>
      </c>
    </row>
    <row r="224" spans="16:16" x14ac:dyDescent="0.2">
      <c r="P224" t="s">
        <v>368</v>
      </c>
    </row>
    <row r="225" spans="16:17" x14ac:dyDescent="0.2">
      <c r="P225" t="s">
        <v>432</v>
      </c>
    </row>
    <row r="226" spans="16:17" x14ac:dyDescent="0.2">
      <c r="P226" t="s">
        <v>433</v>
      </c>
    </row>
    <row r="227" spans="16:17" x14ac:dyDescent="0.2">
      <c r="P227" t="s">
        <v>434</v>
      </c>
    </row>
    <row r="229" spans="16:17" x14ac:dyDescent="0.2">
      <c r="Q229" t="s">
        <v>372</v>
      </c>
    </row>
    <row r="231" spans="16:17" x14ac:dyDescent="0.2">
      <c r="P231" t="s">
        <v>373</v>
      </c>
    </row>
    <row r="232" spans="16:17" x14ac:dyDescent="0.2">
      <c r="P232" s="220" t="s">
        <v>435</v>
      </c>
    </row>
    <row r="233" spans="16:17" x14ac:dyDescent="0.2">
      <c r="P233" t="s">
        <v>375</v>
      </c>
    </row>
    <row r="234" spans="16:17" x14ac:dyDescent="0.2">
      <c r="P234" t="s">
        <v>376</v>
      </c>
    </row>
    <row r="235" spans="16:17" x14ac:dyDescent="0.2">
      <c r="P235" t="s">
        <v>436</v>
      </c>
    </row>
    <row r="236" spans="16:17" x14ac:dyDescent="0.2">
      <c r="P236" t="s">
        <v>378</v>
      </c>
    </row>
    <row r="237" spans="16:17" x14ac:dyDescent="0.2">
      <c r="P237" t="s">
        <v>379</v>
      </c>
    </row>
    <row r="238" spans="16:17" x14ac:dyDescent="0.2">
      <c r="P238" t="s">
        <v>437</v>
      </c>
    </row>
    <row r="241" spans="16:17" x14ac:dyDescent="0.2">
      <c r="P241" t="s">
        <v>364</v>
      </c>
    </row>
    <row r="242" spans="16:17" x14ac:dyDescent="0.2">
      <c r="P242" t="s">
        <v>438</v>
      </c>
    </row>
    <row r="243" spans="16:17" x14ac:dyDescent="0.2">
      <c r="P243" t="e">
        <v>#NAME?</v>
      </c>
    </row>
    <row r="244" spans="16:17" x14ac:dyDescent="0.2">
      <c r="P244" t="s">
        <v>365</v>
      </c>
    </row>
    <row r="245" spans="16:17" x14ac:dyDescent="0.2">
      <c r="P245" t="s">
        <v>366</v>
      </c>
    </row>
    <row r="246" spans="16:17" x14ac:dyDescent="0.2">
      <c r="P246" t="s">
        <v>367</v>
      </c>
    </row>
    <row r="248" spans="16:17" x14ac:dyDescent="0.2">
      <c r="P248" t="s">
        <v>368</v>
      </c>
    </row>
    <row r="249" spans="16:17" x14ac:dyDescent="0.2">
      <c r="P249" t="s">
        <v>439</v>
      </c>
    </row>
    <row r="250" spans="16:17" x14ac:dyDescent="0.2">
      <c r="P250" t="s">
        <v>440</v>
      </c>
    </row>
    <row r="251" spans="16:17" x14ac:dyDescent="0.2">
      <c r="P251" t="s">
        <v>441</v>
      </c>
    </row>
    <row r="253" spans="16:17" x14ac:dyDescent="0.2">
      <c r="Q253" t="s">
        <v>372</v>
      </c>
    </row>
    <row r="255" spans="16:17" x14ac:dyDescent="0.2">
      <c r="P255" t="s">
        <v>373</v>
      </c>
    </row>
    <row r="256" spans="16:17" x14ac:dyDescent="0.2">
      <c r="P256" t="s">
        <v>442</v>
      </c>
    </row>
    <row r="257" spans="16:16" x14ac:dyDescent="0.2">
      <c r="P257" t="s">
        <v>375</v>
      </c>
    </row>
    <row r="258" spans="16:16" x14ac:dyDescent="0.2">
      <c r="P258" t="s">
        <v>376</v>
      </c>
    </row>
    <row r="259" spans="16:16" x14ac:dyDescent="0.2">
      <c r="P259" t="s">
        <v>443</v>
      </c>
    </row>
    <row r="260" spans="16:16" x14ac:dyDescent="0.2">
      <c r="P260" t="s">
        <v>378</v>
      </c>
    </row>
    <row r="261" spans="16:16" x14ac:dyDescent="0.2">
      <c r="P261" t="s">
        <v>444</v>
      </c>
    </row>
    <row r="262" spans="16:16" x14ac:dyDescent="0.2">
      <c r="P262" t="s">
        <v>445</v>
      </c>
    </row>
  </sheetData>
  <mergeCells count="6">
    <mergeCell ref="B26:I31"/>
    <mergeCell ref="F17:I17"/>
    <mergeCell ref="B17:B18"/>
    <mergeCell ref="C17:C18"/>
    <mergeCell ref="D17:D18"/>
    <mergeCell ref="E17:E18"/>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1"/>
  <sheetViews>
    <sheetView workbookViewId="0">
      <selection sqref="A1:XFD1048576"/>
    </sheetView>
  </sheetViews>
  <sheetFormatPr baseColWidth="10" defaultRowHeight="16" x14ac:dyDescent="0.2"/>
  <sheetData>
    <row r="1" spans="1:10" ht="32" x14ac:dyDescent="0.2">
      <c r="A1" s="206" t="s">
        <v>354</v>
      </c>
      <c r="B1" s="206" t="s">
        <v>355</v>
      </c>
      <c r="C1" s="206" t="s">
        <v>356</v>
      </c>
      <c r="D1" s="207" t="s">
        <v>357</v>
      </c>
      <c r="E1" s="207" t="s">
        <v>358</v>
      </c>
      <c r="F1" s="207" t="s">
        <v>359</v>
      </c>
      <c r="G1" s="207" t="s">
        <v>360</v>
      </c>
      <c r="H1" s="207" t="s">
        <v>361</v>
      </c>
      <c r="I1" s="207" t="s">
        <v>362</v>
      </c>
      <c r="J1" s="207" t="s">
        <v>363</v>
      </c>
    </row>
    <row r="2" spans="1:10" x14ac:dyDescent="0.2">
      <c r="A2" s="40" t="s">
        <v>183</v>
      </c>
      <c r="B2" s="40" t="s">
        <v>183</v>
      </c>
      <c r="C2" s="40" t="s">
        <v>183</v>
      </c>
      <c r="D2" s="40" t="s">
        <v>183</v>
      </c>
      <c r="E2" s="40" t="s">
        <v>182</v>
      </c>
      <c r="F2" s="40" t="s">
        <v>182</v>
      </c>
      <c r="G2" s="40" t="s">
        <v>182</v>
      </c>
      <c r="H2" s="40" t="s">
        <v>177</v>
      </c>
      <c r="I2" s="40" t="s">
        <v>176</v>
      </c>
      <c r="J2" s="40" t="s">
        <v>176</v>
      </c>
    </row>
    <row r="3" spans="1:10" x14ac:dyDescent="0.2">
      <c r="A3" s="40" t="s">
        <v>183</v>
      </c>
      <c r="B3" s="40" t="s">
        <v>183</v>
      </c>
      <c r="C3" s="40" t="s">
        <v>183</v>
      </c>
      <c r="D3" s="40" t="s">
        <v>183</v>
      </c>
      <c r="E3" s="40" t="s">
        <v>182</v>
      </c>
      <c r="F3" s="40" t="s">
        <v>182</v>
      </c>
      <c r="G3" s="40" t="s">
        <v>182</v>
      </c>
      <c r="H3" s="40" t="s">
        <v>177</v>
      </c>
      <c r="I3" s="40" t="s">
        <v>176</v>
      </c>
      <c r="J3" s="40" t="s">
        <v>176</v>
      </c>
    </row>
    <row r="4" spans="1:10" x14ac:dyDescent="0.2">
      <c r="A4" s="40" t="s">
        <v>183</v>
      </c>
      <c r="B4" s="40" t="s">
        <v>183</v>
      </c>
      <c r="C4" s="40" t="s">
        <v>183</v>
      </c>
      <c r="D4" s="40" t="s">
        <v>183</v>
      </c>
      <c r="E4" s="40" t="s">
        <v>182</v>
      </c>
      <c r="F4" s="40" t="s">
        <v>182</v>
      </c>
      <c r="G4" s="40" t="s">
        <v>182</v>
      </c>
      <c r="H4" s="40" t="s">
        <v>177</v>
      </c>
      <c r="I4" s="40" t="s">
        <v>176</v>
      </c>
      <c r="J4" s="40" t="s">
        <v>176</v>
      </c>
    </row>
    <row r="5" spans="1:10" x14ac:dyDescent="0.2">
      <c r="A5" s="40" t="s">
        <v>183</v>
      </c>
      <c r="B5" s="40" t="s">
        <v>183</v>
      </c>
      <c r="C5" s="40" t="s">
        <v>183</v>
      </c>
      <c r="D5" s="40" t="s">
        <v>183</v>
      </c>
      <c r="E5" s="40" t="s">
        <v>182</v>
      </c>
      <c r="F5" s="40" t="s">
        <v>182</v>
      </c>
      <c r="G5" s="40" t="s">
        <v>182</v>
      </c>
      <c r="H5" s="40" t="s">
        <v>177</v>
      </c>
      <c r="I5" s="40" t="s">
        <v>176</v>
      </c>
      <c r="J5" s="40" t="s">
        <v>176</v>
      </c>
    </row>
    <row r="6" spans="1:10" x14ac:dyDescent="0.2">
      <c r="A6" s="40" t="s">
        <v>183</v>
      </c>
      <c r="B6" s="40" t="s">
        <v>183</v>
      </c>
      <c r="C6" s="40" t="s">
        <v>183</v>
      </c>
      <c r="D6" s="40" t="s">
        <v>183</v>
      </c>
      <c r="E6" s="40" t="s">
        <v>182</v>
      </c>
      <c r="F6" s="40" t="s">
        <v>182</v>
      </c>
      <c r="G6" s="40" t="s">
        <v>182</v>
      </c>
      <c r="H6" s="40" t="s">
        <v>177</v>
      </c>
      <c r="I6" s="40" t="s">
        <v>176</v>
      </c>
      <c r="J6" s="40" t="s">
        <v>176</v>
      </c>
    </row>
    <row r="7" spans="1:10" x14ac:dyDescent="0.2">
      <c r="A7" s="40" t="s">
        <v>183</v>
      </c>
      <c r="B7" s="40" t="s">
        <v>183</v>
      </c>
      <c r="C7" s="40" t="s">
        <v>183</v>
      </c>
      <c r="D7" s="40" t="s">
        <v>183</v>
      </c>
      <c r="E7" s="40" t="s">
        <v>182</v>
      </c>
      <c r="F7" s="40" t="s">
        <v>182</v>
      </c>
      <c r="G7" s="40" t="s">
        <v>182</v>
      </c>
      <c r="H7" s="40" t="s">
        <v>177</v>
      </c>
      <c r="I7" s="40" t="s">
        <v>181</v>
      </c>
      <c r="J7" s="40" t="s">
        <v>177</v>
      </c>
    </row>
    <row r="8" spans="1:10" x14ac:dyDescent="0.2">
      <c r="A8" s="40" t="s">
        <v>183</v>
      </c>
      <c r="B8" s="40" t="s">
        <v>183</v>
      </c>
      <c r="C8" s="40" t="s">
        <v>183</v>
      </c>
      <c r="D8" s="40" t="s">
        <v>183</v>
      </c>
      <c r="E8" s="40" t="s">
        <v>182</v>
      </c>
      <c r="F8" s="40" t="s">
        <v>182</v>
      </c>
      <c r="G8" s="40" t="s">
        <v>182</v>
      </c>
      <c r="H8" s="40" t="s">
        <v>177</v>
      </c>
      <c r="I8" s="40" t="s">
        <v>181</v>
      </c>
      <c r="J8" s="40" t="s">
        <v>177</v>
      </c>
    </row>
    <row r="9" spans="1:10" x14ac:dyDescent="0.2">
      <c r="A9" s="40" t="s">
        <v>183</v>
      </c>
      <c r="B9" s="40" t="s">
        <v>183</v>
      </c>
      <c r="C9" s="40" t="s">
        <v>183</v>
      </c>
      <c r="D9" s="40" t="s">
        <v>183</v>
      </c>
      <c r="E9" s="40" t="s">
        <v>182</v>
      </c>
      <c r="F9" s="40" t="s">
        <v>182</v>
      </c>
      <c r="G9" s="40" t="s">
        <v>182</v>
      </c>
      <c r="H9" s="40" t="s">
        <v>177</v>
      </c>
      <c r="I9" s="40" t="s">
        <v>181</v>
      </c>
      <c r="J9" s="40" t="s">
        <v>177</v>
      </c>
    </row>
    <row r="10" spans="1:10" x14ac:dyDescent="0.2">
      <c r="A10" s="40" t="s">
        <v>183</v>
      </c>
      <c r="B10" s="40" t="s">
        <v>183</v>
      </c>
      <c r="C10" s="40" t="s">
        <v>183</v>
      </c>
      <c r="D10" s="40" t="s">
        <v>183</v>
      </c>
      <c r="E10" s="40" t="s">
        <v>182</v>
      </c>
      <c r="F10" s="40" t="s">
        <v>182</v>
      </c>
      <c r="G10" s="40" t="s">
        <v>182</v>
      </c>
      <c r="H10" s="40" t="s">
        <v>177</v>
      </c>
      <c r="I10" s="40" t="s">
        <v>181</v>
      </c>
      <c r="J10" s="40" t="s">
        <v>177</v>
      </c>
    </row>
    <row r="11" spans="1:10" x14ac:dyDescent="0.2">
      <c r="A11" s="40" t="s">
        <v>183</v>
      </c>
      <c r="B11" s="40" t="s">
        <v>183</v>
      </c>
      <c r="C11" s="40" t="s">
        <v>183</v>
      </c>
      <c r="D11" s="40" t="s">
        <v>183</v>
      </c>
      <c r="E11" s="40" t="s">
        <v>182</v>
      </c>
      <c r="F11" s="40" t="s">
        <v>182</v>
      </c>
      <c r="G11" s="40" t="s">
        <v>182</v>
      </c>
      <c r="H11" s="40" t="s">
        <v>177</v>
      </c>
      <c r="I11" s="40" t="s">
        <v>181</v>
      </c>
      <c r="J11" s="40" t="s">
        <v>177</v>
      </c>
    </row>
    <row r="12" spans="1:10" x14ac:dyDescent="0.2">
      <c r="A12" s="40" t="s">
        <v>183</v>
      </c>
      <c r="B12" s="40" t="s">
        <v>183</v>
      </c>
      <c r="C12" s="40" t="s">
        <v>183</v>
      </c>
      <c r="D12" s="40" t="s">
        <v>183</v>
      </c>
      <c r="E12" s="40" t="s">
        <v>182</v>
      </c>
      <c r="F12" s="40" t="s">
        <v>182</v>
      </c>
      <c r="G12" s="40" t="s">
        <v>182</v>
      </c>
      <c r="H12" s="40" t="s">
        <v>177</v>
      </c>
      <c r="I12" s="40" t="s">
        <v>181</v>
      </c>
      <c r="J12" s="40" t="s">
        <v>177</v>
      </c>
    </row>
    <row r="13" spans="1:10" x14ac:dyDescent="0.2">
      <c r="A13" s="40" t="s">
        <v>183</v>
      </c>
      <c r="B13" s="40" t="s">
        <v>183</v>
      </c>
      <c r="C13" s="40" t="s">
        <v>183</v>
      </c>
      <c r="D13" s="40" t="s">
        <v>183</v>
      </c>
      <c r="E13" s="40" t="s">
        <v>182</v>
      </c>
      <c r="F13" s="40" t="s">
        <v>182</v>
      </c>
      <c r="G13" s="40" t="s">
        <v>182</v>
      </c>
      <c r="H13" s="40" t="s">
        <v>177</v>
      </c>
      <c r="I13" s="40" t="s">
        <v>181</v>
      </c>
      <c r="J13" s="40" t="s">
        <v>177</v>
      </c>
    </row>
    <row r="14" spans="1:10" x14ac:dyDescent="0.2">
      <c r="A14" s="40" t="s">
        <v>183</v>
      </c>
      <c r="B14" s="40" t="s">
        <v>183</v>
      </c>
      <c r="C14" s="40" t="s">
        <v>183</v>
      </c>
      <c r="D14" s="40" t="s">
        <v>183</v>
      </c>
      <c r="E14" s="40" t="s">
        <v>182</v>
      </c>
      <c r="F14" s="40" t="s">
        <v>182</v>
      </c>
      <c r="G14" s="40" t="s">
        <v>182</v>
      </c>
      <c r="H14" s="40" t="s">
        <v>177</v>
      </c>
      <c r="I14" s="40" t="s">
        <v>181</v>
      </c>
      <c r="J14" s="40" t="s">
        <v>177</v>
      </c>
    </row>
    <row r="15" spans="1:10" x14ac:dyDescent="0.2">
      <c r="A15" s="40" t="s">
        <v>183</v>
      </c>
      <c r="B15" s="40" t="s">
        <v>183</v>
      </c>
      <c r="C15" s="40" t="s">
        <v>183</v>
      </c>
      <c r="D15" s="40" t="s">
        <v>183</v>
      </c>
      <c r="E15" s="40" t="s">
        <v>182</v>
      </c>
      <c r="F15" s="40" t="s">
        <v>182</v>
      </c>
      <c r="G15" s="40" t="s">
        <v>182</v>
      </c>
      <c r="H15" s="40" t="s">
        <v>177</v>
      </c>
      <c r="I15" s="40" t="s">
        <v>181</v>
      </c>
      <c r="J15" s="40" t="s">
        <v>177</v>
      </c>
    </row>
    <row r="16" spans="1:10" x14ac:dyDescent="0.2">
      <c r="A16" s="40" t="s">
        <v>183</v>
      </c>
      <c r="B16" s="40" t="s">
        <v>183</v>
      </c>
      <c r="C16" s="40" t="s">
        <v>183</v>
      </c>
      <c r="D16" s="40" t="s">
        <v>183</v>
      </c>
      <c r="E16" s="40" t="s">
        <v>182</v>
      </c>
      <c r="F16" s="40" t="s">
        <v>182</v>
      </c>
      <c r="G16" s="40" t="s">
        <v>182</v>
      </c>
      <c r="H16" s="40" t="s">
        <v>177</v>
      </c>
      <c r="I16" s="40" t="s">
        <v>181</v>
      </c>
      <c r="J16" s="40" t="s">
        <v>177</v>
      </c>
    </row>
    <row r="17" spans="1:10" x14ac:dyDescent="0.2">
      <c r="A17" s="40" t="s">
        <v>183</v>
      </c>
      <c r="B17" s="40" t="s">
        <v>183</v>
      </c>
      <c r="C17" s="40" t="s">
        <v>183</v>
      </c>
      <c r="D17" s="40" t="s">
        <v>183</v>
      </c>
      <c r="E17" s="40" t="s">
        <v>182</v>
      </c>
      <c r="F17" s="40" t="s">
        <v>182</v>
      </c>
      <c r="G17" s="40" t="s">
        <v>182</v>
      </c>
      <c r="H17" s="40" t="s">
        <v>177</v>
      </c>
      <c r="I17" s="40" t="s">
        <v>181</v>
      </c>
      <c r="J17" s="40" t="s">
        <v>177</v>
      </c>
    </row>
    <row r="18" spans="1:10" x14ac:dyDescent="0.2">
      <c r="A18" s="40" t="s">
        <v>183</v>
      </c>
      <c r="B18" s="40" t="s">
        <v>183</v>
      </c>
      <c r="C18" s="40" t="s">
        <v>183</v>
      </c>
      <c r="D18" s="40" t="s">
        <v>183</v>
      </c>
      <c r="E18" s="40" t="s">
        <v>182</v>
      </c>
      <c r="F18" s="40" t="s">
        <v>182</v>
      </c>
      <c r="G18" s="40" t="s">
        <v>182</v>
      </c>
      <c r="H18" s="40" t="s">
        <v>177</v>
      </c>
      <c r="I18" s="40" t="s">
        <v>181</v>
      </c>
      <c r="J18" s="40" t="s">
        <v>177</v>
      </c>
    </row>
    <row r="19" spans="1:10" x14ac:dyDescent="0.2">
      <c r="A19" s="40" t="s">
        <v>183</v>
      </c>
      <c r="B19" s="40" t="s">
        <v>183</v>
      </c>
      <c r="C19" s="40" t="s">
        <v>183</v>
      </c>
      <c r="D19" s="40" t="s">
        <v>183</v>
      </c>
      <c r="E19" s="40" t="s">
        <v>182</v>
      </c>
      <c r="F19" s="40" t="s">
        <v>182</v>
      </c>
      <c r="G19" s="40" t="s">
        <v>182</v>
      </c>
      <c r="H19" s="40" t="s">
        <v>177</v>
      </c>
      <c r="I19" s="40" t="s">
        <v>181</v>
      </c>
      <c r="J19" s="40" t="s">
        <v>177</v>
      </c>
    </row>
    <row r="20" spans="1:10" x14ac:dyDescent="0.2">
      <c r="A20" s="40" t="s">
        <v>183</v>
      </c>
      <c r="B20" s="40" t="s">
        <v>183</v>
      </c>
      <c r="C20" s="40" t="s">
        <v>183</v>
      </c>
      <c r="D20" s="40" t="s">
        <v>183</v>
      </c>
      <c r="E20" s="40" t="s">
        <v>182</v>
      </c>
      <c r="F20" s="40" t="s">
        <v>182</v>
      </c>
      <c r="G20" s="40" t="s">
        <v>182</v>
      </c>
      <c r="H20" s="40" t="s">
        <v>177</v>
      </c>
      <c r="I20" s="40" t="s">
        <v>181</v>
      </c>
      <c r="J20" s="40" t="s">
        <v>177</v>
      </c>
    </row>
    <row r="21" spans="1:10" x14ac:dyDescent="0.2">
      <c r="A21" s="40" t="s">
        <v>183</v>
      </c>
      <c r="B21" s="40" t="s">
        <v>183</v>
      </c>
      <c r="C21" s="40" t="s">
        <v>183</v>
      </c>
      <c r="D21" s="40" t="s">
        <v>183</v>
      </c>
      <c r="E21" s="40" t="s">
        <v>182</v>
      </c>
      <c r="F21" s="40" t="s">
        <v>182</v>
      </c>
      <c r="G21" s="40" t="s">
        <v>182</v>
      </c>
      <c r="H21" s="40" t="s">
        <v>177</v>
      </c>
      <c r="I21" s="40" t="s">
        <v>181</v>
      </c>
      <c r="J21" s="40" t="s">
        <v>177</v>
      </c>
    </row>
    <row r="22" spans="1:10" x14ac:dyDescent="0.2">
      <c r="A22" s="40" t="s">
        <v>183</v>
      </c>
      <c r="B22" s="40" t="s">
        <v>183</v>
      </c>
      <c r="C22" s="40" t="s">
        <v>183</v>
      </c>
      <c r="D22" s="40" t="s">
        <v>183</v>
      </c>
      <c r="E22" s="40" t="s">
        <v>182</v>
      </c>
      <c r="F22" s="40" t="s">
        <v>182</v>
      </c>
      <c r="G22" s="40" t="s">
        <v>182</v>
      </c>
      <c r="H22" s="40" t="s">
        <v>177</v>
      </c>
      <c r="I22" s="40" t="s">
        <v>181</v>
      </c>
      <c r="J22" s="40" t="s">
        <v>177</v>
      </c>
    </row>
    <row r="23" spans="1:10" x14ac:dyDescent="0.2">
      <c r="A23" s="40" t="s">
        <v>183</v>
      </c>
      <c r="B23" s="40" t="s">
        <v>183</v>
      </c>
      <c r="C23" s="40" t="s">
        <v>183</v>
      </c>
      <c r="D23" s="40" t="s">
        <v>183</v>
      </c>
      <c r="E23" s="40" t="s">
        <v>182</v>
      </c>
      <c r="F23" s="40" t="s">
        <v>182</v>
      </c>
      <c r="G23" s="40" t="s">
        <v>182</v>
      </c>
      <c r="H23" s="40" t="s">
        <v>177</v>
      </c>
      <c r="I23" s="40" t="s">
        <v>181</v>
      </c>
      <c r="J23" s="40" t="s">
        <v>177</v>
      </c>
    </row>
    <row r="24" spans="1:10" x14ac:dyDescent="0.2">
      <c r="A24" s="40" t="s">
        <v>183</v>
      </c>
      <c r="B24" s="40" t="s">
        <v>183</v>
      </c>
      <c r="C24" s="40" t="s">
        <v>183</v>
      </c>
      <c r="D24" s="40" t="s">
        <v>183</v>
      </c>
      <c r="E24" s="40" t="s">
        <v>182</v>
      </c>
      <c r="F24" s="40" t="s">
        <v>182</v>
      </c>
      <c r="G24" s="40" t="s">
        <v>182</v>
      </c>
      <c r="H24" s="40" t="s">
        <v>177</v>
      </c>
      <c r="I24" s="40" t="s">
        <v>181</v>
      </c>
      <c r="J24" s="40" t="s">
        <v>177</v>
      </c>
    </row>
    <row r="25" spans="1:10" x14ac:dyDescent="0.2">
      <c r="A25" s="40" t="s">
        <v>183</v>
      </c>
      <c r="B25" s="40" t="s">
        <v>183</v>
      </c>
      <c r="C25" s="40" t="s">
        <v>183</v>
      </c>
      <c r="D25" s="40" t="s">
        <v>183</v>
      </c>
      <c r="E25" s="40" t="s">
        <v>182</v>
      </c>
      <c r="F25" s="40" t="s">
        <v>182</v>
      </c>
      <c r="G25" s="40" t="s">
        <v>182</v>
      </c>
      <c r="H25" s="40" t="s">
        <v>177</v>
      </c>
      <c r="I25" s="40" t="s">
        <v>181</v>
      </c>
      <c r="J25" s="40" t="s">
        <v>177</v>
      </c>
    </row>
    <row r="26" spans="1:10" x14ac:dyDescent="0.2">
      <c r="A26" s="40" t="s">
        <v>183</v>
      </c>
      <c r="B26" s="40" t="s">
        <v>183</v>
      </c>
      <c r="C26" s="40" t="s">
        <v>183</v>
      </c>
      <c r="D26" s="40" t="s">
        <v>183</v>
      </c>
      <c r="E26" s="40" t="s">
        <v>182</v>
      </c>
      <c r="F26" s="40" t="s">
        <v>182</v>
      </c>
      <c r="G26" s="40" t="s">
        <v>182</v>
      </c>
      <c r="H26" s="40" t="s">
        <v>177</v>
      </c>
      <c r="I26" s="40" t="s">
        <v>181</v>
      </c>
      <c r="J26" s="40" t="s">
        <v>177</v>
      </c>
    </row>
    <row r="27" spans="1:10" x14ac:dyDescent="0.2">
      <c r="A27" s="40" t="s">
        <v>183</v>
      </c>
      <c r="B27" s="40" t="s">
        <v>183</v>
      </c>
      <c r="C27" s="40" t="s">
        <v>183</v>
      </c>
      <c r="D27" s="40" t="s">
        <v>183</v>
      </c>
      <c r="E27" s="40" t="s">
        <v>182</v>
      </c>
      <c r="F27" s="40" t="s">
        <v>182</v>
      </c>
      <c r="G27" s="40" t="s">
        <v>182</v>
      </c>
      <c r="H27" s="40" t="s">
        <v>177</v>
      </c>
      <c r="I27" s="40" t="s">
        <v>181</v>
      </c>
      <c r="J27" s="40" t="s">
        <v>177</v>
      </c>
    </row>
    <row r="28" spans="1:10" x14ac:dyDescent="0.2">
      <c r="A28" s="40" t="s">
        <v>183</v>
      </c>
      <c r="B28" s="40" t="s">
        <v>183</v>
      </c>
      <c r="C28" s="40" t="s">
        <v>183</v>
      </c>
      <c r="D28" s="40" t="s">
        <v>183</v>
      </c>
      <c r="E28" s="40" t="s">
        <v>182</v>
      </c>
      <c r="F28" s="40" t="s">
        <v>182</v>
      </c>
      <c r="G28" s="40" t="s">
        <v>182</v>
      </c>
      <c r="H28" s="40" t="s">
        <v>177</v>
      </c>
      <c r="I28" s="40" t="s">
        <v>181</v>
      </c>
      <c r="J28" s="40" t="s">
        <v>177</v>
      </c>
    </row>
    <row r="29" spans="1:10" x14ac:dyDescent="0.2">
      <c r="A29" s="40" t="s">
        <v>183</v>
      </c>
      <c r="B29" s="40" t="s">
        <v>183</v>
      </c>
      <c r="C29" s="40" t="s">
        <v>183</v>
      </c>
      <c r="D29" s="40" t="s">
        <v>183</v>
      </c>
      <c r="E29" s="40" t="s">
        <v>182</v>
      </c>
      <c r="F29" s="40" t="s">
        <v>182</v>
      </c>
      <c r="G29" s="40" t="s">
        <v>182</v>
      </c>
      <c r="H29" s="40" t="s">
        <v>177</v>
      </c>
      <c r="I29" s="40" t="s">
        <v>181</v>
      </c>
      <c r="J29" s="40" t="s">
        <v>177</v>
      </c>
    </row>
    <row r="30" spans="1:10" x14ac:dyDescent="0.2">
      <c r="A30" s="40" t="s">
        <v>183</v>
      </c>
      <c r="B30" s="40" t="s">
        <v>183</v>
      </c>
      <c r="C30" s="40" t="s">
        <v>183</v>
      </c>
      <c r="D30" s="40" t="s">
        <v>183</v>
      </c>
      <c r="E30" s="40" t="s">
        <v>182</v>
      </c>
      <c r="F30" s="40" t="s">
        <v>182</v>
      </c>
      <c r="G30" s="40" t="s">
        <v>182</v>
      </c>
      <c r="H30" s="40" t="s">
        <v>177</v>
      </c>
      <c r="I30" s="40" t="s">
        <v>181</v>
      </c>
      <c r="J30" s="40" t="s">
        <v>177</v>
      </c>
    </row>
    <row r="31" spans="1:10" x14ac:dyDescent="0.2">
      <c r="A31" s="40" t="s">
        <v>183</v>
      </c>
      <c r="B31" s="40" t="s">
        <v>183</v>
      </c>
      <c r="C31" s="40" t="s">
        <v>183</v>
      </c>
      <c r="D31" s="40" t="s">
        <v>183</v>
      </c>
      <c r="E31" s="40" t="s">
        <v>182</v>
      </c>
      <c r="F31" s="40" t="s">
        <v>182</v>
      </c>
      <c r="G31" s="40" t="s">
        <v>182</v>
      </c>
      <c r="H31" s="40" t="s">
        <v>177</v>
      </c>
      <c r="I31" s="40" t="s">
        <v>181</v>
      </c>
      <c r="J31" s="40" t="s">
        <v>177</v>
      </c>
    </row>
    <row r="32" spans="1:10" x14ac:dyDescent="0.2">
      <c r="A32" s="40" t="s">
        <v>183</v>
      </c>
      <c r="B32" s="40" t="s">
        <v>183</v>
      </c>
      <c r="C32" s="40" t="s">
        <v>183</v>
      </c>
      <c r="D32" s="40" t="s">
        <v>183</v>
      </c>
      <c r="E32" s="40" t="s">
        <v>182</v>
      </c>
      <c r="F32" s="40" t="s">
        <v>182</v>
      </c>
      <c r="G32" s="40" t="s">
        <v>182</v>
      </c>
      <c r="H32" s="40" t="s">
        <v>177</v>
      </c>
      <c r="I32" s="40" t="s">
        <v>181</v>
      </c>
      <c r="J32" s="40" t="s">
        <v>177</v>
      </c>
    </row>
    <row r="33" spans="1:10" x14ac:dyDescent="0.2">
      <c r="A33" s="40" t="s">
        <v>183</v>
      </c>
      <c r="B33" s="40" t="s">
        <v>183</v>
      </c>
      <c r="C33" s="40" t="s">
        <v>183</v>
      </c>
      <c r="D33" s="40" t="s">
        <v>183</v>
      </c>
      <c r="E33" s="40" t="s">
        <v>182</v>
      </c>
      <c r="F33" s="40" t="s">
        <v>182</v>
      </c>
      <c r="G33" s="40" t="s">
        <v>182</v>
      </c>
      <c r="H33" s="40" t="s">
        <v>177</v>
      </c>
      <c r="I33" s="40" t="s">
        <v>181</v>
      </c>
      <c r="J33" s="40" t="s">
        <v>177</v>
      </c>
    </row>
    <row r="34" spans="1:10" x14ac:dyDescent="0.2">
      <c r="A34" s="40" t="s">
        <v>183</v>
      </c>
      <c r="B34" s="40" t="s">
        <v>183</v>
      </c>
      <c r="C34" s="40" t="s">
        <v>183</v>
      </c>
      <c r="D34" s="40" t="s">
        <v>183</v>
      </c>
      <c r="E34" s="40" t="s">
        <v>182</v>
      </c>
      <c r="F34" s="40" t="s">
        <v>182</v>
      </c>
      <c r="G34" s="40" t="s">
        <v>182</v>
      </c>
      <c r="H34" s="40" t="s">
        <v>177</v>
      </c>
      <c r="I34" s="40" t="s">
        <v>181</v>
      </c>
      <c r="J34" s="40" t="s">
        <v>177</v>
      </c>
    </row>
    <row r="35" spans="1:10" x14ac:dyDescent="0.2">
      <c r="A35" s="40" t="s">
        <v>183</v>
      </c>
      <c r="B35" s="40" t="s">
        <v>183</v>
      </c>
      <c r="C35" s="40" t="s">
        <v>183</v>
      </c>
      <c r="D35" s="40" t="s">
        <v>183</v>
      </c>
      <c r="E35" s="40" t="s">
        <v>182</v>
      </c>
      <c r="F35" s="40" t="s">
        <v>182</v>
      </c>
      <c r="G35" s="40" t="s">
        <v>182</v>
      </c>
      <c r="H35" s="40" t="s">
        <v>177</v>
      </c>
      <c r="I35" s="40" t="s">
        <v>181</v>
      </c>
      <c r="J35" s="40" t="s">
        <v>177</v>
      </c>
    </row>
    <row r="36" spans="1:10" x14ac:dyDescent="0.2">
      <c r="A36" s="40" t="s">
        <v>183</v>
      </c>
      <c r="B36" s="40" t="s">
        <v>183</v>
      </c>
      <c r="C36" s="40" t="s">
        <v>183</v>
      </c>
      <c r="D36" s="40" t="s">
        <v>183</v>
      </c>
      <c r="E36" s="40" t="s">
        <v>182</v>
      </c>
      <c r="F36" s="40" t="s">
        <v>182</v>
      </c>
      <c r="G36" s="40" t="s">
        <v>182</v>
      </c>
      <c r="H36" s="40" t="s">
        <v>177</v>
      </c>
      <c r="I36" s="40" t="s">
        <v>181</v>
      </c>
      <c r="J36" s="40" t="s">
        <v>177</v>
      </c>
    </row>
    <row r="37" spans="1:10" x14ac:dyDescent="0.2">
      <c r="A37" s="40" t="s">
        <v>183</v>
      </c>
      <c r="B37" s="40" t="s">
        <v>183</v>
      </c>
      <c r="C37" s="40" t="s">
        <v>183</v>
      </c>
      <c r="D37" s="40" t="s">
        <v>183</v>
      </c>
      <c r="E37" s="40" t="s">
        <v>182</v>
      </c>
      <c r="F37" s="40" t="s">
        <v>182</v>
      </c>
      <c r="G37" s="40" t="s">
        <v>182</v>
      </c>
      <c r="H37" s="40" t="s">
        <v>177</v>
      </c>
      <c r="I37" s="40" t="s">
        <v>181</v>
      </c>
      <c r="J37" s="40" t="s">
        <v>177</v>
      </c>
    </row>
    <row r="38" spans="1:10" x14ac:dyDescent="0.2">
      <c r="A38" s="40" t="s">
        <v>183</v>
      </c>
      <c r="B38" s="40" t="s">
        <v>183</v>
      </c>
      <c r="C38" s="40" t="s">
        <v>183</v>
      </c>
      <c r="D38" s="40" t="s">
        <v>183</v>
      </c>
      <c r="E38" s="40" t="s">
        <v>182</v>
      </c>
      <c r="F38" s="40" t="s">
        <v>182</v>
      </c>
      <c r="G38" s="40" t="s">
        <v>182</v>
      </c>
      <c r="H38" s="40" t="s">
        <v>177</v>
      </c>
      <c r="I38" s="40" t="s">
        <v>181</v>
      </c>
      <c r="J38" s="40" t="s">
        <v>177</v>
      </c>
    </row>
    <row r="39" spans="1:10" x14ac:dyDescent="0.2">
      <c r="A39" s="40" t="s">
        <v>183</v>
      </c>
      <c r="B39" s="40" t="s">
        <v>183</v>
      </c>
      <c r="C39" s="40" t="s">
        <v>183</v>
      </c>
      <c r="D39" s="40" t="s">
        <v>183</v>
      </c>
      <c r="E39" s="40" t="s">
        <v>182</v>
      </c>
      <c r="F39" s="40" t="s">
        <v>182</v>
      </c>
      <c r="G39" s="40" t="s">
        <v>182</v>
      </c>
      <c r="H39" s="40" t="s">
        <v>177</v>
      </c>
      <c r="I39" s="40" t="s">
        <v>181</v>
      </c>
      <c r="J39" s="40" t="s">
        <v>177</v>
      </c>
    </row>
    <row r="40" spans="1:10" x14ac:dyDescent="0.2">
      <c r="A40" s="40" t="s">
        <v>183</v>
      </c>
      <c r="B40" s="40" t="s">
        <v>183</v>
      </c>
      <c r="C40" s="40" t="s">
        <v>183</v>
      </c>
      <c r="D40" s="40" t="s">
        <v>183</v>
      </c>
      <c r="E40" s="40" t="s">
        <v>182</v>
      </c>
      <c r="F40" s="40" t="s">
        <v>182</v>
      </c>
      <c r="G40" s="40" t="s">
        <v>182</v>
      </c>
      <c r="H40" s="40" t="s">
        <v>177</v>
      </c>
      <c r="I40" s="40" t="s">
        <v>181</v>
      </c>
      <c r="J40" s="40" t="s">
        <v>177</v>
      </c>
    </row>
    <row r="41" spans="1:10" x14ac:dyDescent="0.2">
      <c r="A41" s="40" t="s">
        <v>183</v>
      </c>
      <c r="B41" s="40" t="s">
        <v>183</v>
      </c>
      <c r="C41" s="40" t="s">
        <v>183</v>
      </c>
      <c r="D41" s="40" t="s">
        <v>183</v>
      </c>
      <c r="E41" s="40" t="s">
        <v>182</v>
      </c>
      <c r="F41" s="40" t="s">
        <v>182</v>
      </c>
      <c r="G41" s="40" t="s">
        <v>182</v>
      </c>
      <c r="H41" s="40" t="s">
        <v>177</v>
      </c>
      <c r="I41" s="40" t="s">
        <v>181</v>
      </c>
      <c r="J41" s="40" t="s">
        <v>177</v>
      </c>
    </row>
    <row r="42" spans="1:10" x14ac:dyDescent="0.2">
      <c r="A42" s="40" t="s">
        <v>183</v>
      </c>
      <c r="B42" s="40" t="s">
        <v>183</v>
      </c>
      <c r="C42" s="40" t="s">
        <v>183</v>
      </c>
      <c r="D42" s="40" t="s">
        <v>183</v>
      </c>
      <c r="E42" s="40" t="s">
        <v>182</v>
      </c>
      <c r="F42" s="40" t="s">
        <v>182</v>
      </c>
      <c r="G42" s="40" t="s">
        <v>182</v>
      </c>
      <c r="H42" s="40" t="s">
        <v>177</v>
      </c>
      <c r="I42" s="40" t="s">
        <v>181</v>
      </c>
      <c r="J42" s="40" t="s">
        <v>177</v>
      </c>
    </row>
    <row r="43" spans="1:10" x14ac:dyDescent="0.2">
      <c r="A43" s="40" t="s">
        <v>183</v>
      </c>
      <c r="B43" s="40" t="s">
        <v>183</v>
      </c>
      <c r="C43" s="40" t="s">
        <v>183</v>
      </c>
      <c r="D43" s="40" t="s">
        <v>183</v>
      </c>
      <c r="E43" s="40" t="s">
        <v>182</v>
      </c>
      <c r="F43" s="40" t="s">
        <v>182</v>
      </c>
      <c r="G43" s="40" t="s">
        <v>182</v>
      </c>
      <c r="H43" s="40" t="s">
        <v>177</v>
      </c>
      <c r="I43" s="40" t="s">
        <v>181</v>
      </c>
      <c r="J43" s="40" t="s">
        <v>177</v>
      </c>
    </row>
    <row r="44" spans="1:10" x14ac:dyDescent="0.2">
      <c r="A44" s="40" t="s">
        <v>183</v>
      </c>
      <c r="B44" s="40" t="s">
        <v>183</v>
      </c>
      <c r="C44" s="40" t="s">
        <v>183</v>
      </c>
      <c r="D44" s="40" t="s">
        <v>183</v>
      </c>
      <c r="E44" s="40" t="s">
        <v>182</v>
      </c>
      <c r="F44" s="40" t="s">
        <v>182</v>
      </c>
      <c r="G44" s="40" t="s">
        <v>182</v>
      </c>
      <c r="H44" s="40" t="s">
        <v>177</v>
      </c>
      <c r="I44" s="40" t="s">
        <v>181</v>
      </c>
      <c r="J44" s="40" t="s">
        <v>177</v>
      </c>
    </row>
    <row r="45" spans="1:10" x14ac:dyDescent="0.2">
      <c r="A45" s="40" t="s">
        <v>183</v>
      </c>
      <c r="B45" s="40" t="s">
        <v>183</v>
      </c>
      <c r="C45" s="40" t="s">
        <v>183</v>
      </c>
      <c r="D45" s="40" t="s">
        <v>183</v>
      </c>
      <c r="E45" s="40" t="s">
        <v>182</v>
      </c>
      <c r="F45" s="40" t="s">
        <v>182</v>
      </c>
      <c r="G45" s="40" t="s">
        <v>182</v>
      </c>
      <c r="H45" s="40" t="s">
        <v>177</v>
      </c>
      <c r="I45" s="40" t="s">
        <v>181</v>
      </c>
      <c r="J45" s="40" t="s">
        <v>177</v>
      </c>
    </row>
    <row r="46" spans="1:10" x14ac:dyDescent="0.2">
      <c r="A46" s="40" t="s">
        <v>183</v>
      </c>
      <c r="B46" s="40" t="s">
        <v>183</v>
      </c>
      <c r="C46" s="40" t="s">
        <v>183</v>
      </c>
      <c r="D46" s="40" t="s">
        <v>183</v>
      </c>
      <c r="E46" s="40" t="s">
        <v>182</v>
      </c>
      <c r="F46" s="40" t="s">
        <v>182</v>
      </c>
      <c r="G46" s="40" t="s">
        <v>182</v>
      </c>
      <c r="H46" s="40" t="s">
        <v>177</v>
      </c>
      <c r="I46" s="40" t="s">
        <v>181</v>
      </c>
      <c r="J46" s="40" t="s">
        <v>177</v>
      </c>
    </row>
    <row r="47" spans="1:10" x14ac:dyDescent="0.2">
      <c r="A47" s="40" t="s">
        <v>183</v>
      </c>
      <c r="B47" s="40" t="s">
        <v>183</v>
      </c>
      <c r="C47" s="40" t="s">
        <v>183</v>
      </c>
      <c r="D47" s="40" t="s">
        <v>183</v>
      </c>
      <c r="E47" s="40" t="s">
        <v>182</v>
      </c>
      <c r="F47" s="40" t="s">
        <v>182</v>
      </c>
      <c r="G47" s="40" t="s">
        <v>182</v>
      </c>
      <c r="H47" s="40" t="s">
        <v>181</v>
      </c>
      <c r="I47" s="40" t="s">
        <v>181</v>
      </c>
      <c r="J47" s="40" t="s">
        <v>177</v>
      </c>
    </row>
    <row r="48" spans="1:10" x14ac:dyDescent="0.2">
      <c r="A48" s="40" t="s">
        <v>183</v>
      </c>
      <c r="B48" s="40" t="s">
        <v>183</v>
      </c>
      <c r="C48" s="40" t="s">
        <v>183</v>
      </c>
      <c r="D48" s="40" t="s">
        <v>183</v>
      </c>
      <c r="E48" s="40" t="s">
        <v>182</v>
      </c>
      <c r="F48" s="40" t="s">
        <v>182</v>
      </c>
      <c r="G48" s="40" t="s">
        <v>182</v>
      </c>
      <c r="H48" s="40" t="s">
        <v>181</v>
      </c>
      <c r="I48" s="40" t="s">
        <v>181</v>
      </c>
      <c r="J48" s="40" t="s">
        <v>177</v>
      </c>
    </row>
    <row r="49" spans="1:10" x14ac:dyDescent="0.2">
      <c r="A49" s="40" t="s">
        <v>183</v>
      </c>
      <c r="B49" s="40" t="s">
        <v>183</v>
      </c>
      <c r="C49" s="40" t="s">
        <v>183</v>
      </c>
      <c r="D49" s="40" t="s">
        <v>183</v>
      </c>
      <c r="E49" s="40" t="s">
        <v>182</v>
      </c>
      <c r="F49" s="40" t="s">
        <v>182</v>
      </c>
      <c r="G49" s="40" t="s">
        <v>182</v>
      </c>
      <c r="H49" s="40" t="s">
        <v>181</v>
      </c>
      <c r="I49" s="40" t="s">
        <v>181</v>
      </c>
      <c r="J49" s="40" t="s">
        <v>177</v>
      </c>
    </row>
    <row r="50" spans="1:10" x14ac:dyDescent="0.2">
      <c r="A50" s="40" t="s">
        <v>183</v>
      </c>
      <c r="B50" s="40" t="s">
        <v>183</v>
      </c>
      <c r="C50" s="40" t="s">
        <v>183</v>
      </c>
      <c r="D50" s="40" t="s">
        <v>183</v>
      </c>
      <c r="E50" s="40" t="s">
        <v>182</v>
      </c>
      <c r="F50" s="40" t="s">
        <v>182</v>
      </c>
      <c r="G50" s="40" t="s">
        <v>182</v>
      </c>
      <c r="H50" s="40" t="s">
        <v>181</v>
      </c>
      <c r="I50" s="40" t="s">
        <v>181</v>
      </c>
      <c r="J50" s="40" t="s">
        <v>177</v>
      </c>
    </row>
    <row r="51" spans="1:10" x14ac:dyDescent="0.2">
      <c r="A51" s="40" t="s">
        <v>183</v>
      </c>
      <c r="B51" s="40" t="s">
        <v>183</v>
      </c>
      <c r="C51" s="40" t="s">
        <v>183</v>
      </c>
      <c r="D51" s="40" t="s">
        <v>183</v>
      </c>
      <c r="E51" s="40" t="s">
        <v>182</v>
      </c>
      <c r="F51" s="40" t="s">
        <v>182</v>
      </c>
      <c r="G51" s="40" t="s">
        <v>182</v>
      </c>
      <c r="H51" s="40" t="s">
        <v>181</v>
      </c>
      <c r="I51" s="40" t="s">
        <v>181</v>
      </c>
      <c r="J51" s="40" t="s">
        <v>177</v>
      </c>
    </row>
    <row r="52" spans="1:10" x14ac:dyDescent="0.2">
      <c r="A52" s="40" t="s">
        <v>183</v>
      </c>
      <c r="B52" s="40" t="s">
        <v>183</v>
      </c>
      <c r="C52" s="40" t="s">
        <v>183</v>
      </c>
      <c r="D52" s="40" t="s">
        <v>183</v>
      </c>
      <c r="E52" s="40" t="s">
        <v>182</v>
      </c>
      <c r="F52" s="40" t="s">
        <v>182</v>
      </c>
      <c r="G52" s="40" t="s">
        <v>182</v>
      </c>
      <c r="H52" s="40" t="s">
        <v>181</v>
      </c>
      <c r="I52" s="40" t="s">
        <v>181</v>
      </c>
    </row>
    <row r="53" spans="1:10" x14ac:dyDescent="0.2">
      <c r="A53" s="40" t="s">
        <v>183</v>
      </c>
      <c r="B53" s="40" t="s">
        <v>183</v>
      </c>
      <c r="C53" s="40" t="s">
        <v>183</v>
      </c>
      <c r="D53" s="40" t="s">
        <v>183</v>
      </c>
      <c r="E53" s="40" t="s">
        <v>182</v>
      </c>
      <c r="F53" s="40" t="s">
        <v>182</v>
      </c>
      <c r="G53" s="40" t="s">
        <v>182</v>
      </c>
      <c r="H53" s="40" t="s">
        <v>181</v>
      </c>
      <c r="I53" s="40" t="s">
        <v>181</v>
      </c>
    </row>
    <row r="54" spans="1:10" x14ac:dyDescent="0.2">
      <c r="A54" s="40" t="s">
        <v>183</v>
      </c>
      <c r="B54" s="40" t="s">
        <v>183</v>
      </c>
      <c r="C54" s="40" t="s">
        <v>183</v>
      </c>
      <c r="D54" s="40" t="s">
        <v>183</v>
      </c>
      <c r="E54" s="40" t="s">
        <v>182</v>
      </c>
      <c r="F54" s="40" t="s">
        <v>182</v>
      </c>
      <c r="G54" s="40" t="s">
        <v>182</v>
      </c>
      <c r="H54" s="40" t="s">
        <v>181</v>
      </c>
      <c r="I54" s="40" t="s">
        <v>181</v>
      </c>
    </row>
    <row r="55" spans="1:10" x14ac:dyDescent="0.2">
      <c r="A55" s="40" t="s">
        <v>183</v>
      </c>
      <c r="B55" s="40" t="s">
        <v>183</v>
      </c>
      <c r="C55" s="40" t="s">
        <v>183</v>
      </c>
      <c r="D55" s="40" t="s">
        <v>183</v>
      </c>
      <c r="E55" s="40" t="s">
        <v>182</v>
      </c>
      <c r="F55" s="40" t="s">
        <v>182</v>
      </c>
      <c r="G55" s="40" t="s">
        <v>182</v>
      </c>
      <c r="H55" s="40" t="s">
        <v>181</v>
      </c>
      <c r="I55" s="40" t="s">
        <v>181</v>
      </c>
    </row>
    <row r="56" spans="1:10" x14ac:dyDescent="0.2">
      <c r="A56" s="40" t="s">
        <v>183</v>
      </c>
      <c r="B56" s="40" t="s">
        <v>183</v>
      </c>
      <c r="C56" s="40" t="s">
        <v>183</v>
      </c>
      <c r="D56" s="40" t="s">
        <v>183</v>
      </c>
      <c r="E56" s="40" t="s">
        <v>182</v>
      </c>
      <c r="F56" s="40" t="s">
        <v>182</v>
      </c>
      <c r="G56" s="40" t="s">
        <v>182</v>
      </c>
      <c r="H56" s="40" t="s">
        <v>181</v>
      </c>
      <c r="I56" s="40" t="s">
        <v>181</v>
      </c>
    </row>
    <row r="57" spans="1:10" x14ac:dyDescent="0.2">
      <c r="A57" s="40" t="s">
        <v>183</v>
      </c>
      <c r="B57" s="40" t="s">
        <v>183</v>
      </c>
      <c r="C57" s="40" t="s">
        <v>183</v>
      </c>
      <c r="D57" s="40" t="s">
        <v>183</v>
      </c>
      <c r="E57" s="40" t="s">
        <v>182</v>
      </c>
      <c r="F57" s="40" t="s">
        <v>182</v>
      </c>
      <c r="G57" s="40" t="s">
        <v>182</v>
      </c>
      <c r="H57" s="40" t="s">
        <v>181</v>
      </c>
      <c r="I57" s="40" t="s">
        <v>181</v>
      </c>
    </row>
    <row r="58" spans="1:10" x14ac:dyDescent="0.2">
      <c r="A58" s="40" t="s">
        <v>183</v>
      </c>
      <c r="B58" s="40" t="s">
        <v>183</v>
      </c>
      <c r="C58" s="40" t="s">
        <v>183</v>
      </c>
      <c r="D58" s="40" t="s">
        <v>183</v>
      </c>
      <c r="E58" s="40" t="s">
        <v>177</v>
      </c>
      <c r="F58" s="40" t="s">
        <v>181</v>
      </c>
      <c r="G58" s="40" t="s">
        <v>176</v>
      </c>
      <c r="H58" s="40" t="s">
        <v>181</v>
      </c>
      <c r="I58" s="40" t="s">
        <v>181</v>
      </c>
    </row>
    <row r="59" spans="1:10" x14ac:dyDescent="0.2">
      <c r="A59" s="40" t="s">
        <v>183</v>
      </c>
      <c r="B59" s="40" t="s">
        <v>183</v>
      </c>
      <c r="C59" s="40" t="s">
        <v>183</v>
      </c>
      <c r="D59" s="40" t="s">
        <v>183</v>
      </c>
      <c r="E59" s="40" t="s">
        <v>177</v>
      </c>
      <c r="F59" s="40" t="s">
        <v>181</v>
      </c>
      <c r="G59" s="40" t="s">
        <v>176</v>
      </c>
      <c r="H59" s="40" t="s">
        <v>181</v>
      </c>
      <c r="I59" s="40" t="s">
        <v>181</v>
      </c>
    </row>
    <row r="60" spans="1:10" x14ac:dyDescent="0.2">
      <c r="A60" s="40" t="s">
        <v>183</v>
      </c>
      <c r="B60" s="40" t="s">
        <v>183</v>
      </c>
      <c r="C60" s="40" t="s">
        <v>183</v>
      </c>
      <c r="D60" s="40" t="s">
        <v>183</v>
      </c>
      <c r="E60" s="40" t="s">
        <v>177</v>
      </c>
      <c r="F60" s="40" t="s">
        <v>181</v>
      </c>
      <c r="G60" s="40" t="s">
        <v>176</v>
      </c>
      <c r="H60" s="40" t="s">
        <v>181</v>
      </c>
      <c r="I60" s="40" t="s">
        <v>181</v>
      </c>
    </row>
    <row r="61" spans="1:10" x14ac:dyDescent="0.2">
      <c r="A61" s="40" t="s">
        <v>183</v>
      </c>
      <c r="B61" s="40" t="s">
        <v>183</v>
      </c>
      <c r="C61" s="40" t="s">
        <v>183</v>
      </c>
      <c r="D61" s="40" t="s">
        <v>183</v>
      </c>
      <c r="E61" s="40" t="s">
        <v>177</v>
      </c>
      <c r="F61" s="40" t="s">
        <v>181</v>
      </c>
      <c r="G61" s="40" t="s">
        <v>176</v>
      </c>
      <c r="H61" s="40" t="s">
        <v>181</v>
      </c>
      <c r="I61" s="40"/>
    </row>
    <row r="62" spans="1:10" x14ac:dyDescent="0.2">
      <c r="A62" s="40" t="s">
        <v>183</v>
      </c>
      <c r="B62" s="40" t="s">
        <v>183</v>
      </c>
      <c r="C62" s="40" t="s">
        <v>183</v>
      </c>
      <c r="D62" s="40" t="s">
        <v>183</v>
      </c>
      <c r="E62" s="40" t="s">
        <v>177</v>
      </c>
      <c r="F62" s="40" t="s">
        <v>181</v>
      </c>
      <c r="G62" s="40" t="s">
        <v>176</v>
      </c>
      <c r="H62" s="40" t="s">
        <v>181</v>
      </c>
      <c r="I62" s="40"/>
    </row>
    <row r="63" spans="1:10" x14ac:dyDescent="0.2">
      <c r="A63" s="40" t="s">
        <v>183</v>
      </c>
      <c r="B63" s="40" t="s">
        <v>183</v>
      </c>
      <c r="C63" s="40" t="s">
        <v>183</v>
      </c>
      <c r="D63" s="40" t="s">
        <v>183</v>
      </c>
      <c r="E63" s="40" t="s">
        <v>177</v>
      </c>
      <c r="F63" s="40" t="s">
        <v>181</v>
      </c>
      <c r="G63" s="40"/>
      <c r="H63" s="40" t="s">
        <v>181</v>
      </c>
      <c r="I63" s="40"/>
    </row>
    <row r="64" spans="1:10" x14ac:dyDescent="0.2">
      <c r="A64" s="40" t="s">
        <v>183</v>
      </c>
      <c r="B64" s="40" t="s">
        <v>183</v>
      </c>
      <c r="C64" s="40" t="s">
        <v>183</v>
      </c>
      <c r="D64" s="40" t="s">
        <v>183</v>
      </c>
      <c r="E64" s="40" t="s">
        <v>177</v>
      </c>
      <c r="F64" s="40" t="s">
        <v>181</v>
      </c>
      <c r="G64" s="40"/>
      <c r="H64" s="40" t="s">
        <v>181</v>
      </c>
      <c r="I64" s="40"/>
    </row>
    <row r="65" spans="1:9" x14ac:dyDescent="0.2">
      <c r="A65" s="40" t="s">
        <v>183</v>
      </c>
      <c r="B65" s="40" t="s">
        <v>183</v>
      </c>
      <c r="C65" s="40" t="s">
        <v>183</v>
      </c>
      <c r="D65" s="40" t="s">
        <v>183</v>
      </c>
      <c r="E65" s="40" t="s">
        <v>177</v>
      </c>
      <c r="F65" s="40" t="s">
        <v>181</v>
      </c>
      <c r="G65" s="40"/>
      <c r="H65" s="40" t="s">
        <v>181</v>
      </c>
      <c r="I65" s="40"/>
    </row>
    <row r="66" spans="1:9" x14ac:dyDescent="0.2">
      <c r="A66" s="40" t="s">
        <v>182</v>
      </c>
      <c r="B66" s="40" t="s">
        <v>177</v>
      </c>
      <c r="C66" s="40" t="s">
        <v>181</v>
      </c>
      <c r="D66" s="40" t="s">
        <v>176</v>
      </c>
      <c r="E66" s="40" t="s">
        <v>177</v>
      </c>
      <c r="F66" s="40" t="s">
        <v>181</v>
      </c>
      <c r="G66" s="40"/>
      <c r="H66" s="40" t="s">
        <v>181</v>
      </c>
      <c r="I66" s="40"/>
    </row>
    <row r="67" spans="1:9" x14ac:dyDescent="0.2">
      <c r="A67" s="40" t="s">
        <v>182</v>
      </c>
      <c r="B67" s="40" t="s">
        <v>177</v>
      </c>
      <c r="C67" s="40" t="s">
        <v>181</v>
      </c>
      <c r="D67" s="40" t="s">
        <v>176</v>
      </c>
      <c r="E67" s="40" t="s">
        <v>177</v>
      </c>
      <c r="F67" s="40" t="s">
        <v>181</v>
      </c>
      <c r="G67" s="40"/>
      <c r="H67" s="40" t="s">
        <v>181</v>
      </c>
      <c r="I67" s="40"/>
    </row>
    <row r="68" spans="1:9" x14ac:dyDescent="0.2">
      <c r="A68" s="40" t="s">
        <v>182</v>
      </c>
      <c r="B68" s="40" t="s">
        <v>177</v>
      </c>
      <c r="C68" s="40" t="s">
        <v>181</v>
      </c>
      <c r="D68" s="40" t="s">
        <v>176</v>
      </c>
      <c r="E68" s="40" t="s">
        <v>177</v>
      </c>
      <c r="F68" s="40" t="s">
        <v>181</v>
      </c>
      <c r="G68" s="40"/>
      <c r="H68" s="40" t="s">
        <v>181</v>
      </c>
      <c r="I68" s="40"/>
    </row>
    <row r="69" spans="1:9" x14ac:dyDescent="0.2">
      <c r="A69" s="40" t="s">
        <v>182</v>
      </c>
      <c r="B69" s="40" t="s">
        <v>177</v>
      </c>
      <c r="C69" s="40" t="s">
        <v>181</v>
      </c>
      <c r="D69" s="40" t="s">
        <v>176</v>
      </c>
      <c r="E69" s="40" t="s">
        <v>177</v>
      </c>
      <c r="F69" s="40" t="s">
        <v>181</v>
      </c>
      <c r="G69" s="40"/>
      <c r="H69" s="40" t="s">
        <v>181</v>
      </c>
      <c r="I69" s="40"/>
    </row>
    <row r="70" spans="1:9" x14ac:dyDescent="0.2">
      <c r="A70" s="40" t="s">
        <v>182</v>
      </c>
      <c r="B70" s="40" t="s">
        <v>177</v>
      </c>
      <c r="C70" s="40" t="s">
        <v>181</v>
      </c>
      <c r="D70" s="40" t="s">
        <v>176</v>
      </c>
      <c r="E70" s="40" t="s">
        <v>177</v>
      </c>
      <c r="F70" s="40" t="s">
        <v>181</v>
      </c>
      <c r="G70" s="40"/>
      <c r="H70" s="40" t="s">
        <v>181</v>
      </c>
      <c r="I70" s="40"/>
    </row>
    <row r="71" spans="1:9" x14ac:dyDescent="0.2">
      <c r="A71" s="40" t="s">
        <v>182</v>
      </c>
      <c r="B71" s="40" t="s">
        <v>177</v>
      </c>
      <c r="C71" s="40" t="s">
        <v>181</v>
      </c>
      <c r="D71" s="40"/>
      <c r="E71" s="40" t="s">
        <v>177</v>
      </c>
      <c r="F71" s="40" t="s">
        <v>181</v>
      </c>
      <c r="G71" s="40"/>
      <c r="H71" s="40" t="s">
        <v>181</v>
      </c>
      <c r="I71" s="40"/>
    </row>
    <row r="72" spans="1:9" x14ac:dyDescent="0.2">
      <c r="A72" s="40" t="s">
        <v>182</v>
      </c>
      <c r="B72" s="40" t="s">
        <v>177</v>
      </c>
      <c r="C72" s="40" t="s">
        <v>181</v>
      </c>
      <c r="D72" s="40"/>
      <c r="E72" s="40" t="s">
        <v>177</v>
      </c>
      <c r="F72" s="40" t="s">
        <v>181</v>
      </c>
      <c r="G72" s="40"/>
      <c r="H72" s="40" t="s">
        <v>181</v>
      </c>
      <c r="I72" s="40"/>
    </row>
    <row r="73" spans="1:9" x14ac:dyDescent="0.2">
      <c r="A73" s="40" t="s">
        <v>182</v>
      </c>
      <c r="B73" s="40" t="s">
        <v>177</v>
      </c>
      <c r="C73" s="40" t="s">
        <v>181</v>
      </c>
      <c r="D73" s="40"/>
      <c r="E73" s="40" t="s">
        <v>177</v>
      </c>
      <c r="F73" s="40" t="s">
        <v>181</v>
      </c>
      <c r="G73" s="40"/>
      <c r="H73" s="40" t="s">
        <v>181</v>
      </c>
      <c r="I73" s="40"/>
    </row>
    <row r="74" spans="1:9" x14ac:dyDescent="0.2">
      <c r="A74" s="40" t="s">
        <v>182</v>
      </c>
      <c r="B74" s="40" t="s">
        <v>177</v>
      </c>
      <c r="C74" s="40" t="s">
        <v>181</v>
      </c>
      <c r="D74" s="40"/>
      <c r="E74" s="40" t="s">
        <v>177</v>
      </c>
      <c r="F74" s="40" t="s">
        <v>181</v>
      </c>
      <c r="G74" s="40"/>
      <c r="H74" s="40" t="s">
        <v>181</v>
      </c>
      <c r="I74" s="40"/>
    </row>
    <row r="75" spans="1:9" x14ac:dyDescent="0.2">
      <c r="A75" s="40" t="s">
        <v>182</v>
      </c>
      <c r="B75" s="40" t="s">
        <v>177</v>
      </c>
      <c r="C75" s="40" t="s">
        <v>181</v>
      </c>
      <c r="D75" s="40"/>
      <c r="E75" s="40" t="s">
        <v>177</v>
      </c>
      <c r="F75" s="40" t="s">
        <v>181</v>
      </c>
      <c r="G75" s="40"/>
      <c r="H75" s="40" t="s">
        <v>181</v>
      </c>
      <c r="I75" s="40"/>
    </row>
    <row r="76" spans="1:9" x14ac:dyDescent="0.2">
      <c r="A76" s="40" t="s">
        <v>182</v>
      </c>
      <c r="B76" s="40" t="s">
        <v>177</v>
      </c>
      <c r="C76" s="40" t="s">
        <v>181</v>
      </c>
      <c r="D76" s="40"/>
      <c r="E76" s="40" t="s">
        <v>177</v>
      </c>
      <c r="F76" s="40" t="s">
        <v>181</v>
      </c>
      <c r="G76" s="40"/>
      <c r="H76" s="40" t="s">
        <v>181</v>
      </c>
      <c r="I76" s="40"/>
    </row>
    <row r="77" spans="1:9" x14ac:dyDescent="0.2">
      <c r="A77" s="40" t="s">
        <v>182</v>
      </c>
      <c r="B77" s="40" t="s">
        <v>177</v>
      </c>
      <c r="C77" s="40" t="s">
        <v>181</v>
      </c>
      <c r="D77" s="40"/>
      <c r="E77" s="40" t="s">
        <v>177</v>
      </c>
      <c r="F77" s="40" t="s">
        <v>181</v>
      </c>
      <c r="G77" s="40"/>
      <c r="H77" s="40" t="s">
        <v>181</v>
      </c>
      <c r="I77" s="40"/>
    </row>
    <row r="78" spans="1:9" x14ac:dyDescent="0.2">
      <c r="A78" s="40" t="s">
        <v>182</v>
      </c>
      <c r="B78" s="40" t="s">
        <v>177</v>
      </c>
      <c r="C78" s="40" t="s">
        <v>181</v>
      </c>
      <c r="D78" s="40"/>
      <c r="E78" s="40" t="s">
        <v>177</v>
      </c>
      <c r="F78" s="40" t="s">
        <v>181</v>
      </c>
      <c r="G78" s="40"/>
      <c r="H78" s="40" t="s">
        <v>181</v>
      </c>
      <c r="I78" s="40"/>
    </row>
    <row r="79" spans="1:9" x14ac:dyDescent="0.2">
      <c r="A79" s="40" t="s">
        <v>182</v>
      </c>
      <c r="B79" s="40" t="s">
        <v>177</v>
      </c>
      <c r="C79" s="40" t="s">
        <v>181</v>
      </c>
      <c r="D79" s="40"/>
      <c r="E79" s="40" t="s">
        <v>177</v>
      </c>
      <c r="F79" s="40" t="s">
        <v>181</v>
      </c>
      <c r="G79" s="40"/>
      <c r="H79" s="40" t="s">
        <v>181</v>
      </c>
      <c r="I79" s="40"/>
    </row>
    <row r="80" spans="1:9" x14ac:dyDescent="0.2">
      <c r="A80" s="40" t="s">
        <v>182</v>
      </c>
      <c r="B80" s="40" t="s">
        <v>177</v>
      </c>
      <c r="C80" s="40" t="s">
        <v>181</v>
      </c>
      <c r="D80" s="40"/>
      <c r="E80" s="40" t="s">
        <v>177</v>
      </c>
      <c r="F80" s="40" t="s">
        <v>181</v>
      </c>
      <c r="G80" s="40"/>
      <c r="H80" s="40" t="s">
        <v>181</v>
      </c>
      <c r="I80" s="40"/>
    </row>
    <row r="81" spans="1:9" x14ac:dyDescent="0.2">
      <c r="A81" s="40" t="s">
        <v>182</v>
      </c>
      <c r="B81" s="40" t="s">
        <v>177</v>
      </c>
      <c r="C81" s="40" t="s">
        <v>181</v>
      </c>
      <c r="D81" s="40"/>
      <c r="E81" s="40" t="s">
        <v>177</v>
      </c>
      <c r="F81" s="40" t="s">
        <v>181</v>
      </c>
      <c r="G81" s="40"/>
      <c r="H81" s="40" t="s">
        <v>181</v>
      </c>
      <c r="I81" s="40"/>
    </row>
    <row r="82" spans="1:9" x14ac:dyDescent="0.2">
      <c r="A82" s="40" t="s">
        <v>182</v>
      </c>
      <c r="B82" s="40" t="s">
        <v>177</v>
      </c>
      <c r="C82" s="40" t="s">
        <v>181</v>
      </c>
      <c r="D82" s="40"/>
      <c r="E82" s="40" t="s">
        <v>177</v>
      </c>
      <c r="F82" s="40" t="s">
        <v>181</v>
      </c>
      <c r="G82" s="40"/>
      <c r="H82" s="40" t="s">
        <v>181</v>
      </c>
      <c r="I82" s="40"/>
    </row>
    <row r="83" spans="1:9" x14ac:dyDescent="0.2">
      <c r="A83" s="40" t="s">
        <v>182</v>
      </c>
      <c r="B83" s="40" t="s">
        <v>177</v>
      </c>
      <c r="C83" s="40" t="s">
        <v>181</v>
      </c>
      <c r="D83" s="40"/>
      <c r="E83" s="40" t="s">
        <v>177</v>
      </c>
      <c r="F83" s="40" t="s">
        <v>181</v>
      </c>
      <c r="G83" s="40"/>
      <c r="H83" s="40" t="s">
        <v>181</v>
      </c>
      <c r="I83" s="40"/>
    </row>
    <row r="84" spans="1:9" x14ac:dyDescent="0.2">
      <c r="A84" s="40" t="s">
        <v>182</v>
      </c>
      <c r="B84" s="40" t="s">
        <v>177</v>
      </c>
      <c r="C84" s="40" t="s">
        <v>181</v>
      </c>
      <c r="D84" s="40"/>
      <c r="E84" s="40" t="s">
        <v>177</v>
      </c>
      <c r="F84" s="40" t="s">
        <v>181</v>
      </c>
      <c r="G84" s="40"/>
      <c r="H84" s="40" t="s">
        <v>181</v>
      </c>
      <c r="I84" s="40"/>
    </row>
    <row r="85" spans="1:9" x14ac:dyDescent="0.2">
      <c r="A85" s="40" t="s">
        <v>182</v>
      </c>
      <c r="B85" s="40" t="s">
        <v>177</v>
      </c>
      <c r="C85" s="40" t="s">
        <v>181</v>
      </c>
      <c r="D85" s="40"/>
      <c r="E85" s="40" t="s">
        <v>177</v>
      </c>
      <c r="F85" s="40" t="s">
        <v>181</v>
      </c>
      <c r="G85" s="40"/>
      <c r="H85" s="40" t="s">
        <v>181</v>
      </c>
      <c r="I85" s="40"/>
    </row>
    <row r="86" spans="1:9" x14ac:dyDescent="0.2">
      <c r="A86" s="40" t="s">
        <v>182</v>
      </c>
      <c r="B86" s="40" t="s">
        <v>177</v>
      </c>
      <c r="C86" s="40" t="s">
        <v>181</v>
      </c>
      <c r="D86" s="40"/>
      <c r="E86" s="40" t="s">
        <v>177</v>
      </c>
      <c r="F86" s="40" t="s">
        <v>181</v>
      </c>
      <c r="G86" s="40"/>
      <c r="H86" s="40" t="s">
        <v>181</v>
      </c>
      <c r="I86" s="40"/>
    </row>
    <row r="87" spans="1:9" x14ac:dyDescent="0.2">
      <c r="A87" s="40" t="s">
        <v>182</v>
      </c>
      <c r="B87" s="40" t="s">
        <v>177</v>
      </c>
      <c r="C87" s="40" t="s">
        <v>181</v>
      </c>
      <c r="D87" s="40"/>
      <c r="E87" s="40" t="s">
        <v>177</v>
      </c>
      <c r="F87" s="40" t="s">
        <v>181</v>
      </c>
      <c r="G87" s="40"/>
      <c r="H87" s="40" t="s">
        <v>181</v>
      </c>
      <c r="I87" s="40"/>
    </row>
    <row r="88" spans="1:9" x14ac:dyDescent="0.2">
      <c r="A88" s="40" t="s">
        <v>182</v>
      </c>
      <c r="B88" s="40" t="s">
        <v>177</v>
      </c>
      <c r="C88" s="40" t="s">
        <v>181</v>
      </c>
      <c r="D88" s="40"/>
      <c r="E88" s="40" t="s">
        <v>177</v>
      </c>
      <c r="F88" s="40" t="s">
        <v>181</v>
      </c>
      <c r="G88" s="40"/>
      <c r="H88" s="40" t="s">
        <v>181</v>
      </c>
      <c r="I88" s="40"/>
    </row>
    <row r="89" spans="1:9" x14ac:dyDescent="0.2">
      <c r="A89" s="40" t="s">
        <v>182</v>
      </c>
      <c r="B89" s="40" t="s">
        <v>177</v>
      </c>
      <c r="C89" s="40" t="s">
        <v>181</v>
      </c>
      <c r="D89" s="40"/>
      <c r="E89" s="40" t="s">
        <v>177</v>
      </c>
      <c r="F89" s="40" t="s">
        <v>181</v>
      </c>
      <c r="G89" s="40"/>
      <c r="H89" s="40" t="s">
        <v>181</v>
      </c>
      <c r="I89" s="40"/>
    </row>
    <row r="90" spans="1:9" x14ac:dyDescent="0.2">
      <c r="A90" s="40" t="s">
        <v>182</v>
      </c>
      <c r="B90" s="40" t="s">
        <v>177</v>
      </c>
      <c r="C90" s="40" t="s">
        <v>181</v>
      </c>
      <c r="D90" s="40"/>
      <c r="E90" s="40" t="s">
        <v>177</v>
      </c>
      <c r="F90" s="40" t="s">
        <v>181</v>
      </c>
      <c r="G90" s="40"/>
      <c r="H90" s="40" t="s">
        <v>181</v>
      </c>
      <c r="I90" s="40"/>
    </row>
    <row r="91" spans="1:9" x14ac:dyDescent="0.2">
      <c r="A91" s="40" t="s">
        <v>182</v>
      </c>
      <c r="B91" s="40" t="s">
        <v>177</v>
      </c>
      <c r="C91" s="40" t="s">
        <v>181</v>
      </c>
      <c r="D91" s="40"/>
      <c r="E91" s="40" t="s">
        <v>177</v>
      </c>
      <c r="F91" s="40" t="s">
        <v>181</v>
      </c>
      <c r="G91" s="40"/>
      <c r="H91" s="40" t="s">
        <v>181</v>
      </c>
      <c r="I91" s="40"/>
    </row>
    <row r="92" spans="1:9" x14ac:dyDescent="0.2">
      <c r="A92" s="40" t="s">
        <v>182</v>
      </c>
      <c r="B92" s="40" t="s">
        <v>177</v>
      </c>
      <c r="C92" s="40" t="s">
        <v>181</v>
      </c>
      <c r="D92" s="40"/>
      <c r="E92" s="40" t="s">
        <v>177</v>
      </c>
      <c r="F92" s="40" t="s">
        <v>181</v>
      </c>
      <c r="G92" s="40"/>
      <c r="H92" s="40" t="s">
        <v>181</v>
      </c>
      <c r="I92" s="40"/>
    </row>
    <row r="93" spans="1:9" x14ac:dyDescent="0.2">
      <c r="A93" s="40" t="s">
        <v>182</v>
      </c>
      <c r="B93" s="40" t="s">
        <v>177</v>
      </c>
      <c r="C93" s="40" t="s">
        <v>181</v>
      </c>
      <c r="D93" s="40"/>
      <c r="E93" s="40" t="s">
        <v>177</v>
      </c>
      <c r="F93" s="40" t="s">
        <v>181</v>
      </c>
      <c r="G93" s="40"/>
      <c r="H93" s="40" t="s">
        <v>181</v>
      </c>
      <c r="I93" s="40"/>
    </row>
    <row r="94" spans="1:9" x14ac:dyDescent="0.2">
      <c r="A94" s="40" t="s">
        <v>182</v>
      </c>
      <c r="B94" s="40" t="s">
        <v>177</v>
      </c>
      <c r="C94" s="40" t="s">
        <v>181</v>
      </c>
      <c r="D94" s="40"/>
      <c r="E94" s="40" t="s">
        <v>177</v>
      </c>
      <c r="F94" s="40" t="s">
        <v>181</v>
      </c>
      <c r="G94" s="40"/>
      <c r="H94" s="40" t="s">
        <v>181</v>
      </c>
      <c r="I94" s="40"/>
    </row>
    <row r="95" spans="1:9" x14ac:dyDescent="0.2">
      <c r="A95" s="40" t="s">
        <v>182</v>
      </c>
      <c r="B95" s="40" t="s">
        <v>177</v>
      </c>
      <c r="C95" s="40" t="s">
        <v>181</v>
      </c>
      <c r="D95" s="40"/>
      <c r="E95" s="40" t="s">
        <v>177</v>
      </c>
      <c r="F95" s="40" t="s">
        <v>181</v>
      </c>
      <c r="G95" s="40"/>
      <c r="H95" s="40" t="s">
        <v>181</v>
      </c>
      <c r="I95" s="40"/>
    </row>
    <row r="96" spans="1:9" x14ac:dyDescent="0.2">
      <c r="A96" s="40" t="s">
        <v>182</v>
      </c>
      <c r="B96" s="40" t="s">
        <v>177</v>
      </c>
      <c r="C96" s="40" t="s">
        <v>181</v>
      </c>
      <c r="D96" s="40"/>
      <c r="E96" s="40" t="s">
        <v>177</v>
      </c>
      <c r="F96" s="40" t="s">
        <v>181</v>
      </c>
      <c r="G96" s="40"/>
      <c r="H96" s="40" t="s">
        <v>181</v>
      </c>
      <c r="I96" s="40"/>
    </row>
    <row r="97" spans="1:9" x14ac:dyDescent="0.2">
      <c r="A97" s="40" t="s">
        <v>182</v>
      </c>
      <c r="B97" s="40" t="s">
        <v>177</v>
      </c>
      <c r="C97" s="40" t="s">
        <v>181</v>
      </c>
      <c r="D97" s="40"/>
      <c r="E97" s="40" t="s">
        <v>177</v>
      </c>
      <c r="F97" s="40" t="s">
        <v>181</v>
      </c>
      <c r="G97" s="40"/>
      <c r="H97" s="40" t="s">
        <v>181</v>
      </c>
      <c r="I97" s="40"/>
    </row>
    <row r="98" spans="1:9" x14ac:dyDescent="0.2">
      <c r="A98" s="40" t="s">
        <v>182</v>
      </c>
      <c r="B98" s="40" t="s">
        <v>177</v>
      </c>
      <c r="C98" s="40" t="s">
        <v>181</v>
      </c>
      <c r="D98" s="40"/>
      <c r="E98" s="40" t="s">
        <v>177</v>
      </c>
      <c r="F98" s="40" t="s">
        <v>181</v>
      </c>
      <c r="G98" s="40"/>
      <c r="H98" s="40" t="s">
        <v>181</v>
      </c>
      <c r="I98" s="40"/>
    </row>
    <row r="99" spans="1:9" x14ac:dyDescent="0.2">
      <c r="A99" s="40" t="s">
        <v>182</v>
      </c>
      <c r="B99" s="40" t="s">
        <v>177</v>
      </c>
      <c r="C99" s="40" t="s">
        <v>181</v>
      </c>
      <c r="D99" s="40"/>
      <c r="E99" s="40" t="s">
        <v>177</v>
      </c>
      <c r="F99" s="40" t="s">
        <v>181</v>
      </c>
      <c r="G99" s="40"/>
      <c r="H99" s="40" t="s">
        <v>181</v>
      </c>
      <c r="I99" s="40"/>
    </row>
    <row r="100" spans="1:9" x14ac:dyDescent="0.2">
      <c r="A100" s="40" t="s">
        <v>182</v>
      </c>
      <c r="B100" s="40" t="s">
        <v>177</v>
      </c>
      <c r="C100" s="40" t="s">
        <v>181</v>
      </c>
      <c r="D100" s="40"/>
      <c r="E100" s="40" t="s">
        <v>177</v>
      </c>
      <c r="F100" s="40" t="s">
        <v>181</v>
      </c>
      <c r="G100" s="40"/>
      <c r="H100" s="40" t="s">
        <v>181</v>
      </c>
      <c r="I100" s="40"/>
    </row>
    <row r="101" spans="1:9" x14ac:dyDescent="0.2">
      <c r="A101" s="40" t="s">
        <v>182</v>
      </c>
      <c r="B101" s="40" t="s">
        <v>177</v>
      </c>
      <c r="C101" s="40" t="s">
        <v>181</v>
      </c>
      <c r="D101" s="40"/>
      <c r="E101" s="40" t="s">
        <v>177</v>
      </c>
      <c r="F101" s="40" t="s">
        <v>181</v>
      </c>
      <c r="G101" s="40"/>
    </row>
    <row r="102" spans="1:9" x14ac:dyDescent="0.2">
      <c r="A102" s="40" t="s">
        <v>182</v>
      </c>
      <c r="B102" s="40" t="s">
        <v>177</v>
      </c>
      <c r="C102" s="40" t="s">
        <v>181</v>
      </c>
      <c r="D102" s="40"/>
      <c r="E102" s="40" t="s">
        <v>177</v>
      </c>
      <c r="F102" s="40" t="s">
        <v>181</v>
      </c>
      <c r="G102" s="40"/>
    </row>
    <row r="103" spans="1:9" x14ac:dyDescent="0.2">
      <c r="A103" s="40" t="s">
        <v>182</v>
      </c>
      <c r="B103" s="40" t="s">
        <v>177</v>
      </c>
      <c r="C103" s="40" t="s">
        <v>181</v>
      </c>
      <c r="D103" s="40"/>
      <c r="E103" s="40"/>
      <c r="F103" s="40" t="s">
        <v>181</v>
      </c>
      <c r="G103" s="40"/>
    </row>
    <row r="104" spans="1:9" x14ac:dyDescent="0.2">
      <c r="A104" s="40" t="s">
        <v>182</v>
      </c>
      <c r="B104" s="40" t="s">
        <v>177</v>
      </c>
      <c r="C104" s="40" t="s">
        <v>181</v>
      </c>
      <c r="D104" s="40"/>
      <c r="E104" s="40"/>
      <c r="F104" s="40" t="s">
        <v>181</v>
      </c>
      <c r="G104" s="40"/>
    </row>
    <row r="105" spans="1:9" x14ac:dyDescent="0.2">
      <c r="A105" s="40" t="s">
        <v>182</v>
      </c>
      <c r="B105" s="40" t="s">
        <v>177</v>
      </c>
      <c r="C105" s="40" t="s">
        <v>181</v>
      </c>
      <c r="D105" s="40"/>
      <c r="E105" s="40"/>
      <c r="F105" s="40" t="s">
        <v>181</v>
      </c>
      <c r="G105" s="40"/>
    </row>
    <row r="106" spans="1:9" x14ac:dyDescent="0.2">
      <c r="A106" s="40" t="s">
        <v>182</v>
      </c>
      <c r="B106" s="40" t="s">
        <v>177</v>
      </c>
      <c r="C106" s="40" t="s">
        <v>181</v>
      </c>
      <c r="D106" s="40"/>
      <c r="E106" s="40"/>
      <c r="F106" s="40" t="s">
        <v>181</v>
      </c>
      <c r="G106" s="40"/>
    </row>
    <row r="107" spans="1:9" x14ac:dyDescent="0.2">
      <c r="A107" s="40" t="s">
        <v>182</v>
      </c>
      <c r="B107" s="40" t="s">
        <v>177</v>
      </c>
      <c r="C107" s="40" t="s">
        <v>181</v>
      </c>
      <c r="D107" s="40"/>
      <c r="E107" s="40"/>
      <c r="F107" s="40" t="s">
        <v>181</v>
      </c>
      <c r="G107" s="40"/>
    </row>
    <row r="108" spans="1:9" x14ac:dyDescent="0.2">
      <c r="A108" s="40" t="s">
        <v>182</v>
      </c>
      <c r="B108" s="40" t="s">
        <v>177</v>
      </c>
      <c r="C108" s="40" t="s">
        <v>181</v>
      </c>
      <c r="D108" s="40"/>
      <c r="E108" s="40"/>
      <c r="F108" s="40" t="s">
        <v>181</v>
      </c>
      <c r="G108" s="40"/>
    </row>
    <row r="109" spans="1:9" x14ac:dyDescent="0.2">
      <c r="A109" s="40" t="s">
        <v>182</v>
      </c>
      <c r="B109" s="40" t="s">
        <v>177</v>
      </c>
      <c r="C109" s="40" t="s">
        <v>181</v>
      </c>
      <c r="D109" s="40"/>
      <c r="E109" s="40"/>
      <c r="F109" s="40" t="s">
        <v>181</v>
      </c>
      <c r="G109" s="40"/>
    </row>
    <row r="110" spans="1:9" x14ac:dyDescent="0.2">
      <c r="A110" s="40" t="s">
        <v>182</v>
      </c>
      <c r="B110" s="40" t="s">
        <v>177</v>
      </c>
      <c r="C110" s="40" t="s">
        <v>181</v>
      </c>
      <c r="D110" s="40"/>
      <c r="E110" s="40"/>
      <c r="F110" s="40" t="s">
        <v>181</v>
      </c>
      <c r="G110" s="40"/>
    </row>
    <row r="111" spans="1:9" x14ac:dyDescent="0.2">
      <c r="A111" s="40" t="s">
        <v>182</v>
      </c>
      <c r="B111" s="40"/>
      <c r="C111" s="40" t="s">
        <v>181</v>
      </c>
      <c r="D111" s="40"/>
      <c r="E111" s="40"/>
      <c r="F111" s="40" t="s">
        <v>181</v>
      </c>
      <c r="G111" s="40"/>
    </row>
    <row r="112" spans="1:9" x14ac:dyDescent="0.2">
      <c r="A112" s="40" t="s">
        <v>182</v>
      </c>
      <c r="B112" s="40"/>
      <c r="C112" s="40" t="s">
        <v>181</v>
      </c>
      <c r="D112" s="40"/>
      <c r="E112" s="40"/>
      <c r="F112" s="40"/>
      <c r="G112" s="40"/>
    </row>
    <row r="113" spans="1:7" x14ac:dyDescent="0.2">
      <c r="A113" s="40" t="s">
        <v>182</v>
      </c>
      <c r="B113" s="40"/>
      <c r="C113" s="40" t="s">
        <v>181</v>
      </c>
      <c r="D113" s="40"/>
      <c r="E113" s="40"/>
      <c r="F113" s="40"/>
      <c r="G113" s="40"/>
    </row>
    <row r="114" spans="1:7" x14ac:dyDescent="0.2">
      <c r="A114" s="40" t="s">
        <v>182</v>
      </c>
      <c r="B114" s="40"/>
      <c r="C114" s="40" t="s">
        <v>181</v>
      </c>
      <c r="D114" s="40"/>
      <c r="E114" s="40"/>
      <c r="F114" s="40"/>
      <c r="G114" s="40"/>
    </row>
    <row r="115" spans="1:7" x14ac:dyDescent="0.2">
      <c r="A115" s="40" t="s">
        <v>182</v>
      </c>
      <c r="B115" s="40"/>
      <c r="C115" s="40" t="s">
        <v>181</v>
      </c>
      <c r="D115" s="40"/>
      <c r="E115" s="40"/>
      <c r="F115" s="40"/>
      <c r="G115" s="40"/>
    </row>
    <row r="116" spans="1:7" x14ac:dyDescent="0.2">
      <c r="A116" s="40" t="s">
        <v>182</v>
      </c>
      <c r="B116" s="40"/>
      <c r="C116" s="40" t="s">
        <v>181</v>
      </c>
      <c r="D116" s="40"/>
      <c r="E116" s="40"/>
      <c r="F116" s="40"/>
      <c r="G116" s="40"/>
    </row>
    <row r="117" spans="1:7" x14ac:dyDescent="0.2">
      <c r="A117" s="40" t="s">
        <v>182</v>
      </c>
      <c r="B117" s="40"/>
      <c r="C117" s="40" t="s">
        <v>181</v>
      </c>
      <c r="D117" s="40"/>
      <c r="E117" s="40"/>
      <c r="F117" s="40"/>
      <c r="G117" s="40"/>
    </row>
    <row r="118" spans="1:7" x14ac:dyDescent="0.2">
      <c r="A118" s="40" t="s">
        <v>182</v>
      </c>
      <c r="B118" s="40"/>
      <c r="C118" s="40" t="s">
        <v>181</v>
      </c>
      <c r="D118" s="40"/>
      <c r="E118" s="40"/>
      <c r="F118" s="40"/>
      <c r="G118" s="40"/>
    </row>
    <row r="119" spans="1:7" x14ac:dyDescent="0.2">
      <c r="A119" s="40" t="s">
        <v>182</v>
      </c>
      <c r="B119" s="40"/>
      <c r="C119" s="40" t="s">
        <v>181</v>
      </c>
      <c r="D119" s="40"/>
      <c r="E119" s="40"/>
      <c r="F119" s="40"/>
      <c r="G119" s="40"/>
    </row>
    <row r="120" spans="1:7" x14ac:dyDescent="0.2">
      <c r="A120" s="40" t="s">
        <v>182</v>
      </c>
      <c r="B120" s="40"/>
      <c r="C120" s="40"/>
      <c r="D120" s="40"/>
      <c r="E120" s="40"/>
      <c r="F120" s="40"/>
      <c r="G120" s="40"/>
    </row>
    <row r="121" spans="1:7" x14ac:dyDescent="0.2">
      <c r="A121" s="40" t="s">
        <v>182</v>
      </c>
      <c r="B121" s="40"/>
      <c r="C121" s="40"/>
      <c r="D121" s="40"/>
      <c r="E121" s="40"/>
      <c r="F121" s="40"/>
      <c r="G121" s="40"/>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636"/>
  <sheetViews>
    <sheetView topLeftCell="A29" zoomScale="85" zoomScaleNormal="85" zoomScalePageLayoutView="85" workbookViewId="0">
      <selection activeCell="A19" sqref="A1:XFD1048576"/>
    </sheetView>
  </sheetViews>
  <sheetFormatPr baseColWidth="10" defaultRowHeight="16" x14ac:dyDescent="0.2"/>
  <cols>
    <col min="1" max="1" width="12.1640625" style="8" bestFit="1" customWidth="1"/>
    <col min="2" max="2" width="32.33203125" customWidth="1"/>
    <col min="3" max="3" width="10.83203125" style="8"/>
    <col min="5" max="5" width="18" customWidth="1"/>
    <col min="6" max="12" width="12.1640625" customWidth="1"/>
    <col min="15" max="17" width="12.1640625" customWidth="1"/>
    <col min="36" max="40" width="13.33203125" customWidth="1"/>
    <col min="42" max="54" width="13.83203125" customWidth="1"/>
    <col min="75" max="75" width="20.5" bestFit="1" customWidth="1"/>
  </cols>
  <sheetData>
    <row r="1" spans="2:30" ht="19" x14ac:dyDescent="0.25">
      <c r="B1" s="5"/>
      <c r="C1" s="7"/>
      <c r="D1" s="5"/>
      <c r="E1" s="5"/>
      <c r="M1" s="5"/>
      <c r="N1" s="5"/>
      <c r="R1" s="5"/>
      <c r="S1" s="5"/>
      <c r="T1" s="5"/>
      <c r="U1" s="5"/>
      <c r="V1" s="5"/>
      <c r="W1" s="5"/>
      <c r="X1" s="5"/>
      <c r="Y1" s="5"/>
      <c r="Z1" s="5"/>
      <c r="AA1" s="5"/>
      <c r="AB1" s="5"/>
      <c r="AC1" s="5"/>
      <c r="AD1" s="5"/>
    </row>
    <row r="2" spans="2:30" ht="19" x14ac:dyDescent="0.25">
      <c r="B2" s="16" t="s">
        <v>0</v>
      </c>
      <c r="C2" s="16"/>
      <c r="D2" s="16"/>
      <c r="E2" s="16"/>
      <c r="M2" s="16"/>
      <c r="N2" s="16"/>
      <c r="R2" s="16"/>
      <c r="S2" s="16"/>
      <c r="T2" s="16"/>
      <c r="U2" s="16"/>
      <c r="V2" s="16"/>
      <c r="W2" s="16"/>
      <c r="X2" s="16"/>
      <c r="Y2" s="16"/>
      <c r="Z2" s="16"/>
      <c r="AA2" s="16"/>
      <c r="AB2" s="16"/>
      <c r="AC2" s="16"/>
      <c r="AD2" s="16"/>
    </row>
    <row r="3" spans="2:30" ht="19" x14ac:dyDescent="0.25">
      <c r="B3" s="17"/>
      <c r="C3" s="18" t="s">
        <v>1</v>
      </c>
      <c r="D3" s="18"/>
      <c r="E3" s="7"/>
      <c r="M3" s="7"/>
      <c r="N3" s="7"/>
      <c r="R3" s="7"/>
      <c r="S3" s="7"/>
      <c r="T3" s="7"/>
      <c r="U3" s="7"/>
      <c r="V3" s="7"/>
      <c r="W3" s="7"/>
      <c r="X3" s="7"/>
      <c r="Y3" s="7"/>
      <c r="Z3" s="7"/>
      <c r="AA3" s="7"/>
      <c r="AB3" s="7"/>
      <c r="AC3" s="7"/>
      <c r="AD3" s="7"/>
    </row>
    <row r="6" spans="2:30" x14ac:dyDescent="0.2">
      <c r="B6" t="s">
        <v>2</v>
      </c>
    </row>
    <row r="7" spans="2:30" x14ac:dyDescent="0.2">
      <c r="B7" t="s">
        <v>3</v>
      </c>
    </row>
    <row r="8" spans="2:30" x14ac:dyDescent="0.2">
      <c r="B8" t="s">
        <v>4</v>
      </c>
    </row>
    <row r="9" spans="2:30" x14ac:dyDescent="0.2">
      <c r="B9" t="s">
        <v>5</v>
      </c>
    </row>
    <row r="10" spans="2:30" x14ac:dyDescent="0.2">
      <c r="B10" t="s">
        <v>6</v>
      </c>
    </row>
    <row r="11" spans="2:30" x14ac:dyDescent="0.2">
      <c r="B11" t="s">
        <v>7</v>
      </c>
    </row>
    <row r="12" spans="2:30" x14ac:dyDescent="0.2">
      <c r="B12" t="s">
        <v>10</v>
      </c>
    </row>
    <row r="13" spans="2:30" x14ac:dyDescent="0.2">
      <c r="B13" t="s">
        <v>8</v>
      </c>
    </row>
    <row r="14" spans="2:30" x14ac:dyDescent="0.2">
      <c r="B14" t="s">
        <v>9</v>
      </c>
    </row>
    <row r="16" spans="2:30" x14ac:dyDescent="0.2">
      <c r="B16" t="s">
        <v>26</v>
      </c>
    </row>
    <row r="17" spans="2:75" x14ac:dyDescent="0.2">
      <c r="B17" s="3" t="s">
        <v>27</v>
      </c>
    </row>
    <row r="18" spans="2:75" x14ac:dyDescent="0.2">
      <c r="B18" s="4" t="s">
        <v>28</v>
      </c>
    </row>
    <row r="19" spans="2:75" x14ac:dyDescent="0.2">
      <c r="B19" t="s">
        <v>29</v>
      </c>
    </row>
    <row r="20" spans="2:75" x14ac:dyDescent="0.2">
      <c r="B20" t="s">
        <v>30</v>
      </c>
    </row>
    <row r="21" spans="2:75" x14ac:dyDescent="0.2">
      <c r="B21" s="6"/>
    </row>
    <row r="22" spans="2:75" x14ac:dyDescent="0.2">
      <c r="B22" s="6" t="s">
        <v>34</v>
      </c>
    </row>
    <row r="24" spans="2:75" x14ac:dyDescent="0.2">
      <c r="B24" t="s">
        <v>35</v>
      </c>
      <c r="F24">
        <v>1</v>
      </c>
      <c r="K24" t="s">
        <v>147</v>
      </c>
    </row>
    <row r="25" spans="2:75" x14ac:dyDescent="0.2">
      <c r="B25" t="s">
        <v>148</v>
      </c>
      <c r="F25">
        <v>2</v>
      </c>
      <c r="K25" t="s">
        <v>151</v>
      </c>
      <c r="T25" s="3" t="s">
        <v>27</v>
      </c>
      <c r="U25" s="3" t="s">
        <v>27</v>
      </c>
      <c r="W25" s="3" t="s">
        <v>27</v>
      </c>
      <c r="X25" s="3"/>
      <c r="Y25" s="3"/>
      <c r="Z25" s="3"/>
      <c r="AA25" s="3"/>
      <c r="AB25" s="3"/>
      <c r="AC25" s="3"/>
    </row>
    <row r="26" spans="2:75" x14ac:dyDescent="0.2">
      <c r="B26" t="s">
        <v>149</v>
      </c>
      <c r="F26">
        <v>3</v>
      </c>
      <c r="K26" t="s">
        <v>152</v>
      </c>
      <c r="T26" s="4" t="s">
        <v>28</v>
      </c>
      <c r="U26" s="4" t="s">
        <v>28</v>
      </c>
      <c r="W26" s="4" t="s">
        <v>28</v>
      </c>
      <c r="X26" s="4"/>
      <c r="Y26" s="4"/>
      <c r="Z26" s="4"/>
      <c r="AA26" s="4"/>
      <c r="AB26" s="4"/>
      <c r="AC26" s="4"/>
    </row>
    <row r="27" spans="2:75" x14ac:dyDescent="0.2">
      <c r="B27" t="s">
        <v>150</v>
      </c>
      <c r="F27">
        <v>4</v>
      </c>
      <c r="K27" t="s">
        <v>153</v>
      </c>
      <c r="T27" t="s">
        <v>29</v>
      </c>
      <c r="U27" t="s">
        <v>29</v>
      </c>
      <c r="W27" t="s">
        <v>29</v>
      </c>
    </row>
    <row r="28" spans="2:75" x14ac:dyDescent="0.2">
      <c r="T28" t="s">
        <v>30</v>
      </c>
      <c r="U28" t="s">
        <v>30</v>
      </c>
      <c r="W28" t="s">
        <v>30</v>
      </c>
    </row>
    <row r="29" spans="2:75" x14ac:dyDescent="0.2">
      <c r="B29" t="s">
        <v>36</v>
      </c>
    </row>
    <row r="30" spans="2:75" x14ac:dyDescent="0.2">
      <c r="B30" t="s">
        <v>37</v>
      </c>
    </row>
    <row r="31" spans="2:75" s="8" customFormat="1" x14ac:dyDescent="0.2">
      <c r="B31" t="s">
        <v>38</v>
      </c>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row>
    <row r="32" spans="2:75" s="8" customFormat="1" x14ac:dyDescent="0.2">
      <c r="B32" t="s">
        <v>39</v>
      </c>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row>
    <row r="34" spans="1:77" ht="17" thickBot="1" x14ac:dyDescent="0.25"/>
    <row r="35" spans="1:77" s="6" customFormat="1" ht="16.5" customHeight="1" thickBot="1" x14ac:dyDescent="0.25">
      <c r="K35" s="453"/>
      <c r="L35" s="454"/>
      <c r="M35" s="454"/>
      <c r="N35" s="455"/>
      <c r="AE35" s="453" t="s">
        <v>24</v>
      </c>
      <c r="AF35" s="454"/>
      <c r="AG35" s="454"/>
      <c r="AH35" s="454"/>
      <c r="AI35" s="453" t="s">
        <v>47</v>
      </c>
      <c r="AJ35" s="454"/>
      <c r="AK35" s="454"/>
      <c r="AL35" s="455"/>
      <c r="AM35" s="453" t="s">
        <v>48</v>
      </c>
      <c r="AN35" s="454"/>
      <c r="AO35" s="454"/>
      <c r="AP35" s="454"/>
      <c r="AQ35" s="453" t="s">
        <v>49</v>
      </c>
      <c r="AR35" s="454"/>
      <c r="AS35" s="454"/>
      <c r="AT35" s="455"/>
      <c r="AU35" s="453" t="s">
        <v>96</v>
      </c>
      <c r="AV35" s="454"/>
      <c r="AW35" s="454"/>
      <c r="AX35" s="455"/>
      <c r="AY35" s="475" t="s">
        <v>58</v>
      </c>
      <c r="AZ35" s="476"/>
      <c r="BA35" s="476"/>
      <c r="BB35" s="476"/>
      <c r="BC35" s="453" t="s">
        <v>59</v>
      </c>
      <c r="BD35" s="454"/>
      <c r="BE35" s="454"/>
      <c r="BF35" s="455"/>
      <c r="BG35" s="453" t="s">
        <v>60</v>
      </c>
      <c r="BH35" s="454"/>
      <c r="BI35" s="454"/>
      <c r="BJ35" s="454"/>
      <c r="BK35" s="453" t="s">
        <v>61</v>
      </c>
      <c r="BL35" s="454"/>
      <c r="BM35" s="454"/>
      <c r="BN35" s="455"/>
      <c r="BO35" s="453" t="s">
        <v>62</v>
      </c>
      <c r="BP35" s="454"/>
      <c r="BQ35" s="454"/>
      <c r="BR35" s="455"/>
      <c r="BT35" s="43" t="s">
        <v>43</v>
      </c>
      <c r="BU35" s="44"/>
      <c r="BV35" s="44"/>
      <c r="BW35" s="45"/>
    </row>
    <row r="36" spans="1:77" s="6" customFormat="1" ht="49" thickBot="1" x14ac:dyDescent="0.25">
      <c r="A36" s="46" t="s">
        <v>42</v>
      </c>
      <c r="B36" s="46" t="s">
        <v>11</v>
      </c>
      <c r="C36" s="47" t="s">
        <v>12</v>
      </c>
      <c r="D36" s="47" t="s">
        <v>13</v>
      </c>
      <c r="E36" s="47" t="s">
        <v>14</v>
      </c>
      <c r="F36" s="48" t="s">
        <v>50</v>
      </c>
      <c r="G36" s="81" t="s">
        <v>170</v>
      </c>
      <c r="H36" s="81" t="s">
        <v>175</v>
      </c>
      <c r="I36" s="49"/>
      <c r="J36" s="81"/>
      <c r="K36" s="30"/>
      <c r="L36" s="30"/>
      <c r="M36" s="30"/>
      <c r="N36" s="30"/>
      <c r="O36" s="47" t="s">
        <v>14</v>
      </c>
      <c r="P36" s="48" t="s">
        <v>50</v>
      </c>
      <c r="Q36" s="81" t="s">
        <v>179</v>
      </c>
      <c r="R36" s="81" t="s">
        <v>180</v>
      </c>
      <c r="S36" s="81" t="s">
        <v>178</v>
      </c>
      <c r="T36" s="81" t="s">
        <v>190</v>
      </c>
      <c r="U36" s="81" t="s">
        <v>189</v>
      </c>
      <c r="V36" s="81" t="s">
        <v>180</v>
      </c>
      <c r="W36" s="81" t="s">
        <v>189</v>
      </c>
      <c r="X36" s="143"/>
      <c r="Y36" s="6" t="s">
        <v>235</v>
      </c>
      <c r="Z36" s="81" t="s">
        <v>180</v>
      </c>
      <c r="AA36" s="81" t="s">
        <v>236</v>
      </c>
      <c r="AB36" s="81" t="s">
        <v>233</v>
      </c>
      <c r="AC36" s="81"/>
      <c r="AD36" s="81"/>
      <c r="AE36" s="23" t="s">
        <v>44</v>
      </c>
      <c r="AF36" s="23" t="s">
        <v>46</v>
      </c>
      <c r="AG36" s="23" t="s">
        <v>45</v>
      </c>
      <c r="AH36" s="23" t="s">
        <v>46</v>
      </c>
      <c r="AI36" s="23" t="s">
        <v>44</v>
      </c>
      <c r="AJ36" s="23" t="s">
        <v>46</v>
      </c>
      <c r="AK36" s="23" t="s">
        <v>45</v>
      </c>
      <c r="AL36" s="23" t="s">
        <v>46</v>
      </c>
      <c r="AM36" s="23" t="s">
        <v>44</v>
      </c>
      <c r="AN36" s="23" t="s">
        <v>46</v>
      </c>
      <c r="AO36" s="23" t="s">
        <v>45</v>
      </c>
      <c r="AP36" s="23" t="s">
        <v>46</v>
      </c>
      <c r="AQ36" s="23" t="s">
        <v>44</v>
      </c>
      <c r="AR36" s="23" t="s">
        <v>46</v>
      </c>
      <c r="AS36" s="23" t="s">
        <v>45</v>
      </c>
      <c r="AT36" s="23" t="s">
        <v>46</v>
      </c>
      <c r="AU36" s="23" t="s">
        <v>44</v>
      </c>
      <c r="AV36" s="23" t="s">
        <v>46</v>
      </c>
      <c r="AW36" s="23" t="s">
        <v>45</v>
      </c>
      <c r="AX36" s="23" t="s">
        <v>46</v>
      </c>
      <c r="AY36" s="101" t="s">
        <v>44</v>
      </c>
      <c r="AZ36" s="101" t="s">
        <v>46</v>
      </c>
      <c r="BA36" s="101" t="s">
        <v>45</v>
      </c>
      <c r="BB36" s="101" t="s">
        <v>46</v>
      </c>
      <c r="BC36" s="23" t="s">
        <v>44</v>
      </c>
      <c r="BD36" s="23" t="s">
        <v>46</v>
      </c>
      <c r="BE36" s="23" t="s">
        <v>45</v>
      </c>
      <c r="BF36" s="23" t="s">
        <v>46</v>
      </c>
      <c r="BG36" s="23" t="s">
        <v>44</v>
      </c>
      <c r="BH36" s="23" t="s">
        <v>46</v>
      </c>
      <c r="BI36" s="23" t="s">
        <v>45</v>
      </c>
      <c r="BJ36" s="23" t="s">
        <v>46</v>
      </c>
      <c r="BK36" s="23" t="s">
        <v>44</v>
      </c>
      <c r="BL36" s="23" t="s">
        <v>46</v>
      </c>
      <c r="BM36" s="23" t="s">
        <v>45</v>
      </c>
      <c r="BN36" s="23" t="s">
        <v>46</v>
      </c>
      <c r="BO36" s="23" t="s">
        <v>44</v>
      </c>
      <c r="BP36" s="23" t="s">
        <v>46</v>
      </c>
      <c r="BQ36" s="23" t="s">
        <v>45</v>
      </c>
      <c r="BR36" s="23" t="s">
        <v>46</v>
      </c>
      <c r="BS36" s="49" t="s">
        <v>158</v>
      </c>
      <c r="BT36" s="23" t="s">
        <v>15</v>
      </c>
      <c r="BU36" s="23" t="s">
        <v>16</v>
      </c>
      <c r="BV36" s="23" t="s">
        <v>17</v>
      </c>
      <c r="BW36" s="23" t="s">
        <v>18</v>
      </c>
      <c r="BX36" s="33" t="s">
        <v>115</v>
      </c>
      <c r="BY36" s="33" t="s">
        <v>116</v>
      </c>
    </row>
    <row r="37" spans="1:77" x14ac:dyDescent="0.2">
      <c r="A37" s="34">
        <v>27981725</v>
      </c>
      <c r="B37" s="37" t="s">
        <v>110</v>
      </c>
      <c r="C37" s="25">
        <v>46</v>
      </c>
      <c r="D37" s="26" t="s">
        <v>51</v>
      </c>
      <c r="E37" s="25" t="s">
        <v>53</v>
      </c>
      <c r="F37" s="25" t="s">
        <v>86</v>
      </c>
      <c r="G37" s="25" t="s">
        <v>171</v>
      </c>
      <c r="H37" s="25">
        <v>2</v>
      </c>
      <c r="I37" s="2"/>
      <c r="J37" s="40"/>
      <c r="O37" s="84" t="s">
        <v>53</v>
      </c>
      <c r="P37" s="84" t="s">
        <v>54</v>
      </c>
      <c r="Q37" s="40" t="s">
        <v>185</v>
      </c>
      <c r="R37" s="40" t="s">
        <v>183</v>
      </c>
      <c r="S37" s="26">
        <v>14</v>
      </c>
      <c r="T37" s="26" t="s">
        <v>192</v>
      </c>
      <c r="U37" s="26">
        <v>1</v>
      </c>
      <c r="V37" s="40" t="s">
        <v>183</v>
      </c>
      <c r="W37" s="26">
        <v>1</v>
      </c>
      <c r="X37" s="41"/>
      <c r="Y37" s="473" t="s">
        <v>185</v>
      </c>
      <c r="Z37" s="41" t="s">
        <v>176</v>
      </c>
      <c r="AA37" s="41">
        <v>2</v>
      </c>
      <c r="AB37" s="41">
        <v>2</v>
      </c>
      <c r="AC37" s="41"/>
      <c r="AE37" s="26">
        <v>12</v>
      </c>
      <c r="AF37" s="26">
        <v>2</v>
      </c>
      <c r="AG37" s="26">
        <v>22</v>
      </c>
      <c r="AH37" s="26">
        <v>2</v>
      </c>
      <c r="AI37" s="26">
        <v>12</v>
      </c>
      <c r="AJ37" s="26">
        <v>2</v>
      </c>
      <c r="AK37" s="26">
        <v>22</v>
      </c>
      <c r="AL37" s="26">
        <v>1</v>
      </c>
      <c r="AM37" s="26">
        <v>12</v>
      </c>
      <c r="AN37" s="26">
        <v>1</v>
      </c>
      <c r="AO37" s="26">
        <v>22</v>
      </c>
      <c r="AP37" s="26">
        <v>1</v>
      </c>
      <c r="AQ37" s="26">
        <v>12</v>
      </c>
      <c r="AR37" s="26">
        <v>2</v>
      </c>
      <c r="AS37" s="26">
        <v>22</v>
      </c>
      <c r="AT37" s="26">
        <v>2</v>
      </c>
      <c r="AU37" s="26">
        <v>12</v>
      </c>
      <c r="AV37" s="26">
        <v>2</v>
      </c>
      <c r="AW37" s="26">
        <v>22</v>
      </c>
      <c r="AX37" s="26">
        <v>1</v>
      </c>
      <c r="AY37" s="26">
        <v>12</v>
      </c>
      <c r="AZ37" s="26">
        <v>0</v>
      </c>
      <c r="BA37" s="26">
        <v>22</v>
      </c>
      <c r="BB37" s="26">
        <v>0</v>
      </c>
      <c r="BC37" s="26">
        <v>12</v>
      </c>
      <c r="BD37" s="26">
        <v>2</v>
      </c>
      <c r="BE37" s="26">
        <v>22</v>
      </c>
      <c r="BF37" s="26">
        <v>0</v>
      </c>
      <c r="BG37" s="26">
        <v>12</v>
      </c>
      <c r="BH37" s="26">
        <v>0</v>
      </c>
      <c r="BI37" s="26">
        <v>22</v>
      </c>
      <c r="BJ37" s="26">
        <v>0</v>
      </c>
      <c r="BK37" s="26">
        <v>12</v>
      </c>
      <c r="BL37" s="26">
        <v>0</v>
      </c>
      <c r="BM37" s="26">
        <v>22</v>
      </c>
      <c r="BN37" s="26">
        <v>0</v>
      </c>
      <c r="BO37" s="26">
        <v>12</v>
      </c>
      <c r="BP37" s="26">
        <v>0</v>
      </c>
      <c r="BQ37" s="26">
        <v>22</v>
      </c>
      <c r="BR37" s="26">
        <v>0</v>
      </c>
      <c r="BS37" s="2" t="s">
        <v>63</v>
      </c>
      <c r="BT37" s="25">
        <v>22</v>
      </c>
      <c r="BU37" s="25">
        <v>12</v>
      </c>
      <c r="BV37" s="25"/>
      <c r="BW37" s="25"/>
      <c r="BX37" s="25" t="s">
        <v>120</v>
      </c>
      <c r="BY37" s="25" t="s">
        <v>141</v>
      </c>
    </row>
    <row r="38" spans="1:77" x14ac:dyDescent="0.2">
      <c r="A38" s="35">
        <v>52192972</v>
      </c>
      <c r="B38" s="37" t="s">
        <v>91</v>
      </c>
      <c r="C38" s="40">
        <v>28</v>
      </c>
      <c r="D38" s="41" t="s">
        <v>51</v>
      </c>
      <c r="E38" s="40" t="s">
        <v>53</v>
      </c>
      <c r="F38" s="40" t="s">
        <v>86</v>
      </c>
      <c r="G38" s="25" t="s">
        <v>171</v>
      </c>
      <c r="H38" s="40">
        <v>8</v>
      </c>
      <c r="I38" s="1"/>
      <c r="J38" s="40"/>
      <c r="O38" s="87" t="s">
        <v>53</v>
      </c>
      <c r="P38" s="87" t="s">
        <v>54</v>
      </c>
      <c r="Q38" s="40" t="s">
        <v>185</v>
      </c>
      <c r="R38" s="40" t="s">
        <v>183</v>
      </c>
      <c r="S38" s="41">
        <v>14</v>
      </c>
      <c r="T38" s="41" t="s">
        <v>192</v>
      </c>
      <c r="U38" s="41">
        <v>1</v>
      </c>
      <c r="V38" s="40" t="s">
        <v>183</v>
      </c>
      <c r="W38" s="41">
        <v>1</v>
      </c>
      <c r="X38" s="41"/>
      <c r="Y38" s="473"/>
      <c r="Z38" s="41" t="s">
        <v>177</v>
      </c>
      <c r="AA38" s="41">
        <v>2</v>
      </c>
      <c r="AB38" s="41">
        <v>2</v>
      </c>
      <c r="AC38" s="41"/>
      <c r="AE38" s="41">
        <v>13</v>
      </c>
      <c r="AF38" s="41">
        <v>2</v>
      </c>
      <c r="AG38" s="41">
        <v>12</v>
      </c>
      <c r="AH38" s="41">
        <v>3</v>
      </c>
      <c r="AI38" s="41">
        <v>13</v>
      </c>
      <c r="AJ38" s="41">
        <v>2</v>
      </c>
      <c r="AK38" s="41">
        <v>12</v>
      </c>
      <c r="AL38" s="41">
        <v>3</v>
      </c>
      <c r="AM38" s="20">
        <v>13</v>
      </c>
      <c r="AN38" s="20">
        <v>1</v>
      </c>
      <c r="AO38" s="20">
        <v>12</v>
      </c>
      <c r="AP38" s="20">
        <v>2</v>
      </c>
      <c r="AQ38" s="20">
        <v>13</v>
      </c>
      <c r="AR38" s="20">
        <v>1</v>
      </c>
      <c r="AS38" s="20">
        <v>12</v>
      </c>
      <c r="AT38" s="20">
        <v>2</v>
      </c>
      <c r="AU38" s="20">
        <v>13</v>
      </c>
      <c r="AV38" s="20">
        <v>1</v>
      </c>
      <c r="AW38" s="20">
        <v>12</v>
      </c>
      <c r="AX38" s="20">
        <v>2</v>
      </c>
      <c r="AY38" s="20">
        <v>13</v>
      </c>
      <c r="AZ38" s="20">
        <v>2</v>
      </c>
      <c r="BA38" s="20">
        <v>12</v>
      </c>
      <c r="BB38" s="20">
        <v>3</v>
      </c>
      <c r="BC38" s="20">
        <v>13</v>
      </c>
      <c r="BD38" s="20">
        <v>2</v>
      </c>
      <c r="BE38" s="20">
        <v>12</v>
      </c>
      <c r="BF38" s="20">
        <v>3</v>
      </c>
      <c r="BG38" s="20">
        <v>13</v>
      </c>
      <c r="BH38" s="20">
        <v>1</v>
      </c>
      <c r="BI38" s="20">
        <v>12</v>
      </c>
      <c r="BJ38" s="20">
        <v>2</v>
      </c>
      <c r="BK38" s="20">
        <v>13</v>
      </c>
      <c r="BL38" s="20">
        <v>1</v>
      </c>
      <c r="BM38" s="20">
        <v>12</v>
      </c>
      <c r="BN38" s="20">
        <v>2</v>
      </c>
      <c r="BO38" s="20">
        <v>13</v>
      </c>
      <c r="BP38" s="20">
        <v>1</v>
      </c>
      <c r="BQ38" s="20">
        <v>12</v>
      </c>
      <c r="BR38" s="20">
        <v>2</v>
      </c>
      <c r="BS38" s="1" t="s">
        <v>55</v>
      </c>
      <c r="BT38" s="40"/>
      <c r="BU38" s="40">
        <v>13</v>
      </c>
      <c r="BV38" s="40">
        <v>12</v>
      </c>
      <c r="BW38" s="40"/>
      <c r="BX38" s="25" t="s">
        <v>122</v>
      </c>
      <c r="BY38" s="25" t="s">
        <v>145</v>
      </c>
    </row>
    <row r="39" spans="1:77" x14ac:dyDescent="0.2">
      <c r="A39" s="14">
        <v>41684857</v>
      </c>
      <c r="B39" s="13" t="s">
        <v>64</v>
      </c>
      <c r="C39" s="29">
        <v>32</v>
      </c>
      <c r="D39" s="20" t="s">
        <v>51</v>
      </c>
      <c r="E39" s="29" t="s">
        <v>53</v>
      </c>
      <c r="F39" s="29" t="s">
        <v>54</v>
      </c>
      <c r="G39" s="25" t="s">
        <v>171</v>
      </c>
      <c r="H39" s="29">
        <v>4</v>
      </c>
      <c r="I39" s="1"/>
      <c r="J39" s="40"/>
      <c r="O39" s="91" t="s">
        <v>53</v>
      </c>
      <c r="P39" s="91" t="s">
        <v>54</v>
      </c>
      <c r="Q39" s="40" t="s">
        <v>185</v>
      </c>
      <c r="R39" s="40" t="s">
        <v>183</v>
      </c>
      <c r="S39" s="20">
        <v>16</v>
      </c>
      <c r="T39" s="20" t="s">
        <v>191</v>
      </c>
      <c r="U39" s="20">
        <v>0</v>
      </c>
      <c r="V39" s="40" t="s">
        <v>183</v>
      </c>
      <c r="W39" s="20">
        <v>0</v>
      </c>
      <c r="X39" s="41"/>
      <c r="Y39" s="473"/>
      <c r="Z39" s="41" t="s">
        <v>181</v>
      </c>
      <c r="AA39" s="41">
        <v>1</v>
      </c>
      <c r="AB39" s="41">
        <v>2</v>
      </c>
      <c r="AC39" s="41"/>
      <c r="AE39" s="20">
        <v>14</v>
      </c>
      <c r="AF39" s="20">
        <v>3</v>
      </c>
      <c r="AG39" s="20">
        <v>15</v>
      </c>
      <c r="AH39" s="20">
        <v>3</v>
      </c>
      <c r="AI39" s="20">
        <v>14</v>
      </c>
      <c r="AJ39" s="20">
        <v>2</v>
      </c>
      <c r="AK39" s="20">
        <v>15</v>
      </c>
      <c r="AL39" s="20">
        <v>2</v>
      </c>
      <c r="AM39" s="20">
        <v>14</v>
      </c>
      <c r="AN39" s="20">
        <v>2</v>
      </c>
      <c r="AO39" s="20">
        <v>15</v>
      </c>
      <c r="AP39" s="20">
        <v>2</v>
      </c>
      <c r="AQ39" s="20">
        <v>14</v>
      </c>
      <c r="AR39" s="20">
        <v>1</v>
      </c>
      <c r="AS39" s="20">
        <v>15</v>
      </c>
      <c r="AT39" s="20">
        <v>2</v>
      </c>
      <c r="AU39" s="20">
        <v>14</v>
      </c>
      <c r="AV39" s="20">
        <v>1</v>
      </c>
      <c r="AW39" s="20">
        <v>15</v>
      </c>
      <c r="AX39" s="20">
        <v>1</v>
      </c>
      <c r="AY39" s="20">
        <v>14</v>
      </c>
      <c r="AZ39" s="20">
        <v>2</v>
      </c>
      <c r="BA39" s="20">
        <v>15</v>
      </c>
      <c r="BB39" s="20">
        <v>2</v>
      </c>
      <c r="BC39" s="20">
        <v>14</v>
      </c>
      <c r="BD39" s="20">
        <v>0</v>
      </c>
      <c r="BE39" s="20">
        <v>15</v>
      </c>
      <c r="BF39" s="20">
        <v>0</v>
      </c>
      <c r="BG39" s="20">
        <v>14</v>
      </c>
      <c r="BH39" s="20">
        <v>0</v>
      </c>
      <c r="BI39" s="20">
        <v>15</v>
      </c>
      <c r="BJ39" s="20">
        <v>0</v>
      </c>
      <c r="BK39" s="20">
        <v>14</v>
      </c>
      <c r="BL39" s="20">
        <v>0</v>
      </c>
      <c r="BM39" s="20">
        <v>15</v>
      </c>
      <c r="BN39" s="20">
        <v>0</v>
      </c>
      <c r="BO39" s="20">
        <v>14</v>
      </c>
      <c r="BP39" s="20">
        <v>0</v>
      </c>
      <c r="BQ39" s="20">
        <v>15</v>
      </c>
      <c r="BR39" s="20">
        <v>0</v>
      </c>
      <c r="BS39" s="1" t="s">
        <v>55</v>
      </c>
      <c r="BT39" s="29"/>
      <c r="BU39" s="29">
        <v>15</v>
      </c>
      <c r="BV39" s="29">
        <v>14</v>
      </c>
      <c r="BW39" s="29"/>
      <c r="BX39" s="25" t="s">
        <v>122</v>
      </c>
      <c r="BY39" s="25" t="s">
        <v>93</v>
      </c>
    </row>
    <row r="40" spans="1:77" x14ac:dyDescent="0.2">
      <c r="A40" s="36">
        <v>20755319</v>
      </c>
      <c r="B40" s="9" t="s">
        <v>83</v>
      </c>
      <c r="C40" s="29">
        <v>38</v>
      </c>
      <c r="D40" s="20" t="s">
        <v>51</v>
      </c>
      <c r="E40" s="29" t="s">
        <v>53</v>
      </c>
      <c r="F40" s="29" t="s">
        <v>54</v>
      </c>
      <c r="G40" s="25" t="s">
        <v>171</v>
      </c>
      <c r="H40" s="29">
        <v>3</v>
      </c>
      <c r="I40" s="1"/>
      <c r="J40" s="40"/>
      <c r="O40" s="91" t="s">
        <v>53</v>
      </c>
      <c r="P40" s="91" t="s">
        <v>54</v>
      </c>
      <c r="Q40" s="40" t="s">
        <v>185</v>
      </c>
      <c r="R40" s="40" t="s">
        <v>183</v>
      </c>
      <c r="S40" s="20">
        <v>23</v>
      </c>
      <c r="T40" s="20" t="s">
        <v>193</v>
      </c>
      <c r="U40" s="20">
        <v>2</v>
      </c>
      <c r="V40" s="40" t="s">
        <v>183</v>
      </c>
      <c r="W40" s="20">
        <v>2</v>
      </c>
      <c r="X40" s="41"/>
      <c r="Y40" s="473"/>
      <c r="Z40" s="41" t="s">
        <v>234</v>
      </c>
      <c r="AA40" s="41">
        <v>1</v>
      </c>
      <c r="AB40" s="41">
        <v>2</v>
      </c>
      <c r="AC40" s="41"/>
      <c r="AE40" s="20">
        <v>14</v>
      </c>
      <c r="AF40" s="20">
        <v>2</v>
      </c>
      <c r="AG40" s="20">
        <v>15</v>
      </c>
      <c r="AH40" s="20">
        <v>2</v>
      </c>
      <c r="AI40" s="20">
        <v>14</v>
      </c>
      <c r="AJ40" s="20">
        <v>2</v>
      </c>
      <c r="AK40" s="20">
        <v>15</v>
      </c>
      <c r="AL40" s="20">
        <v>2</v>
      </c>
      <c r="AM40" s="20">
        <v>14</v>
      </c>
      <c r="AN40" s="20">
        <v>1</v>
      </c>
      <c r="AO40" s="20">
        <v>15</v>
      </c>
      <c r="AP40" s="20">
        <v>1</v>
      </c>
      <c r="AQ40" s="20">
        <v>14</v>
      </c>
      <c r="AR40" s="20">
        <v>1</v>
      </c>
      <c r="AS40" s="20">
        <v>15</v>
      </c>
      <c r="AT40" s="20">
        <v>1</v>
      </c>
      <c r="AU40" s="20">
        <v>14</v>
      </c>
      <c r="AV40" s="20">
        <v>1</v>
      </c>
      <c r="AW40" s="20">
        <v>15</v>
      </c>
      <c r="AX40" s="20">
        <v>1</v>
      </c>
      <c r="AY40" s="20">
        <v>14</v>
      </c>
      <c r="AZ40" s="20">
        <v>1</v>
      </c>
      <c r="BA40" s="20">
        <v>15</v>
      </c>
      <c r="BB40" s="20">
        <v>2</v>
      </c>
      <c r="BC40" s="20">
        <v>14</v>
      </c>
      <c r="BD40" s="20">
        <v>0</v>
      </c>
      <c r="BE40" s="20">
        <v>15</v>
      </c>
      <c r="BF40" s="20">
        <v>0</v>
      </c>
      <c r="BG40" s="20">
        <v>14</v>
      </c>
      <c r="BH40" s="20">
        <v>0</v>
      </c>
      <c r="BI40" s="20">
        <v>15</v>
      </c>
      <c r="BJ40" s="20">
        <v>0</v>
      </c>
      <c r="BK40" s="20">
        <v>14</v>
      </c>
      <c r="BL40" s="20">
        <v>0</v>
      </c>
      <c r="BM40" s="20">
        <v>15</v>
      </c>
      <c r="BN40" s="20">
        <v>0</v>
      </c>
      <c r="BO40" s="20">
        <v>14</v>
      </c>
      <c r="BP40" s="20">
        <v>0</v>
      </c>
      <c r="BQ40" s="20">
        <v>15</v>
      </c>
      <c r="BR40" s="20">
        <v>0</v>
      </c>
      <c r="BS40" s="1" t="s">
        <v>63</v>
      </c>
      <c r="BT40" s="29"/>
      <c r="BU40" s="29" t="s">
        <v>127</v>
      </c>
      <c r="BV40" s="29"/>
      <c r="BW40" s="29"/>
      <c r="BX40" s="25" t="s">
        <v>121</v>
      </c>
      <c r="BY40" s="25" t="s">
        <v>127</v>
      </c>
    </row>
    <row r="41" spans="1:77" x14ac:dyDescent="0.2">
      <c r="A41" s="10">
        <v>51787836</v>
      </c>
      <c r="B41" s="9" t="s">
        <v>104</v>
      </c>
      <c r="C41" s="29">
        <v>38</v>
      </c>
      <c r="D41" s="20" t="s">
        <v>51</v>
      </c>
      <c r="E41" s="29" t="s">
        <v>53</v>
      </c>
      <c r="F41" s="29" t="s">
        <v>86</v>
      </c>
      <c r="G41" s="25" t="s">
        <v>171</v>
      </c>
      <c r="H41" s="29">
        <v>8</v>
      </c>
      <c r="I41" s="1"/>
      <c r="J41" s="40"/>
      <c r="O41" s="91" t="s">
        <v>53</v>
      </c>
      <c r="P41" s="91" t="s">
        <v>54</v>
      </c>
      <c r="Q41" s="40" t="s">
        <v>185</v>
      </c>
      <c r="R41" s="40" t="s">
        <v>183</v>
      </c>
      <c r="S41" s="20">
        <v>26</v>
      </c>
      <c r="T41" s="20" t="s">
        <v>191</v>
      </c>
      <c r="U41" s="20">
        <v>0</v>
      </c>
      <c r="V41" s="40" t="s">
        <v>183</v>
      </c>
      <c r="W41" s="20">
        <v>0</v>
      </c>
      <c r="X41" s="41"/>
      <c r="Y41" s="473"/>
      <c r="Z41" s="41" t="s">
        <v>183</v>
      </c>
      <c r="AA41" s="41">
        <v>1</v>
      </c>
      <c r="AB41" s="41">
        <v>0</v>
      </c>
      <c r="AC41" s="41"/>
      <c r="AE41" s="20">
        <v>14</v>
      </c>
      <c r="AF41" s="20">
        <v>3</v>
      </c>
      <c r="AG41" s="20">
        <v>25</v>
      </c>
      <c r="AH41" s="20">
        <v>2</v>
      </c>
      <c r="AI41" s="20">
        <v>14</v>
      </c>
      <c r="AJ41" s="20">
        <v>1</v>
      </c>
      <c r="AK41" s="20">
        <v>25</v>
      </c>
      <c r="AL41" s="20">
        <v>0</v>
      </c>
      <c r="AM41" s="20">
        <v>14</v>
      </c>
      <c r="AN41" s="20">
        <v>1</v>
      </c>
      <c r="AO41" s="20">
        <v>25</v>
      </c>
      <c r="AP41" s="20">
        <v>0</v>
      </c>
      <c r="AQ41" s="20">
        <v>14</v>
      </c>
      <c r="AR41" s="20">
        <v>1</v>
      </c>
      <c r="AS41" s="20">
        <v>25</v>
      </c>
      <c r="AT41" s="20">
        <v>0</v>
      </c>
      <c r="AU41" s="20">
        <v>14</v>
      </c>
      <c r="AV41" s="20">
        <v>1</v>
      </c>
      <c r="AW41" s="20">
        <v>25</v>
      </c>
      <c r="AX41" s="20">
        <v>0</v>
      </c>
      <c r="AY41" s="20">
        <v>14</v>
      </c>
      <c r="AZ41" s="20">
        <v>3</v>
      </c>
      <c r="BA41" s="20">
        <v>25</v>
      </c>
      <c r="BB41" s="20">
        <v>2</v>
      </c>
      <c r="BC41" s="20">
        <v>14</v>
      </c>
      <c r="BD41" s="20">
        <v>3</v>
      </c>
      <c r="BE41" s="20">
        <v>25</v>
      </c>
      <c r="BF41" s="20">
        <v>2</v>
      </c>
      <c r="BG41" s="20">
        <v>14</v>
      </c>
      <c r="BH41" s="20">
        <v>2</v>
      </c>
      <c r="BI41" s="20">
        <v>25</v>
      </c>
      <c r="BJ41" s="20">
        <v>0</v>
      </c>
      <c r="BK41" s="20">
        <v>14</v>
      </c>
      <c r="BL41" s="20">
        <v>2</v>
      </c>
      <c r="BM41" s="20">
        <v>25</v>
      </c>
      <c r="BN41" s="20">
        <v>0</v>
      </c>
      <c r="BO41" s="20">
        <v>14</v>
      </c>
      <c r="BP41" s="20">
        <v>2</v>
      </c>
      <c r="BQ41" s="20">
        <v>25</v>
      </c>
      <c r="BR41" s="20">
        <v>0</v>
      </c>
      <c r="BS41" s="1" t="s">
        <v>55</v>
      </c>
      <c r="BT41" s="29"/>
      <c r="BU41" s="29" t="s">
        <v>128</v>
      </c>
      <c r="BV41" s="29"/>
      <c r="BW41" s="29"/>
      <c r="BX41" s="25" t="s">
        <v>121</v>
      </c>
      <c r="BY41" s="29" t="s">
        <v>128</v>
      </c>
    </row>
    <row r="42" spans="1:77" x14ac:dyDescent="0.2">
      <c r="A42" s="10">
        <v>52145709</v>
      </c>
      <c r="B42" s="9" t="s">
        <v>92</v>
      </c>
      <c r="C42" s="29">
        <v>44</v>
      </c>
      <c r="D42" s="20" t="s">
        <v>51</v>
      </c>
      <c r="E42" s="29" t="s">
        <v>53</v>
      </c>
      <c r="F42" s="29" t="s">
        <v>86</v>
      </c>
      <c r="G42" s="25" t="s">
        <v>171</v>
      </c>
      <c r="H42" s="29">
        <v>3</v>
      </c>
      <c r="I42" s="1"/>
      <c r="J42" s="40"/>
      <c r="O42" s="91" t="s">
        <v>53</v>
      </c>
      <c r="P42" s="91" t="s">
        <v>54</v>
      </c>
      <c r="Q42" s="40" t="s">
        <v>185</v>
      </c>
      <c r="R42" s="40" t="s">
        <v>183</v>
      </c>
      <c r="S42" s="20">
        <v>26</v>
      </c>
      <c r="T42" s="20" t="s">
        <v>191</v>
      </c>
      <c r="U42" s="20">
        <v>0</v>
      </c>
      <c r="V42" s="40" t="s">
        <v>183</v>
      </c>
      <c r="W42" s="20">
        <v>0</v>
      </c>
      <c r="X42" s="41"/>
      <c r="Y42" s="474" t="s">
        <v>184</v>
      </c>
      <c r="Z42" s="41" t="s">
        <v>176</v>
      </c>
      <c r="AA42" s="41">
        <v>2</v>
      </c>
      <c r="AB42" s="41">
        <v>2</v>
      </c>
      <c r="AC42" s="41"/>
      <c r="AE42" s="20">
        <v>15</v>
      </c>
      <c r="AF42" s="20">
        <v>3</v>
      </c>
      <c r="AG42" s="20">
        <v>14</v>
      </c>
      <c r="AH42" s="20">
        <v>2</v>
      </c>
      <c r="AI42" s="20">
        <v>15</v>
      </c>
      <c r="AJ42" s="20">
        <v>3</v>
      </c>
      <c r="AK42" s="20">
        <v>14</v>
      </c>
      <c r="AL42" s="20">
        <v>2</v>
      </c>
      <c r="AM42" s="20">
        <v>15</v>
      </c>
      <c r="AN42" s="20">
        <v>2</v>
      </c>
      <c r="AO42" s="20">
        <v>14</v>
      </c>
      <c r="AP42" s="20">
        <v>2</v>
      </c>
      <c r="AQ42" s="20">
        <v>15</v>
      </c>
      <c r="AR42" s="20">
        <v>2</v>
      </c>
      <c r="AS42" s="20">
        <v>14</v>
      </c>
      <c r="AT42" s="20">
        <v>2</v>
      </c>
      <c r="AU42" s="20">
        <v>15</v>
      </c>
      <c r="AV42" s="20">
        <v>2</v>
      </c>
      <c r="AW42" s="20">
        <v>14</v>
      </c>
      <c r="AX42" s="20">
        <v>2</v>
      </c>
      <c r="AY42" s="20">
        <v>15</v>
      </c>
      <c r="AZ42" s="20">
        <v>1</v>
      </c>
      <c r="BA42" s="20">
        <v>14</v>
      </c>
      <c r="BB42" s="20">
        <v>1</v>
      </c>
      <c r="BC42" s="20">
        <v>15</v>
      </c>
      <c r="BD42" s="20">
        <v>0</v>
      </c>
      <c r="BE42" s="20">
        <v>14</v>
      </c>
      <c r="BF42" s="20">
        <v>0</v>
      </c>
      <c r="BG42" s="20">
        <v>15</v>
      </c>
      <c r="BH42" s="20">
        <v>0</v>
      </c>
      <c r="BI42" s="20">
        <v>14</v>
      </c>
      <c r="BJ42" s="20">
        <v>0</v>
      </c>
      <c r="BK42" s="20">
        <v>15</v>
      </c>
      <c r="BL42" s="20">
        <v>0</v>
      </c>
      <c r="BM42" s="20">
        <v>14</v>
      </c>
      <c r="BN42" s="20">
        <v>0</v>
      </c>
      <c r="BO42" s="20">
        <v>15</v>
      </c>
      <c r="BP42" s="20">
        <v>0</v>
      </c>
      <c r="BQ42" s="20">
        <v>14</v>
      </c>
      <c r="BR42" s="20">
        <v>0</v>
      </c>
      <c r="BS42" s="1" t="s">
        <v>63</v>
      </c>
      <c r="BT42" s="29"/>
      <c r="BU42" s="29"/>
      <c r="BV42" s="29" t="s">
        <v>123</v>
      </c>
      <c r="BW42" s="29"/>
      <c r="BX42" s="25" t="s">
        <v>119</v>
      </c>
      <c r="BY42" s="29" t="s">
        <v>123</v>
      </c>
    </row>
    <row r="43" spans="1:77" x14ac:dyDescent="0.2">
      <c r="A43" s="10">
        <v>75083307</v>
      </c>
      <c r="B43" s="9" t="s">
        <v>101</v>
      </c>
      <c r="C43" s="29">
        <v>40</v>
      </c>
      <c r="D43" s="20" t="s">
        <v>66</v>
      </c>
      <c r="E43" s="29" t="s">
        <v>53</v>
      </c>
      <c r="F43" s="29" t="s">
        <v>86</v>
      </c>
      <c r="G43" s="25" t="s">
        <v>171</v>
      </c>
      <c r="H43" s="29">
        <v>2</v>
      </c>
      <c r="I43" s="1"/>
      <c r="J43" s="40"/>
      <c r="O43" s="91" t="s">
        <v>53</v>
      </c>
      <c r="P43" s="91" t="s">
        <v>54</v>
      </c>
      <c r="Q43" s="40" t="s">
        <v>185</v>
      </c>
      <c r="R43" s="40" t="s">
        <v>183</v>
      </c>
      <c r="S43" s="20">
        <v>26</v>
      </c>
      <c r="T43" s="20" t="s">
        <v>192</v>
      </c>
      <c r="U43" s="20">
        <v>1</v>
      </c>
      <c r="V43" s="40" t="s">
        <v>183</v>
      </c>
      <c r="W43" s="20">
        <v>1</v>
      </c>
      <c r="X43" s="41"/>
      <c r="Y43" s="474"/>
      <c r="Z43" s="41" t="s">
        <v>177</v>
      </c>
      <c r="AA43" s="41">
        <v>0.5</v>
      </c>
      <c r="AB43" s="41">
        <v>0</v>
      </c>
      <c r="AC43" s="41"/>
      <c r="AE43" s="20">
        <v>16</v>
      </c>
      <c r="AF43" s="20">
        <v>3</v>
      </c>
      <c r="AG43" s="20">
        <v>27</v>
      </c>
      <c r="AH43" s="20">
        <v>3</v>
      </c>
      <c r="AI43" s="20">
        <v>16</v>
      </c>
      <c r="AJ43" s="20">
        <v>3</v>
      </c>
      <c r="AK43" s="20">
        <v>27</v>
      </c>
      <c r="AL43" s="20">
        <v>3</v>
      </c>
      <c r="AM43" s="20">
        <v>16</v>
      </c>
      <c r="AN43" s="20">
        <v>2</v>
      </c>
      <c r="AO43" s="20">
        <v>27</v>
      </c>
      <c r="AP43" s="20">
        <v>2</v>
      </c>
      <c r="AQ43" s="20">
        <v>16</v>
      </c>
      <c r="AR43" s="20">
        <v>2</v>
      </c>
      <c r="AS43" s="20">
        <v>27</v>
      </c>
      <c r="AT43" s="20">
        <v>2</v>
      </c>
      <c r="AU43" s="20">
        <v>16</v>
      </c>
      <c r="AV43" s="20">
        <v>3</v>
      </c>
      <c r="AW43" s="20">
        <v>27</v>
      </c>
      <c r="AX43" s="20">
        <v>3</v>
      </c>
      <c r="AY43" s="20">
        <v>16</v>
      </c>
      <c r="AZ43" s="20">
        <v>2</v>
      </c>
      <c r="BA43" s="20">
        <v>27</v>
      </c>
      <c r="BB43" s="20">
        <v>2</v>
      </c>
      <c r="BC43" s="20">
        <v>16</v>
      </c>
      <c r="BD43" s="20">
        <v>2</v>
      </c>
      <c r="BE43" s="20">
        <v>27</v>
      </c>
      <c r="BF43" s="20">
        <v>2</v>
      </c>
      <c r="BG43" s="20">
        <v>16</v>
      </c>
      <c r="BH43" s="20">
        <v>2</v>
      </c>
      <c r="BI43" s="20">
        <v>27</v>
      </c>
      <c r="BJ43" s="20">
        <v>2</v>
      </c>
      <c r="BK43" s="20">
        <v>16</v>
      </c>
      <c r="BL43" s="20">
        <v>2</v>
      </c>
      <c r="BM43" s="20">
        <v>27</v>
      </c>
      <c r="BN43" s="20">
        <v>1</v>
      </c>
      <c r="BO43" s="20">
        <v>16</v>
      </c>
      <c r="BP43" s="20">
        <v>1</v>
      </c>
      <c r="BQ43" s="20">
        <v>27</v>
      </c>
      <c r="BR43" s="20">
        <v>1</v>
      </c>
      <c r="BS43" s="1" t="s">
        <v>55</v>
      </c>
      <c r="BT43" s="29" t="s">
        <v>132</v>
      </c>
      <c r="BU43" s="29"/>
      <c r="BV43" s="29"/>
      <c r="BW43" s="29"/>
      <c r="BX43" s="25" t="s">
        <v>117</v>
      </c>
      <c r="BY43" s="29" t="s">
        <v>132</v>
      </c>
    </row>
    <row r="44" spans="1:77" x14ac:dyDescent="0.2">
      <c r="A44" s="10">
        <v>51987319</v>
      </c>
      <c r="B44" s="9" t="s">
        <v>75</v>
      </c>
      <c r="C44" s="29">
        <v>35</v>
      </c>
      <c r="D44" s="20" t="s">
        <v>51</v>
      </c>
      <c r="E44" s="29" t="s">
        <v>53</v>
      </c>
      <c r="F44" s="29" t="s">
        <v>54</v>
      </c>
      <c r="G44" s="25" t="s">
        <v>171</v>
      </c>
      <c r="H44" s="29">
        <v>2</v>
      </c>
      <c r="I44" s="1"/>
      <c r="J44" s="40"/>
      <c r="O44" s="92" t="s">
        <v>73</v>
      </c>
      <c r="P44" s="92" t="s">
        <v>54</v>
      </c>
      <c r="Q44" s="40" t="s">
        <v>185</v>
      </c>
      <c r="R44" s="40" t="s">
        <v>183</v>
      </c>
      <c r="S44" s="20">
        <v>31</v>
      </c>
      <c r="T44" s="20" t="s">
        <v>192</v>
      </c>
      <c r="U44" s="20">
        <v>1</v>
      </c>
      <c r="V44" s="40" t="s">
        <v>183</v>
      </c>
      <c r="W44" s="20">
        <v>1</v>
      </c>
      <c r="X44" s="41"/>
      <c r="Y44" s="474"/>
      <c r="Z44" s="41" t="s">
        <v>181</v>
      </c>
      <c r="AA44" s="41">
        <v>0</v>
      </c>
      <c r="AB44" s="41">
        <v>0</v>
      </c>
      <c r="AC44" s="41"/>
      <c r="AE44" s="20">
        <v>16</v>
      </c>
      <c r="AF44" s="20">
        <v>3</v>
      </c>
      <c r="AG44" s="20">
        <v>17</v>
      </c>
      <c r="AH44" s="20">
        <v>2</v>
      </c>
      <c r="AI44" s="20">
        <v>16</v>
      </c>
      <c r="AJ44" s="20">
        <v>2</v>
      </c>
      <c r="AK44" s="20">
        <v>17</v>
      </c>
      <c r="AL44" s="20">
        <v>1</v>
      </c>
      <c r="AM44" s="20">
        <v>16</v>
      </c>
      <c r="AN44" s="20">
        <v>0</v>
      </c>
      <c r="AO44" s="20">
        <v>17</v>
      </c>
      <c r="AP44" s="20">
        <v>1</v>
      </c>
      <c r="AQ44" s="20">
        <v>16</v>
      </c>
      <c r="AR44" s="20">
        <v>0</v>
      </c>
      <c r="AS44" s="20">
        <v>17</v>
      </c>
      <c r="AT44" s="20">
        <v>1</v>
      </c>
      <c r="AU44" s="20">
        <v>16</v>
      </c>
      <c r="AV44" s="20">
        <v>0</v>
      </c>
      <c r="AW44" s="20">
        <v>16</v>
      </c>
      <c r="AX44" s="20">
        <v>0</v>
      </c>
      <c r="AY44" s="20">
        <v>16</v>
      </c>
      <c r="AZ44" s="20">
        <v>3</v>
      </c>
      <c r="BA44" s="20">
        <v>17</v>
      </c>
      <c r="BB44" s="20">
        <v>3</v>
      </c>
      <c r="BC44" s="20">
        <v>16</v>
      </c>
      <c r="BD44" s="20">
        <v>0</v>
      </c>
      <c r="BE44" s="20">
        <v>17</v>
      </c>
      <c r="BF44" s="20">
        <v>2</v>
      </c>
      <c r="BG44" s="20">
        <v>16</v>
      </c>
      <c r="BH44" s="20">
        <v>0</v>
      </c>
      <c r="BI44" s="20">
        <v>17</v>
      </c>
      <c r="BJ44" s="20">
        <v>1</v>
      </c>
      <c r="BK44" s="20">
        <v>16</v>
      </c>
      <c r="BL44" s="20">
        <v>0</v>
      </c>
      <c r="BM44" s="20">
        <v>17</v>
      </c>
      <c r="BN44" s="20">
        <v>1</v>
      </c>
      <c r="BO44" s="20">
        <v>16</v>
      </c>
      <c r="BP44" s="20">
        <v>0</v>
      </c>
      <c r="BQ44" s="20">
        <v>17</v>
      </c>
      <c r="BR44" s="20">
        <v>1</v>
      </c>
      <c r="BS44" s="1" t="s">
        <v>63</v>
      </c>
      <c r="BT44" s="29" t="s">
        <v>133</v>
      </c>
      <c r="BU44" s="29"/>
      <c r="BV44" s="29"/>
      <c r="BW44" s="29"/>
      <c r="BX44" s="25" t="s">
        <v>117</v>
      </c>
      <c r="BY44" s="29" t="s">
        <v>132</v>
      </c>
    </row>
    <row r="45" spans="1:77" x14ac:dyDescent="0.2">
      <c r="A45" s="10">
        <v>52188480</v>
      </c>
      <c r="B45" s="9" t="s">
        <v>111</v>
      </c>
      <c r="C45" s="29">
        <v>41</v>
      </c>
      <c r="D45" s="20" t="s">
        <v>51</v>
      </c>
      <c r="E45" s="29" t="s">
        <v>53</v>
      </c>
      <c r="F45" s="29" t="s">
        <v>86</v>
      </c>
      <c r="G45" s="25" t="s">
        <v>171</v>
      </c>
      <c r="H45" s="29">
        <v>8</v>
      </c>
      <c r="I45" s="1"/>
      <c r="J45" s="40"/>
      <c r="O45" s="91" t="s">
        <v>73</v>
      </c>
      <c r="P45" s="91" t="s">
        <v>54</v>
      </c>
      <c r="Q45" s="40" t="s">
        <v>185</v>
      </c>
      <c r="R45" s="40" t="s">
        <v>183</v>
      </c>
      <c r="S45" s="20">
        <v>31</v>
      </c>
      <c r="T45" s="20" t="s">
        <v>192</v>
      </c>
      <c r="U45" s="20">
        <v>1</v>
      </c>
      <c r="V45" s="40" t="s">
        <v>183</v>
      </c>
      <c r="W45" s="20">
        <v>1</v>
      </c>
      <c r="X45" s="41"/>
      <c r="Y45" s="474"/>
      <c r="Z45" s="41" t="s">
        <v>234</v>
      </c>
      <c r="AA45" s="41">
        <v>0</v>
      </c>
      <c r="AB45" s="41">
        <v>0</v>
      </c>
      <c r="AC45" s="41"/>
      <c r="AE45" s="20">
        <v>16</v>
      </c>
      <c r="AF45" s="20">
        <v>3</v>
      </c>
      <c r="AG45" s="20">
        <v>46</v>
      </c>
      <c r="AH45" s="20">
        <v>2</v>
      </c>
      <c r="AI45" s="20">
        <v>16</v>
      </c>
      <c r="AJ45" s="20">
        <v>2</v>
      </c>
      <c r="AK45" s="20">
        <v>46</v>
      </c>
      <c r="AL45" s="20">
        <v>2</v>
      </c>
      <c r="AM45" s="20">
        <v>16</v>
      </c>
      <c r="AN45" s="20">
        <v>2</v>
      </c>
      <c r="AO45" s="20">
        <v>46</v>
      </c>
      <c r="AP45" s="20">
        <v>2</v>
      </c>
      <c r="AQ45" s="20">
        <v>16</v>
      </c>
      <c r="AR45" s="20">
        <v>3</v>
      </c>
      <c r="AS45" s="20">
        <v>46</v>
      </c>
      <c r="AT45" s="20">
        <v>2</v>
      </c>
      <c r="AU45" s="20">
        <v>16</v>
      </c>
      <c r="AV45" s="20">
        <v>3</v>
      </c>
      <c r="AW45" s="20">
        <v>46</v>
      </c>
      <c r="AX45" s="20">
        <v>2</v>
      </c>
      <c r="AY45" s="20">
        <v>16</v>
      </c>
      <c r="AZ45" s="20">
        <v>2</v>
      </c>
      <c r="BA45" s="20">
        <v>46</v>
      </c>
      <c r="BB45" s="20">
        <v>1</v>
      </c>
      <c r="BC45" s="20">
        <v>16</v>
      </c>
      <c r="BD45" s="20">
        <v>1</v>
      </c>
      <c r="BE45" s="20">
        <v>46</v>
      </c>
      <c r="BF45" s="20">
        <v>1</v>
      </c>
      <c r="BG45" s="20">
        <v>16</v>
      </c>
      <c r="BH45" s="20">
        <v>1</v>
      </c>
      <c r="BI45" s="20">
        <v>46</v>
      </c>
      <c r="BJ45" s="20">
        <v>1</v>
      </c>
      <c r="BK45" s="20">
        <v>16</v>
      </c>
      <c r="BL45" s="20">
        <v>1</v>
      </c>
      <c r="BM45" s="20">
        <v>46</v>
      </c>
      <c r="BN45" s="20">
        <v>1</v>
      </c>
      <c r="BO45" s="20">
        <v>16</v>
      </c>
      <c r="BP45" s="20">
        <v>1</v>
      </c>
      <c r="BQ45" s="20">
        <v>46</v>
      </c>
      <c r="BR45" s="20">
        <v>1</v>
      </c>
      <c r="BS45" s="1" t="s">
        <v>55</v>
      </c>
      <c r="BT45" s="29"/>
      <c r="BU45" s="29" t="s">
        <v>129</v>
      </c>
      <c r="BV45" s="29"/>
      <c r="BW45" s="29"/>
      <c r="BX45" s="25" t="s">
        <v>121</v>
      </c>
      <c r="BY45" s="29" t="s">
        <v>129</v>
      </c>
    </row>
    <row r="46" spans="1:77" x14ac:dyDescent="0.2">
      <c r="A46" s="10">
        <v>55167303</v>
      </c>
      <c r="B46" s="9" t="s">
        <v>108</v>
      </c>
      <c r="C46" s="29">
        <v>30</v>
      </c>
      <c r="D46" s="20" t="s">
        <v>51</v>
      </c>
      <c r="E46" s="29" t="s">
        <v>53</v>
      </c>
      <c r="F46" s="29" t="s">
        <v>86</v>
      </c>
      <c r="G46" s="25" t="s">
        <v>171</v>
      </c>
      <c r="H46" s="29">
        <v>8</v>
      </c>
      <c r="I46" s="1"/>
      <c r="J46" s="40"/>
      <c r="O46" s="91" t="s">
        <v>53</v>
      </c>
      <c r="P46" s="91" t="s">
        <v>54</v>
      </c>
      <c r="Q46" s="40" t="s">
        <v>185</v>
      </c>
      <c r="R46" s="40" t="s">
        <v>183</v>
      </c>
      <c r="S46" s="20">
        <v>33</v>
      </c>
      <c r="T46" s="20" t="s">
        <v>192</v>
      </c>
      <c r="U46" s="20">
        <v>1</v>
      </c>
      <c r="V46" s="40" t="s">
        <v>183</v>
      </c>
      <c r="W46" s="20">
        <v>1</v>
      </c>
      <c r="X46" s="41"/>
      <c r="Y46" s="474"/>
      <c r="Z46" s="41" t="s">
        <v>183</v>
      </c>
      <c r="AA46" s="41">
        <v>0</v>
      </c>
      <c r="AB46" s="41">
        <v>0</v>
      </c>
      <c r="AC46" s="41"/>
      <c r="AE46" s="20">
        <v>17</v>
      </c>
      <c r="AF46" s="20">
        <v>2</v>
      </c>
      <c r="AG46" s="20">
        <v>45</v>
      </c>
      <c r="AH46" s="20">
        <v>3</v>
      </c>
      <c r="AI46" s="20">
        <v>17</v>
      </c>
      <c r="AJ46" s="20">
        <v>2</v>
      </c>
      <c r="AK46" s="20">
        <v>45</v>
      </c>
      <c r="AL46" s="20">
        <v>3</v>
      </c>
      <c r="AM46" s="20">
        <v>17</v>
      </c>
      <c r="AN46" s="20">
        <v>1</v>
      </c>
      <c r="AO46" s="20">
        <v>45</v>
      </c>
      <c r="AP46" s="20">
        <v>3</v>
      </c>
      <c r="AQ46" s="20">
        <v>17</v>
      </c>
      <c r="AR46" s="20">
        <v>1</v>
      </c>
      <c r="AS46" s="20">
        <v>45</v>
      </c>
      <c r="AT46" s="20">
        <v>2</v>
      </c>
      <c r="AU46" s="20">
        <v>17</v>
      </c>
      <c r="AV46" s="20">
        <v>1</v>
      </c>
      <c r="AW46" s="20">
        <v>45</v>
      </c>
      <c r="AX46" s="20">
        <v>3</v>
      </c>
      <c r="AY46" s="20">
        <v>17</v>
      </c>
      <c r="AZ46" s="20">
        <v>0</v>
      </c>
      <c r="BA46" s="20">
        <v>45</v>
      </c>
      <c r="BB46" s="20">
        <v>3</v>
      </c>
      <c r="BC46" s="20">
        <v>17</v>
      </c>
      <c r="BD46" s="20">
        <v>0</v>
      </c>
      <c r="BE46" s="20">
        <v>45</v>
      </c>
      <c r="BF46" s="20">
        <v>2</v>
      </c>
      <c r="BG46" s="20">
        <v>17</v>
      </c>
      <c r="BH46" s="20">
        <v>0</v>
      </c>
      <c r="BI46" s="20">
        <v>45</v>
      </c>
      <c r="BJ46" s="20">
        <v>2</v>
      </c>
      <c r="BK46" s="20">
        <v>17</v>
      </c>
      <c r="BL46" s="20">
        <v>0</v>
      </c>
      <c r="BM46" s="20">
        <v>45</v>
      </c>
      <c r="BN46" s="20">
        <v>2</v>
      </c>
      <c r="BO46" s="20">
        <v>17</v>
      </c>
      <c r="BP46" s="20">
        <v>0</v>
      </c>
      <c r="BQ46" s="20">
        <v>45</v>
      </c>
      <c r="BR46" s="20">
        <v>1</v>
      </c>
      <c r="BS46" s="1" t="s">
        <v>55</v>
      </c>
      <c r="BT46" s="29"/>
      <c r="BU46" s="29" t="s">
        <v>130</v>
      </c>
      <c r="BV46" s="29"/>
      <c r="BW46" s="29"/>
      <c r="BX46" s="25" t="s">
        <v>121</v>
      </c>
      <c r="BY46" s="29" t="s">
        <v>130</v>
      </c>
    </row>
    <row r="47" spans="1:77" x14ac:dyDescent="0.2">
      <c r="A47" s="10">
        <v>79369218</v>
      </c>
      <c r="B47" s="9" t="s">
        <v>79</v>
      </c>
      <c r="C47" s="29">
        <v>44</v>
      </c>
      <c r="D47" s="20" t="s">
        <v>66</v>
      </c>
      <c r="E47" s="29" t="s">
        <v>53</v>
      </c>
      <c r="F47" s="29" t="s">
        <v>54</v>
      </c>
      <c r="G47" s="25" t="s">
        <v>171</v>
      </c>
      <c r="H47" s="29">
        <v>4</v>
      </c>
      <c r="I47" s="1"/>
      <c r="J47" s="40"/>
      <c r="O47" s="91" t="s">
        <v>53</v>
      </c>
      <c r="P47" s="91" t="s">
        <v>54</v>
      </c>
      <c r="Q47" s="40" t="s">
        <v>185</v>
      </c>
      <c r="R47" s="40" t="s">
        <v>183</v>
      </c>
      <c r="S47" s="20">
        <v>34</v>
      </c>
      <c r="T47" s="20" t="s">
        <v>191</v>
      </c>
      <c r="U47" s="20">
        <v>0</v>
      </c>
      <c r="V47" s="40" t="s">
        <v>183</v>
      </c>
      <c r="W47" s="20">
        <v>0</v>
      </c>
      <c r="X47" s="41"/>
      <c r="Y47" s="41"/>
      <c r="Z47" s="41"/>
      <c r="AA47" s="41"/>
      <c r="AB47" s="41"/>
      <c r="AC47" s="41"/>
      <c r="AE47" s="20">
        <v>23</v>
      </c>
      <c r="AF47" s="20">
        <v>2</v>
      </c>
      <c r="AG47" s="20">
        <v>41</v>
      </c>
      <c r="AH47" s="20">
        <v>2</v>
      </c>
      <c r="AI47" s="20">
        <v>23</v>
      </c>
      <c r="AJ47" s="20">
        <v>0</v>
      </c>
      <c r="AK47" s="20">
        <v>41</v>
      </c>
      <c r="AL47" s="20">
        <v>0</v>
      </c>
      <c r="AM47" s="20">
        <v>23</v>
      </c>
      <c r="AN47" s="20">
        <v>0</v>
      </c>
      <c r="AO47" s="20">
        <v>41</v>
      </c>
      <c r="AP47" s="20">
        <v>0</v>
      </c>
      <c r="AQ47" s="20">
        <v>23</v>
      </c>
      <c r="AR47" s="20">
        <v>0</v>
      </c>
      <c r="AS47" s="20">
        <v>41</v>
      </c>
      <c r="AT47" s="20">
        <v>0</v>
      </c>
      <c r="AU47" s="20">
        <v>23</v>
      </c>
      <c r="AV47" s="20">
        <v>2</v>
      </c>
      <c r="AW47" s="20">
        <v>41</v>
      </c>
      <c r="AX47" s="20">
        <v>0</v>
      </c>
      <c r="AY47" s="20">
        <v>23</v>
      </c>
      <c r="AZ47" s="20">
        <v>2</v>
      </c>
      <c r="BA47" s="20">
        <v>41</v>
      </c>
      <c r="BB47" s="20">
        <v>2</v>
      </c>
      <c r="BC47" s="20">
        <v>23</v>
      </c>
      <c r="BD47" s="20">
        <v>0</v>
      </c>
      <c r="BE47" s="20">
        <v>41</v>
      </c>
      <c r="BF47" s="20">
        <v>0</v>
      </c>
      <c r="BG47" s="20">
        <v>23</v>
      </c>
      <c r="BH47" s="20">
        <v>0</v>
      </c>
      <c r="BI47" s="20">
        <v>41</v>
      </c>
      <c r="BJ47" s="20">
        <v>0</v>
      </c>
      <c r="BK47" s="20">
        <v>23</v>
      </c>
      <c r="BL47" s="20">
        <v>0</v>
      </c>
      <c r="BM47" s="20">
        <v>41</v>
      </c>
      <c r="BN47" s="20">
        <v>0</v>
      </c>
      <c r="BO47" s="20">
        <v>23</v>
      </c>
      <c r="BP47" s="20">
        <v>0</v>
      </c>
      <c r="BQ47" s="20">
        <v>41</v>
      </c>
      <c r="BR47" s="20">
        <v>0</v>
      </c>
      <c r="BS47" s="1" t="s">
        <v>71</v>
      </c>
      <c r="BT47" s="29" t="s">
        <v>134</v>
      </c>
      <c r="BU47" s="29"/>
      <c r="BV47" s="29"/>
      <c r="BW47" s="29"/>
      <c r="BX47" s="25" t="s">
        <v>117</v>
      </c>
      <c r="BY47" s="29" t="s">
        <v>132</v>
      </c>
    </row>
    <row r="48" spans="1:77" x14ac:dyDescent="0.2">
      <c r="A48" s="10">
        <v>53099141</v>
      </c>
      <c r="B48" s="9" t="s">
        <v>97</v>
      </c>
      <c r="C48" s="29">
        <v>32</v>
      </c>
      <c r="D48" s="20" t="s">
        <v>51</v>
      </c>
      <c r="E48" s="29" t="s">
        <v>53</v>
      </c>
      <c r="F48" s="29" t="s">
        <v>86</v>
      </c>
      <c r="G48" s="25" t="s">
        <v>171</v>
      </c>
      <c r="H48" s="29">
        <v>6</v>
      </c>
      <c r="I48" s="1"/>
      <c r="J48" s="40"/>
      <c r="O48" s="91" t="s">
        <v>53</v>
      </c>
      <c r="P48" s="91" t="s">
        <v>54</v>
      </c>
      <c r="Q48" s="40" t="s">
        <v>185</v>
      </c>
      <c r="R48" s="40" t="s">
        <v>183</v>
      </c>
      <c r="S48" s="20">
        <v>36</v>
      </c>
      <c r="T48" s="20" t="s">
        <v>191</v>
      </c>
      <c r="U48" s="20">
        <v>0</v>
      </c>
      <c r="V48" s="40" t="s">
        <v>183</v>
      </c>
      <c r="W48" s="20">
        <v>0</v>
      </c>
      <c r="X48" s="41"/>
      <c r="Y48" s="41"/>
      <c r="Z48" s="41"/>
      <c r="AA48" s="41"/>
      <c r="AB48" s="41"/>
      <c r="AC48" s="41"/>
      <c r="AE48" s="20">
        <v>24</v>
      </c>
      <c r="AF48" s="20">
        <v>3</v>
      </c>
      <c r="AG48" s="20">
        <v>25</v>
      </c>
      <c r="AH48" s="20">
        <v>3</v>
      </c>
      <c r="AI48" s="20">
        <v>24</v>
      </c>
      <c r="AJ48" s="20">
        <v>2</v>
      </c>
      <c r="AK48" s="20">
        <v>25</v>
      </c>
      <c r="AL48" s="20">
        <v>2</v>
      </c>
      <c r="AM48" s="20">
        <v>24</v>
      </c>
      <c r="AN48" s="20">
        <v>2</v>
      </c>
      <c r="AO48" s="20">
        <v>25</v>
      </c>
      <c r="AP48" s="20">
        <v>2</v>
      </c>
      <c r="AQ48" s="20">
        <v>24</v>
      </c>
      <c r="AR48" s="20">
        <v>2</v>
      </c>
      <c r="AS48" s="20">
        <v>25</v>
      </c>
      <c r="AT48" s="20">
        <v>2</v>
      </c>
      <c r="AU48" s="20">
        <v>24</v>
      </c>
      <c r="AV48" s="20"/>
      <c r="AW48" s="20">
        <v>25</v>
      </c>
      <c r="AX48" s="20"/>
      <c r="AY48" s="20">
        <v>24</v>
      </c>
      <c r="AZ48" s="20">
        <v>2</v>
      </c>
      <c r="BA48" s="20">
        <v>25</v>
      </c>
      <c r="BB48" s="20">
        <v>2</v>
      </c>
      <c r="BC48" s="20">
        <v>24</v>
      </c>
      <c r="BD48" s="20">
        <v>1</v>
      </c>
      <c r="BE48" s="20">
        <v>25</v>
      </c>
      <c r="BF48" s="20">
        <v>2</v>
      </c>
      <c r="BG48" s="20">
        <v>24</v>
      </c>
      <c r="BH48" s="20">
        <v>2</v>
      </c>
      <c r="BI48" s="20">
        <v>25</v>
      </c>
      <c r="BJ48" s="20">
        <v>1</v>
      </c>
      <c r="BK48" s="20">
        <v>24</v>
      </c>
      <c r="BL48" s="20">
        <v>2</v>
      </c>
      <c r="BM48" s="20">
        <v>25</v>
      </c>
      <c r="BN48" s="20">
        <v>1</v>
      </c>
      <c r="BO48" s="20">
        <v>24</v>
      </c>
      <c r="BP48" s="20"/>
      <c r="BQ48" s="20">
        <v>25</v>
      </c>
      <c r="BR48" s="20"/>
      <c r="BS48" s="1" t="s">
        <v>63</v>
      </c>
      <c r="BT48" s="29" t="s">
        <v>124</v>
      </c>
      <c r="BU48" s="29"/>
      <c r="BV48" s="29"/>
      <c r="BW48" s="29"/>
      <c r="BX48" s="25" t="s">
        <v>117</v>
      </c>
      <c r="BY48" s="29" t="s">
        <v>132</v>
      </c>
    </row>
    <row r="49" spans="1:77" ht="32" x14ac:dyDescent="0.2">
      <c r="A49" s="10">
        <v>6763728</v>
      </c>
      <c r="B49" s="9" t="s">
        <v>85</v>
      </c>
      <c r="C49" s="29">
        <v>55</v>
      </c>
      <c r="D49" s="20" t="s">
        <v>66</v>
      </c>
      <c r="E49" s="29" t="s">
        <v>73</v>
      </c>
      <c r="F49" s="29" t="s">
        <v>86</v>
      </c>
      <c r="G49" s="25" t="s">
        <v>171</v>
      </c>
      <c r="H49" s="29">
        <v>10</v>
      </c>
      <c r="I49" s="1"/>
      <c r="J49" s="40"/>
      <c r="O49" s="91" t="s">
        <v>53</v>
      </c>
      <c r="P49" s="91" t="s">
        <v>54</v>
      </c>
      <c r="Q49" s="40" t="s">
        <v>185</v>
      </c>
      <c r="R49" s="40" t="s">
        <v>183</v>
      </c>
      <c r="S49" s="20">
        <v>45</v>
      </c>
      <c r="T49" s="20" t="s">
        <v>191</v>
      </c>
      <c r="U49" s="20">
        <v>0</v>
      </c>
      <c r="V49" s="40" t="s">
        <v>183</v>
      </c>
      <c r="W49" s="20">
        <v>0</v>
      </c>
      <c r="X49" s="41"/>
      <c r="Y49" s="41" t="s">
        <v>270</v>
      </c>
      <c r="Z49" s="81" t="s">
        <v>180</v>
      </c>
      <c r="AA49" s="81" t="s">
        <v>236</v>
      </c>
      <c r="AB49" s="41"/>
      <c r="AC49" s="41"/>
      <c r="AE49" s="20">
        <v>24</v>
      </c>
      <c r="AF49" s="20">
        <v>3</v>
      </c>
      <c r="AG49" s="20">
        <v>25</v>
      </c>
      <c r="AH49" s="20">
        <v>2</v>
      </c>
      <c r="AI49" s="20">
        <v>24</v>
      </c>
      <c r="AJ49" s="20">
        <v>2</v>
      </c>
      <c r="AK49" s="20">
        <v>25</v>
      </c>
      <c r="AL49" s="20">
        <v>2</v>
      </c>
      <c r="AM49" s="20">
        <v>24</v>
      </c>
      <c r="AN49" s="20">
        <v>2</v>
      </c>
      <c r="AO49" s="20">
        <v>25</v>
      </c>
      <c r="AP49" s="20">
        <v>2</v>
      </c>
      <c r="AQ49" s="20">
        <v>24</v>
      </c>
      <c r="AR49" s="20">
        <v>1</v>
      </c>
      <c r="AS49" s="20">
        <v>25</v>
      </c>
      <c r="AT49" s="20">
        <v>2</v>
      </c>
      <c r="AU49" s="20">
        <v>24</v>
      </c>
      <c r="AV49" s="20">
        <v>3</v>
      </c>
      <c r="AW49" s="20">
        <v>25</v>
      </c>
      <c r="AX49" s="20">
        <v>3</v>
      </c>
      <c r="AY49" s="20">
        <v>24</v>
      </c>
      <c r="AZ49" s="20">
        <v>2</v>
      </c>
      <c r="BA49" s="20">
        <v>25</v>
      </c>
      <c r="BB49" s="20">
        <v>2</v>
      </c>
      <c r="BC49" s="20">
        <v>24</v>
      </c>
      <c r="BD49" s="20">
        <v>2</v>
      </c>
      <c r="BE49" s="20">
        <v>25</v>
      </c>
      <c r="BF49" s="20">
        <v>2</v>
      </c>
      <c r="BG49" s="20">
        <v>24</v>
      </c>
      <c r="BH49" s="20">
        <v>2</v>
      </c>
      <c r="BI49" s="20">
        <v>25</v>
      </c>
      <c r="BJ49" s="20">
        <v>2</v>
      </c>
      <c r="BK49" s="20">
        <v>24</v>
      </c>
      <c r="BL49" s="20">
        <v>2</v>
      </c>
      <c r="BM49" s="20">
        <v>25</v>
      </c>
      <c r="BN49" s="20">
        <v>2</v>
      </c>
      <c r="BO49" s="20">
        <v>24</v>
      </c>
      <c r="BP49" s="20">
        <v>2</v>
      </c>
      <c r="BQ49" s="20">
        <v>25</v>
      </c>
      <c r="BR49" s="20">
        <v>2</v>
      </c>
      <c r="BS49" s="1" t="s">
        <v>55</v>
      </c>
      <c r="BT49" s="29"/>
      <c r="BU49" s="29"/>
      <c r="BV49" s="29" t="s">
        <v>124</v>
      </c>
      <c r="BW49" s="29"/>
      <c r="BX49" s="25" t="s">
        <v>119</v>
      </c>
      <c r="BY49" s="29" t="s">
        <v>124</v>
      </c>
    </row>
    <row r="50" spans="1:77" x14ac:dyDescent="0.2">
      <c r="A50" s="10">
        <v>52297273</v>
      </c>
      <c r="B50" s="9" t="s">
        <v>106</v>
      </c>
      <c r="C50" s="29">
        <v>36</v>
      </c>
      <c r="D50" s="20" t="s">
        <v>51</v>
      </c>
      <c r="E50" s="29" t="s">
        <v>53</v>
      </c>
      <c r="F50" s="29" t="s">
        <v>86</v>
      </c>
      <c r="G50" s="25" t="s">
        <v>171</v>
      </c>
      <c r="H50" s="29">
        <v>3</v>
      </c>
      <c r="I50" s="1"/>
      <c r="J50" s="40"/>
      <c r="O50" s="91" t="s">
        <v>73</v>
      </c>
      <c r="P50" s="91" t="s">
        <v>54</v>
      </c>
      <c r="Q50" s="40" t="s">
        <v>185</v>
      </c>
      <c r="R50" s="40" t="s">
        <v>183</v>
      </c>
      <c r="S50" s="20">
        <v>45</v>
      </c>
      <c r="T50" s="20" t="s">
        <v>191</v>
      </c>
      <c r="U50" s="20">
        <v>0</v>
      </c>
      <c r="V50" s="40" t="s">
        <v>183</v>
      </c>
      <c r="W50" s="20">
        <v>0</v>
      </c>
      <c r="X50" s="41"/>
      <c r="Y50" s="473" t="s">
        <v>271</v>
      </c>
      <c r="Z50" s="41" t="s">
        <v>176</v>
      </c>
      <c r="AA50" s="41">
        <v>2</v>
      </c>
      <c r="AB50" s="41"/>
      <c r="AC50" s="41"/>
      <c r="AE50" s="20">
        <v>25</v>
      </c>
      <c r="AF50" s="20">
        <v>3</v>
      </c>
      <c r="AG50" s="20">
        <v>26</v>
      </c>
      <c r="AH50" s="20">
        <v>2</v>
      </c>
      <c r="AI50" s="20">
        <v>25</v>
      </c>
      <c r="AJ50" s="20">
        <v>2</v>
      </c>
      <c r="AK50" s="20">
        <v>26</v>
      </c>
      <c r="AL50" s="20">
        <v>2</v>
      </c>
      <c r="AM50" s="20">
        <v>25</v>
      </c>
      <c r="AN50" s="20">
        <v>2</v>
      </c>
      <c r="AO50" s="20">
        <v>26</v>
      </c>
      <c r="AP50" s="20">
        <v>1</v>
      </c>
      <c r="AQ50" s="20">
        <v>25</v>
      </c>
      <c r="AR50" s="20">
        <v>2</v>
      </c>
      <c r="AS50" s="20">
        <v>26</v>
      </c>
      <c r="AT50" s="20">
        <v>1</v>
      </c>
      <c r="AU50" s="20">
        <v>25</v>
      </c>
      <c r="AV50" s="20">
        <v>2</v>
      </c>
      <c r="AW50" s="20">
        <v>26</v>
      </c>
      <c r="AX50" s="20">
        <v>1</v>
      </c>
      <c r="AY50" s="20">
        <v>25</v>
      </c>
      <c r="AZ50" s="20">
        <v>2</v>
      </c>
      <c r="BA50" s="20">
        <v>26</v>
      </c>
      <c r="BB50" s="20">
        <v>2</v>
      </c>
      <c r="BC50" s="20">
        <v>25</v>
      </c>
      <c r="BD50" s="20">
        <v>2</v>
      </c>
      <c r="BE50" s="20">
        <v>26</v>
      </c>
      <c r="BF50" s="20">
        <v>2</v>
      </c>
      <c r="BG50" s="20">
        <v>25</v>
      </c>
      <c r="BH50" s="20">
        <v>0</v>
      </c>
      <c r="BI50" s="20">
        <v>26</v>
      </c>
      <c r="BJ50" s="20">
        <v>0</v>
      </c>
      <c r="BK50" s="20">
        <v>25</v>
      </c>
      <c r="BL50" s="20">
        <v>0</v>
      </c>
      <c r="BM50" s="20">
        <v>26</v>
      </c>
      <c r="BN50" s="20">
        <v>0</v>
      </c>
      <c r="BO50" s="20">
        <v>25</v>
      </c>
      <c r="BP50" s="20">
        <v>0</v>
      </c>
      <c r="BQ50" s="20">
        <v>26</v>
      </c>
      <c r="BR50" s="20">
        <v>0</v>
      </c>
      <c r="BS50" s="1" t="s">
        <v>63</v>
      </c>
      <c r="BT50" s="29">
        <v>25</v>
      </c>
      <c r="BU50" s="29">
        <v>26</v>
      </c>
      <c r="BV50" s="29"/>
      <c r="BW50" s="29"/>
      <c r="BX50" s="25" t="s">
        <v>120</v>
      </c>
      <c r="BY50" s="29" t="s">
        <v>142</v>
      </c>
    </row>
    <row r="51" spans="1:77" x14ac:dyDescent="0.2">
      <c r="A51" s="35">
        <v>10722745205</v>
      </c>
      <c r="B51" s="9" t="s">
        <v>77</v>
      </c>
      <c r="C51" s="29">
        <v>29</v>
      </c>
      <c r="D51" s="20" t="s">
        <v>51</v>
      </c>
      <c r="E51" s="29" t="s">
        <v>53</v>
      </c>
      <c r="F51" s="29" t="s">
        <v>54</v>
      </c>
      <c r="G51" s="25" t="s">
        <v>171</v>
      </c>
      <c r="H51" s="29">
        <v>5</v>
      </c>
      <c r="I51" s="1"/>
      <c r="J51" s="40"/>
      <c r="O51" s="91" t="s">
        <v>53</v>
      </c>
      <c r="P51" s="91" t="s">
        <v>54</v>
      </c>
      <c r="Q51" s="40" t="s">
        <v>185</v>
      </c>
      <c r="R51" s="40" t="s">
        <v>183</v>
      </c>
      <c r="S51" s="20">
        <v>46</v>
      </c>
      <c r="T51" s="20" t="s">
        <v>192</v>
      </c>
      <c r="U51" s="20">
        <v>1</v>
      </c>
      <c r="V51" s="40" t="s">
        <v>183</v>
      </c>
      <c r="W51" s="20">
        <v>1</v>
      </c>
      <c r="X51" s="41"/>
      <c r="Y51" s="473"/>
      <c r="Z51" s="41" t="s">
        <v>177</v>
      </c>
      <c r="AA51" s="41">
        <v>0</v>
      </c>
      <c r="AB51" s="41"/>
      <c r="AC51" s="41"/>
      <c r="AE51" s="20">
        <v>26</v>
      </c>
      <c r="AF51" s="20">
        <v>2</v>
      </c>
      <c r="AG51" s="20">
        <v>27</v>
      </c>
      <c r="AH51" s="20">
        <v>3</v>
      </c>
      <c r="AI51" s="20">
        <v>26</v>
      </c>
      <c r="AJ51" s="20">
        <v>2</v>
      </c>
      <c r="AK51" s="20">
        <v>27</v>
      </c>
      <c r="AL51" s="20">
        <v>1</v>
      </c>
      <c r="AM51" s="20">
        <v>26</v>
      </c>
      <c r="AN51" s="20">
        <v>0</v>
      </c>
      <c r="AO51" s="20">
        <v>27</v>
      </c>
      <c r="AP51" s="20">
        <v>0</v>
      </c>
      <c r="AQ51" s="20">
        <v>26</v>
      </c>
      <c r="AR51" s="20">
        <v>0</v>
      </c>
      <c r="AS51" s="20">
        <v>27</v>
      </c>
      <c r="AT51" s="20">
        <v>0</v>
      </c>
      <c r="AU51" s="20">
        <v>26</v>
      </c>
      <c r="AV51" s="20"/>
      <c r="AW51" s="20">
        <v>27</v>
      </c>
      <c r="AX51" s="20"/>
      <c r="AY51" s="20">
        <v>26</v>
      </c>
      <c r="AZ51" s="20">
        <v>2</v>
      </c>
      <c r="BA51" s="20">
        <v>27</v>
      </c>
      <c r="BB51" s="20">
        <v>2</v>
      </c>
      <c r="BC51" s="20">
        <v>26</v>
      </c>
      <c r="BD51" s="20">
        <v>1</v>
      </c>
      <c r="BE51" s="20">
        <v>27</v>
      </c>
      <c r="BF51" s="20">
        <v>1</v>
      </c>
      <c r="BG51" s="20">
        <v>26</v>
      </c>
      <c r="BH51" s="20">
        <v>1</v>
      </c>
      <c r="BI51" s="20">
        <v>27</v>
      </c>
      <c r="BJ51" s="20">
        <v>1</v>
      </c>
      <c r="BK51" s="20">
        <v>26</v>
      </c>
      <c r="BL51" s="20">
        <v>1</v>
      </c>
      <c r="BM51" s="20">
        <v>27</v>
      </c>
      <c r="BN51" s="20">
        <v>1</v>
      </c>
      <c r="BO51" s="20">
        <v>26</v>
      </c>
      <c r="BP51" s="20"/>
      <c r="BQ51" s="20">
        <v>27</v>
      </c>
      <c r="BR51" s="20"/>
      <c r="BS51" s="1" t="s">
        <v>63</v>
      </c>
      <c r="BT51" s="29">
        <v>26</v>
      </c>
      <c r="BU51" s="29">
        <v>27</v>
      </c>
      <c r="BV51" s="29"/>
      <c r="BW51" s="29"/>
      <c r="BX51" s="25" t="s">
        <v>120</v>
      </c>
      <c r="BY51" s="29" t="s">
        <v>143</v>
      </c>
    </row>
    <row r="52" spans="1:77" x14ac:dyDescent="0.2">
      <c r="A52" s="10">
        <v>1018411516</v>
      </c>
      <c r="B52" s="9" t="s">
        <v>94</v>
      </c>
      <c r="C52" s="29">
        <v>29</v>
      </c>
      <c r="D52" s="20" t="s">
        <v>66</v>
      </c>
      <c r="E52" s="29" t="s">
        <v>53</v>
      </c>
      <c r="F52" s="29" t="s">
        <v>86</v>
      </c>
      <c r="G52" s="25" t="s">
        <v>171</v>
      </c>
      <c r="H52" s="29">
        <v>5</v>
      </c>
      <c r="I52" s="1"/>
      <c r="J52" s="40"/>
      <c r="O52" s="73" t="s">
        <v>53</v>
      </c>
      <c r="P52" s="73" t="s">
        <v>54</v>
      </c>
      <c r="Q52" s="40" t="s">
        <v>185</v>
      </c>
      <c r="R52" s="40" t="s">
        <v>183</v>
      </c>
      <c r="S52" s="20">
        <v>15</v>
      </c>
      <c r="T52" s="20" t="s">
        <v>192</v>
      </c>
      <c r="U52" s="20">
        <v>1</v>
      </c>
      <c r="V52" s="40" t="s">
        <v>183</v>
      </c>
      <c r="W52" s="20">
        <v>1</v>
      </c>
      <c r="X52" s="41"/>
      <c r="Y52" s="473"/>
      <c r="Z52" s="41" t="s">
        <v>181</v>
      </c>
      <c r="AA52" s="28">
        <v>0</v>
      </c>
      <c r="AB52" s="41"/>
      <c r="AC52" s="41"/>
      <c r="AE52" s="20">
        <v>26</v>
      </c>
      <c r="AF52" s="20">
        <v>3</v>
      </c>
      <c r="AG52" s="20">
        <v>16</v>
      </c>
      <c r="AH52" s="20">
        <v>2</v>
      </c>
      <c r="AI52" s="20">
        <v>26</v>
      </c>
      <c r="AJ52" s="20">
        <v>3</v>
      </c>
      <c r="AK52" s="20">
        <v>16</v>
      </c>
      <c r="AL52" s="20">
        <v>2</v>
      </c>
      <c r="AM52" s="20">
        <v>26</v>
      </c>
      <c r="AN52" s="20">
        <v>2</v>
      </c>
      <c r="AO52" s="20">
        <v>16</v>
      </c>
      <c r="AP52" s="20">
        <v>2</v>
      </c>
      <c r="AQ52" s="20">
        <v>26</v>
      </c>
      <c r="AR52" s="20">
        <v>2</v>
      </c>
      <c r="AS52" s="20">
        <v>16</v>
      </c>
      <c r="AT52" s="20">
        <v>2</v>
      </c>
      <c r="AU52" s="20">
        <v>26</v>
      </c>
      <c r="AV52" s="20"/>
      <c r="AW52" s="20">
        <v>16</v>
      </c>
      <c r="AX52" s="20"/>
      <c r="AY52" s="20">
        <v>26</v>
      </c>
      <c r="AZ52" s="20">
        <v>2</v>
      </c>
      <c r="BA52" s="20">
        <v>16</v>
      </c>
      <c r="BB52" s="20">
        <v>2</v>
      </c>
      <c r="BC52" s="20">
        <v>26</v>
      </c>
      <c r="BD52" s="20">
        <v>2</v>
      </c>
      <c r="BE52" s="20">
        <v>16</v>
      </c>
      <c r="BF52" s="20">
        <v>2</v>
      </c>
      <c r="BG52" s="20">
        <v>26</v>
      </c>
      <c r="BH52" s="20">
        <v>1</v>
      </c>
      <c r="BI52" s="20">
        <v>16</v>
      </c>
      <c r="BJ52" s="20">
        <v>2</v>
      </c>
      <c r="BK52" s="20">
        <v>26</v>
      </c>
      <c r="BL52" s="20">
        <v>1</v>
      </c>
      <c r="BM52" s="20">
        <v>16</v>
      </c>
      <c r="BN52" s="20">
        <v>2</v>
      </c>
      <c r="BO52" s="20">
        <v>26</v>
      </c>
      <c r="BP52" s="20"/>
      <c r="BQ52" s="20">
        <v>16</v>
      </c>
      <c r="BR52" s="20"/>
      <c r="BS52" s="1" t="s">
        <v>55</v>
      </c>
      <c r="BT52" s="29" t="s">
        <v>135</v>
      </c>
      <c r="BU52" s="29"/>
      <c r="BV52" s="29"/>
      <c r="BW52" s="29"/>
      <c r="BX52" s="29" t="s">
        <v>117</v>
      </c>
      <c r="BY52" s="29" t="s">
        <v>132</v>
      </c>
    </row>
    <row r="53" spans="1:77" x14ac:dyDescent="0.2">
      <c r="A53" s="10">
        <v>1019057537</v>
      </c>
      <c r="B53" s="9" t="s">
        <v>65</v>
      </c>
      <c r="C53" s="29">
        <v>26</v>
      </c>
      <c r="D53" s="20" t="s">
        <v>66</v>
      </c>
      <c r="E53" s="29" t="s">
        <v>53</v>
      </c>
      <c r="F53" s="29" t="s">
        <v>54</v>
      </c>
      <c r="G53" s="25" t="s">
        <v>171</v>
      </c>
      <c r="H53" s="29">
        <v>4</v>
      </c>
      <c r="I53" s="1"/>
      <c r="J53" s="40"/>
      <c r="O53" s="73" t="s">
        <v>53</v>
      </c>
      <c r="P53" s="73" t="s">
        <v>54</v>
      </c>
      <c r="Q53" s="40" t="s">
        <v>185</v>
      </c>
      <c r="R53" s="40" t="s">
        <v>183</v>
      </c>
      <c r="S53" s="20">
        <v>15</v>
      </c>
      <c r="T53" s="20" t="s">
        <v>192</v>
      </c>
      <c r="U53" s="20">
        <v>1</v>
      </c>
      <c r="V53" s="40" t="s">
        <v>183</v>
      </c>
      <c r="W53" s="20">
        <v>1</v>
      </c>
      <c r="X53" s="41"/>
      <c r="Y53" s="473"/>
      <c r="Z53" s="41" t="s">
        <v>234</v>
      </c>
      <c r="AA53" s="41">
        <v>0</v>
      </c>
      <c r="AB53" s="41"/>
      <c r="AC53" s="41"/>
      <c r="AE53" s="20">
        <v>26</v>
      </c>
      <c r="AF53" s="20">
        <v>2</v>
      </c>
      <c r="AG53" s="20">
        <v>44</v>
      </c>
      <c r="AH53" s="20">
        <v>2</v>
      </c>
      <c r="AI53" s="20">
        <v>26</v>
      </c>
      <c r="AJ53" s="20">
        <v>0</v>
      </c>
      <c r="AK53" s="20">
        <v>44</v>
      </c>
      <c r="AL53" s="20">
        <v>0</v>
      </c>
      <c r="AM53" s="20">
        <v>26</v>
      </c>
      <c r="AN53" s="20">
        <v>0</v>
      </c>
      <c r="AO53" s="20">
        <v>44</v>
      </c>
      <c r="AP53" s="20">
        <v>0</v>
      </c>
      <c r="AQ53" s="20">
        <v>26</v>
      </c>
      <c r="AR53" s="20">
        <v>0</v>
      </c>
      <c r="AS53" s="20">
        <v>44</v>
      </c>
      <c r="AT53" s="20">
        <v>0</v>
      </c>
      <c r="AU53" s="20">
        <v>26</v>
      </c>
      <c r="AV53" s="20">
        <v>0</v>
      </c>
      <c r="AW53" s="20">
        <v>44</v>
      </c>
      <c r="AX53" s="20">
        <v>0</v>
      </c>
      <c r="AY53" s="20">
        <v>26</v>
      </c>
      <c r="AZ53" s="20">
        <v>2</v>
      </c>
      <c r="BA53" s="20">
        <v>44</v>
      </c>
      <c r="BB53" s="20">
        <v>2</v>
      </c>
      <c r="BC53" s="20">
        <v>26</v>
      </c>
      <c r="BD53" s="20">
        <v>0</v>
      </c>
      <c r="BE53" s="20">
        <v>44</v>
      </c>
      <c r="BF53" s="20">
        <v>1</v>
      </c>
      <c r="BG53" s="20">
        <v>26</v>
      </c>
      <c r="BH53" s="20">
        <v>0</v>
      </c>
      <c r="BI53" s="20">
        <v>44</v>
      </c>
      <c r="BJ53" s="20">
        <v>1</v>
      </c>
      <c r="BK53" s="20">
        <v>26</v>
      </c>
      <c r="BL53" s="20">
        <v>0</v>
      </c>
      <c r="BM53" s="20">
        <v>44</v>
      </c>
      <c r="BN53" s="20">
        <v>1</v>
      </c>
      <c r="BO53" s="20">
        <v>26</v>
      </c>
      <c r="BP53" s="20">
        <v>0</v>
      </c>
      <c r="BQ53" s="20">
        <v>44</v>
      </c>
      <c r="BR53" s="20">
        <v>1</v>
      </c>
      <c r="BS53" s="1" t="s">
        <v>63</v>
      </c>
      <c r="BT53" s="29" t="s">
        <v>136</v>
      </c>
      <c r="BU53" s="29"/>
      <c r="BV53" s="29"/>
      <c r="BW53" s="29"/>
      <c r="BX53" s="29" t="s">
        <v>117</v>
      </c>
      <c r="BY53" s="29" t="s">
        <v>132</v>
      </c>
    </row>
    <row r="54" spans="1:77" x14ac:dyDescent="0.2">
      <c r="A54" s="11">
        <v>68303666</v>
      </c>
      <c r="B54" s="13" t="s">
        <v>41</v>
      </c>
      <c r="C54" s="29">
        <v>41</v>
      </c>
      <c r="D54" s="20" t="s">
        <v>51</v>
      </c>
      <c r="E54" s="29" t="s">
        <v>53</v>
      </c>
      <c r="F54" s="29" t="s">
        <v>54</v>
      </c>
      <c r="G54" s="25" t="s">
        <v>171</v>
      </c>
      <c r="H54" s="29">
        <v>6</v>
      </c>
      <c r="I54" s="1"/>
      <c r="J54" s="40"/>
      <c r="O54" s="73" t="s">
        <v>53</v>
      </c>
      <c r="P54" s="73" t="s">
        <v>54</v>
      </c>
      <c r="Q54" s="40" t="s">
        <v>185</v>
      </c>
      <c r="R54" s="40" t="s">
        <v>183</v>
      </c>
      <c r="S54" s="20">
        <v>17</v>
      </c>
      <c r="T54" s="20" t="s">
        <v>191</v>
      </c>
      <c r="U54" s="20">
        <v>0</v>
      </c>
      <c r="V54" s="40" t="s">
        <v>183</v>
      </c>
      <c r="W54" s="20">
        <v>0</v>
      </c>
      <c r="X54" s="130"/>
      <c r="Y54" s="473"/>
      <c r="Z54" s="41" t="s">
        <v>183</v>
      </c>
      <c r="AA54" s="41">
        <v>0</v>
      </c>
      <c r="AB54" s="130"/>
      <c r="AC54" s="130"/>
      <c r="AE54" s="20">
        <v>26</v>
      </c>
      <c r="AF54" s="19">
        <v>2</v>
      </c>
      <c r="AG54" s="20">
        <v>27</v>
      </c>
      <c r="AH54" s="20">
        <v>2</v>
      </c>
      <c r="AI54" s="20">
        <v>26</v>
      </c>
      <c r="AJ54" s="20">
        <v>2</v>
      </c>
      <c r="AK54" s="20">
        <v>27</v>
      </c>
      <c r="AL54" s="20">
        <v>1</v>
      </c>
      <c r="AM54" s="20">
        <v>26</v>
      </c>
      <c r="AN54" s="20">
        <v>1</v>
      </c>
      <c r="AO54" s="20">
        <v>27</v>
      </c>
      <c r="AP54" s="20">
        <v>0</v>
      </c>
      <c r="AQ54" s="20">
        <v>26</v>
      </c>
      <c r="AR54" s="20">
        <v>1</v>
      </c>
      <c r="AS54" s="20">
        <v>27</v>
      </c>
      <c r="AT54" s="20">
        <v>0</v>
      </c>
      <c r="AU54" s="20">
        <v>26</v>
      </c>
      <c r="AV54" s="20">
        <v>1</v>
      </c>
      <c r="AW54" s="20">
        <v>27</v>
      </c>
      <c r="AX54" s="20">
        <v>0</v>
      </c>
      <c r="AY54" s="20">
        <v>26</v>
      </c>
      <c r="AZ54" s="20">
        <v>2</v>
      </c>
      <c r="BA54" s="20">
        <v>27</v>
      </c>
      <c r="BB54" s="20">
        <v>1</v>
      </c>
      <c r="BC54" s="20">
        <v>26</v>
      </c>
      <c r="BD54" s="20">
        <v>1</v>
      </c>
      <c r="BE54" s="20">
        <v>27</v>
      </c>
      <c r="BF54" s="20">
        <v>0</v>
      </c>
      <c r="BG54" s="20">
        <v>26</v>
      </c>
      <c r="BH54" s="20">
        <v>1</v>
      </c>
      <c r="BI54" s="20">
        <v>27</v>
      </c>
      <c r="BJ54" s="20">
        <v>0</v>
      </c>
      <c r="BK54" s="20">
        <v>26</v>
      </c>
      <c r="BL54" s="20">
        <v>0</v>
      </c>
      <c r="BM54" s="20">
        <v>27</v>
      </c>
      <c r="BN54" s="20">
        <v>0</v>
      </c>
      <c r="BO54" s="20">
        <v>26</v>
      </c>
      <c r="BP54" s="20">
        <v>0</v>
      </c>
      <c r="BQ54" s="20">
        <v>27</v>
      </c>
      <c r="BR54" s="20">
        <v>0</v>
      </c>
      <c r="BS54" s="1" t="s">
        <v>55</v>
      </c>
      <c r="BT54" s="29"/>
      <c r="BU54" s="29">
        <v>26.27</v>
      </c>
      <c r="BV54" s="42"/>
      <c r="BW54" s="29"/>
      <c r="BX54" s="29" t="s">
        <v>121</v>
      </c>
      <c r="BY54" s="29">
        <v>26</v>
      </c>
    </row>
    <row r="55" spans="1:77" x14ac:dyDescent="0.2">
      <c r="A55" s="10">
        <v>79995909</v>
      </c>
      <c r="B55" s="9" t="s">
        <v>89</v>
      </c>
      <c r="C55" s="29">
        <v>35</v>
      </c>
      <c r="D55" s="20" t="s">
        <v>66</v>
      </c>
      <c r="E55" s="29" t="s">
        <v>53</v>
      </c>
      <c r="F55" s="29" t="s">
        <v>86</v>
      </c>
      <c r="G55" s="25" t="s">
        <v>171</v>
      </c>
      <c r="H55" s="29">
        <v>2</v>
      </c>
      <c r="I55" s="1"/>
      <c r="J55" s="40"/>
      <c r="O55" s="73" t="s">
        <v>53</v>
      </c>
      <c r="P55" s="73" t="s">
        <v>54</v>
      </c>
      <c r="Q55" s="40" t="s">
        <v>185</v>
      </c>
      <c r="R55" s="40" t="s">
        <v>183</v>
      </c>
      <c r="S55" s="20">
        <v>41</v>
      </c>
      <c r="T55" s="20" t="s">
        <v>191</v>
      </c>
      <c r="U55" s="20">
        <v>0</v>
      </c>
      <c r="V55" s="40" t="s">
        <v>183</v>
      </c>
      <c r="W55" s="20">
        <v>0</v>
      </c>
      <c r="X55" s="41"/>
      <c r="Y55" s="474" t="s">
        <v>272</v>
      </c>
      <c r="Z55" s="41" t="s">
        <v>176</v>
      </c>
      <c r="AA55" s="28">
        <v>2</v>
      </c>
      <c r="AB55" s="41"/>
      <c r="AC55" s="41"/>
      <c r="AE55" s="20">
        <v>31</v>
      </c>
      <c r="AF55" s="20">
        <v>2</v>
      </c>
      <c r="AG55" s="20">
        <v>32</v>
      </c>
      <c r="AH55" s="20">
        <v>2</v>
      </c>
      <c r="AI55" s="20">
        <v>31</v>
      </c>
      <c r="AJ55" s="20">
        <v>1</v>
      </c>
      <c r="AK55" s="20">
        <v>32</v>
      </c>
      <c r="AL55" s="20">
        <v>2</v>
      </c>
      <c r="AM55" s="20">
        <v>31</v>
      </c>
      <c r="AN55" s="20">
        <v>1</v>
      </c>
      <c r="AO55" s="20">
        <v>32</v>
      </c>
      <c r="AP55" s="20">
        <v>1</v>
      </c>
      <c r="AQ55" s="20">
        <v>31</v>
      </c>
      <c r="AR55" s="20">
        <v>1</v>
      </c>
      <c r="AS55" s="20">
        <v>32</v>
      </c>
      <c r="AT55" s="20">
        <v>1</v>
      </c>
      <c r="AU55" s="20">
        <v>31</v>
      </c>
      <c r="AV55" s="20">
        <v>2</v>
      </c>
      <c r="AW55" s="20">
        <v>32</v>
      </c>
      <c r="AX55" s="20">
        <v>1</v>
      </c>
      <c r="AY55" s="20">
        <v>31</v>
      </c>
      <c r="AZ55" s="20">
        <v>1</v>
      </c>
      <c r="BA55" s="20">
        <v>32</v>
      </c>
      <c r="BB55" s="20">
        <v>0</v>
      </c>
      <c r="BC55" s="20">
        <v>31</v>
      </c>
      <c r="BD55" s="20">
        <v>0</v>
      </c>
      <c r="BE55" s="20">
        <v>32</v>
      </c>
      <c r="BF55" s="20">
        <v>0</v>
      </c>
      <c r="BG55" s="20">
        <v>31</v>
      </c>
      <c r="BH55" s="20">
        <v>1</v>
      </c>
      <c r="BI55" s="20">
        <v>32</v>
      </c>
      <c r="BJ55" s="20">
        <v>0</v>
      </c>
      <c r="BK55" s="20">
        <v>31</v>
      </c>
      <c r="BL55" s="20">
        <v>1</v>
      </c>
      <c r="BM55" s="20">
        <v>32</v>
      </c>
      <c r="BN55" s="20">
        <v>0</v>
      </c>
      <c r="BO55" s="20">
        <v>31</v>
      </c>
      <c r="BP55" s="20">
        <v>1</v>
      </c>
      <c r="BQ55" s="20">
        <v>32</v>
      </c>
      <c r="BR55" s="20">
        <v>0</v>
      </c>
      <c r="BS55" s="1" t="s">
        <v>55</v>
      </c>
      <c r="BT55" s="29"/>
      <c r="BU55" s="29"/>
      <c r="BV55" s="29" t="s">
        <v>125</v>
      </c>
      <c r="BW55" s="29"/>
      <c r="BX55" s="29" t="s">
        <v>119</v>
      </c>
      <c r="BY55" s="29" t="s">
        <v>125</v>
      </c>
    </row>
    <row r="56" spans="1:77" x14ac:dyDescent="0.2">
      <c r="A56" s="10">
        <v>41615342</v>
      </c>
      <c r="B56" s="39" t="s">
        <v>56</v>
      </c>
      <c r="C56" s="29">
        <v>53</v>
      </c>
      <c r="D56" s="20" t="s">
        <v>51</v>
      </c>
      <c r="E56" s="20" t="s">
        <v>73</v>
      </c>
      <c r="F56" s="20" t="s">
        <v>54</v>
      </c>
      <c r="G56" s="25" t="s">
        <v>171</v>
      </c>
      <c r="H56" s="20">
        <v>7</v>
      </c>
      <c r="I56" s="1"/>
      <c r="J56" s="41"/>
      <c r="O56" s="73" t="s">
        <v>53</v>
      </c>
      <c r="P56" s="73" t="s">
        <v>54</v>
      </c>
      <c r="Q56" s="40" t="s">
        <v>185</v>
      </c>
      <c r="R56" s="40" t="s">
        <v>183</v>
      </c>
      <c r="S56" s="20">
        <v>27</v>
      </c>
      <c r="T56" s="20" t="s">
        <v>191</v>
      </c>
      <c r="U56" s="20">
        <v>0</v>
      </c>
      <c r="V56" s="40" t="s">
        <v>183</v>
      </c>
      <c r="W56" s="20">
        <v>0</v>
      </c>
      <c r="X56" s="41"/>
      <c r="Y56" s="474"/>
      <c r="Z56" s="41" t="s">
        <v>177</v>
      </c>
      <c r="AA56" s="41">
        <v>2</v>
      </c>
      <c r="AB56" s="41"/>
      <c r="AC56" s="41"/>
      <c r="AE56" s="20">
        <v>31</v>
      </c>
      <c r="AF56" s="20">
        <v>3</v>
      </c>
      <c r="AG56" s="20">
        <v>41</v>
      </c>
      <c r="AH56" s="20">
        <v>3</v>
      </c>
      <c r="AI56" s="20">
        <v>31</v>
      </c>
      <c r="AJ56" s="20">
        <v>1</v>
      </c>
      <c r="AK56" s="20">
        <v>41</v>
      </c>
      <c r="AL56" s="20">
        <v>1</v>
      </c>
      <c r="AM56" s="20">
        <v>31</v>
      </c>
      <c r="AN56" s="20">
        <v>2</v>
      </c>
      <c r="AO56" s="20">
        <v>41</v>
      </c>
      <c r="AP56" s="20">
        <v>2</v>
      </c>
      <c r="AQ56" s="20">
        <v>31</v>
      </c>
      <c r="AR56" s="20">
        <v>1</v>
      </c>
      <c r="AS56" s="22">
        <v>41</v>
      </c>
      <c r="AT56" s="20">
        <v>1</v>
      </c>
      <c r="AU56" s="20">
        <v>31</v>
      </c>
      <c r="AV56" s="20">
        <v>1</v>
      </c>
      <c r="AW56" s="20">
        <v>41</v>
      </c>
      <c r="AX56" s="20">
        <v>1</v>
      </c>
      <c r="AY56" s="20">
        <v>31</v>
      </c>
      <c r="AZ56" s="20">
        <v>2</v>
      </c>
      <c r="BA56" s="20">
        <v>41</v>
      </c>
      <c r="BB56" s="20">
        <v>2</v>
      </c>
      <c r="BC56" s="20">
        <v>31</v>
      </c>
      <c r="BD56" s="20">
        <v>0</v>
      </c>
      <c r="BE56" s="20">
        <v>41</v>
      </c>
      <c r="BF56" s="20">
        <v>0</v>
      </c>
      <c r="BG56" s="20">
        <v>31</v>
      </c>
      <c r="BH56" s="20">
        <v>0</v>
      </c>
      <c r="BI56" s="20">
        <v>41</v>
      </c>
      <c r="BJ56" s="20">
        <v>0</v>
      </c>
      <c r="BK56" s="20">
        <v>31</v>
      </c>
      <c r="BL56" s="20">
        <v>0</v>
      </c>
      <c r="BM56" s="20">
        <v>41</v>
      </c>
      <c r="BN56" s="20">
        <v>0</v>
      </c>
      <c r="BO56" s="20">
        <v>31</v>
      </c>
      <c r="BP56" s="20">
        <v>0</v>
      </c>
      <c r="BQ56" s="20">
        <v>41</v>
      </c>
      <c r="BR56" s="20">
        <v>0</v>
      </c>
      <c r="BS56" s="1" t="s">
        <v>63</v>
      </c>
      <c r="BT56" s="20"/>
      <c r="BU56" s="20"/>
      <c r="BV56" s="20" t="s">
        <v>126</v>
      </c>
      <c r="BW56" s="20"/>
      <c r="BX56" s="29" t="s">
        <v>119</v>
      </c>
      <c r="BY56" s="29" t="s">
        <v>126</v>
      </c>
    </row>
    <row r="57" spans="1:77" x14ac:dyDescent="0.2">
      <c r="A57" s="10">
        <v>39532234</v>
      </c>
      <c r="B57" s="9" t="s">
        <v>81</v>
      </c>
      <c r="C57" s="29">
        <v>49</v>
      </c>
      <c r="D57" s="20" t="s">
        <v>51</v>
      </c>
      <c r="E57" s="29" t="s">
        <v>73</v>
      </c>
      <c r="F57" s="29" t="s">
        <v>54</v>
      </c>
      <c r="G57" s="25" t="s">
        <v>171</v>
      </c>
      <c r="H57" s="29">
        <v>7</v>
      </c>
      <c r="I57" s="1"/>
      <c r="J57" s="40"/>
      <c r="O57" s="73" t="s">
        <v>53</v>
      </c>
      <c r="P57" s="73" t="s">
        <v>54</v>
      </c>
      <c r="Q57" s="40" t="s">
        <v>185</v>
      </c>
      <c r="R57" s="40" t="s">
        <v>183</v>
      </c>
      <c r="S57" s="20">
        <v>44</v>
      </c>
      <c r="T57" s="20" t="s">
        <v>191</v>
      </c>
      <c r="U57" s="20">
        <v>0</v>
      </c>
      <c r="V57" s="40" t="s">
        <v>183</v>
      </c>
      <c r="W57" s="20">
        <v>0</v>
      </c>
      <c r="X57" s="41"/>
      <c r="Y57" s="474"/>
      <c r="Z57" s="41" t="s">
        <v>181</v>
      </c>
      <c r="AA57" s="28">
        <v>2</v>
      </c>
      <c r="AB57" s="41"/>
      <c r="AC57" s="41"/>
      <c r="AE57" s="20">
        <v>31</v>
      </c>
      <c r="AF57" s="20">
        <v>3</v>
      </c>
      <c r="AG57" s="20">
        <v>41</v>
      </c>
      <c r="AH57" s="20">
        <v>3</v>
      </c>
      <c r="AI57" s="20">
        <v>31</v>
      </c>
      <c r="AJ57" s="20">
        <v>1</v>
      </c>
      <c r="AK57" s="20">
        <v>41</v>
      </c>
      <c r="AL57" s="20">
        <v>1</v>
      </c>
      <c r="AM57" s="20">
        <v>31</v>
      </c>
      <c r="AN57" s="20">
        <v>0</v>
      </c>
      <c r="AO57" s="20">
        <v>41</v>
      </c>
      <c r="AP57" s="20">
        <v>0</v>
      </c>
      <c r="AQ57" s="20">
        <v>31</v>
      </c>
      <c r="AR57" s="20">
        <v>0</v>
      </c>
      <c r="AS57" s="20">
        <v>41</v>
      </c>
      <c r="AT57" s="20">
        <v>0</v>
      </c>
      <c r="AU57" s="20">
        <v>31</v>
      </c>
      <c r="AV57" s="20">
        <v>1</v>
      </c>
      <c r="AW57" s="20">
        <v>41</v>
      </c>
      <c r="AX57" s="20">
        <v>1</v>
      </c>
      <c r="AY57" s="20">
        <v>31</v>
      </c>
      <c r="AZ57" s="20">
        <v>2</v>
      </c>
      <c r="BA57" s="20">
        <v>41</v>
      </c>
      <c r="BB57" s="20">
        <v>3</v>
      </c>
      <c r="BC57" s="20">
        <v>31</v>
      </c>
      <c r="BD57" s="20">
        <v>0</v>
      </c>
      <c r="BE57" s="20">
        <v>41</v>
      </c>
      <c r="BF57" s="20">
        <v>0</v>
      </c>
      <c r="BG57" s="20">
        <v>31</v>
      </c>
      <c r="BH57" s="20">
        <v>0</v>
      </c>
      <c r="BI57" s="20">
        <v>41</v>
      </c>
      <c r="BJ57" s="20">
        <v>0</v>
      </c>
      <c r="BK57" s="20">
        <v>31</v>
      </c>
      <c r="BL57" s="20">
        <v>0</v>
      </c>
      <c r="BM57" s="20">
        <v>41</v>
      </c>
      <c r="BN57" s="20">
        <v>0</v>
      </c>
      <c r="BO57" s="20">
        <v>31</v>
      </c>
      <c r="BP57" s="20">
        <v>0</v>
      </c>
      <c r="BQ57" s="20">
        <v>41</v>
      </c>
      <c r="BR57" s="20">
        <v>0</v>
      </c>
      <c r="BS57" s="1" t="s">
        <v>55</v>
      </c>
      <c r="BT57" s="29"/>
      <c r="BU57" s="29"/>
      <c r="BV57" s="29" t="s">
        <v>126</v>
      </c>
      <c r="BW57" s="29"/>
      <c r="BX57" s="29" t="s">
        <v>119</v>
      </c>
      <c r="BY57" s="29" t="s">
        <v>126</v>
      </c>
    </row>
    <row r="58" spans="1:77" x14ac:dyDescent="0.2">
      <c r="A58" s="10">
        <v>41649185</v>
      </c>
      <c r="B58" s="9" t="s">
        <v>107</v>
      </c>
      <c r="C58" s="29">
        <v>42</v>
      </c>
      <c r="D58" s="20" t="s">
        <v>51</v>
      </c>
      <c r="E58" s="29" t="s">
        <v>53</v>
      </c>
      <c r="F58" s="29" t="s">
        <v>86</v>
      </c>
      <c r="G58" s="25" t="s">
        <v>171</v>
      </c>
      <c r="H58" s="29">
        <v>5</v>
      </c>
      <c r="I58" s="1"/>
      <c r="J58" s="40"/>
      <c r="O58" s="73" t="s">
        <v>53</v>
      </c>
      <c r="P58" s="73" t="s">
        <v>54</v>
      </c>
      <c r="Q58" s="40" t="s">
        <v>185</v>
      </c>
      <c r="R58" s="40" t="s">
        <v>183</v>
      </c>
      <c r="S58" s="20">
        <v>27</v>
      </c>
      <c r="T58" s="20" t="s">
        <v>191</v>
      </c>
      <c r="U58" s="20">
        <v>0</v>
      </c>
      <c r="V58" s="40" t="s">
        <v>183</v>
      </c>
      <c r="W58" s="20">
        <v>0</v>
      </c>
      <c r="X58" s="41"/>
      <c r="Y58" s="474"/>
      <c r="Z58" s="41" t="s">
        <v>234</v>
      </c>
      <c r="AA58" s="41">
        <v>2</v>
      </c>
      <c r="AB58" s="41"/>
      <c r="AC58" s="41"/>
      <c r="AE58" s="20">
        <v>31</v>
      </c>
      <c r="AF58" s="20">
        <v>3</v>
      </c>
      <c r="AG58" s="20">
        <v>41</v>
      </c>
      <c r="AH58" s="20">
        <v>3</v>
      </c>
      <c r="AI58" s="20">
        <v>31</v>
      </c>
      <c r="AJ58" s="20">
        <v>3</v>
      </c>
      <c r="AK58" s="20">
        <v>41</v>
      </c>
      <c r="AL58" s="20">
        <v>3</v>
      </c>
      <c r="AM58" s="20">
        <v>31</v>
      </c>
      <c r="AN58" s="20">
        <v>3</v>
      </c>
      <c r="AO58" s="20">
        <v>41</v>
      </c>
      <c r="AP58" s="20">
        <v>2</v>
      </c>
      <c r="AQ58" s="20">
        <v>31</v>
      </c>
      <c r="AR58" s="20">
        <v>3</v>
      </c>
      <c r="AS58" s="20">
        <v>41</v>
      </c>
      <c r="AT58" s="20">
        <v>3</v>
      </c>
      <c r="AU58" s="20">
        <v>31</v>
      </c>
      <c r="AV58" s="20">
        <v>2</v>
      </c>
      <c r="AW58" s="20">
        <v>41</v>
      </c>
      <c r="AX58" s="20">
        <v>2</v>
      </c>
      <c r="AY58" s="20">
        <v>31</v>
      </c>
      <c r="AZ58" s="20">
        <v>1</v>
      </c>
      <c r="BA58" s="20">
        <v>41</v>
      </c>
      <c r="BB58" s="20">
        <v>2</v>
      </c>
      <c r="BC58" s="20">
        <v>31</v>
      </c>
      <c r="BD58" s="20">
        <v>2</v>
      </c>
      <c r="BE58" s="20">
        <v>41</v>
      </c>
      <c r="BF58" s="20">
        <v>2</v>
      </c>
      <c r="BG58" s="20">
        <v>31</v>
      </c>
      <c r="BH58" s="20">
        <v>2</v>
      </c>
      <c r="BI58" s="20">
        <v>41</v>
      </c>
      <c r="BJ58" s="20">
        <v>1</v>
      </c>
      <c r="BK58" s="20">
        <v>31</v>
      </c>
      <c r="BL58" s="20">
        <v>0</v>
      </c>
      <c r="BM58" s="20">
        <v>41</v>
      </c>
      <c r="BN58" s="20">
        <v>0</v>
      </c>
      <c r="BO58" s="20">
        <v>31</v>
      </c>
      <c r="BP58" s="20">
        <v>2</v>
      </c>
      <c r="BQ58" s="20">
        <v>41</v>
      </c>
      <c r="BR58" s="20">
        <v>2</v>
      </c>
      <c r="BS58" s="1" t="s">
        <v>55</v>
      </c>
      <c r="BT58" s="29"/>
      <c r="BU58" s="29"/>
      <c r="BV58" s="29" t="s">
        <v>126</v>
      </c>
      <c r="BW58" s="29"/>
      <c r="BX58" s="29" t="s">
        <v>119</v>
      </c>
      <c r="BY58" s="29" t="s">
        <v>126</v>
      </c>
    </row>
    <row r="59" spans="1:77" x14ac:dyDescent="0.2">
      <c r="A59" s="10">
        <v>530225952</v>
      </c>
      <c r="B59" s="9" t="s">
        <v>70</v>
      </c>
      <c r="C59" s="29">
        <v>31</v>
      </c>
      <c r="D59" s="20" t="s">
        <v>51</v>
      </c>
      <c r="E59" s="29" t="s">
        <v>53</v>
      </c>
      <c r="F59" s="29" t="s">
        <v>54</v>
      </c>
      <c r="G59" s="25" t="s">
        <v>171</v>
      </c>
      <c r="H59" s="29">
        <v>7</v>
      </c>
      <c r="I59" s="1"/>
      <c r="J59" s="40"/>
      <c r="O59" s="74" t="s">
        <v>73</v>
      </c>
      <c r="P59" s="74" t="s">
        <v>54</v>
      </c>
      <c r="Q59" s="40" t="s">
        <v>185</v>
      </c>
      <c r="R59" s="40" t="s">
        <v>183</v>
      </c>
      <c r="S59" s="20">
        <v>41</v>
      </c>
      <c r="T59" s="20" t="s">
        <v>192</v>
      </c>
      <c r="U59" s="20">
        <v>1</v>
      </c>
      <c r="V59" s="40" t="s">
        <v>183</v>
      </c>
      <c r="W59" s="20">
        <v>1</v>
      </c>
      <c r="X59" s="41"/>
      <c r="Y59" s="474"/>
      <c r="Z59" s="41" t="s">
        <v>183</v>
      </c>
      <c r="AA59" s="41">
        <v>1</v>
      </c>
      <c r="AB59" s="41"/>
      <c r="AC59" s="41"/>
      <c r="AE59" s="20">
        <v>33</v>
      </c>
      <c r="AF59" s="20">
        <v>2</v>
      </c>
      <c r="AG59" s="20">
        <v>41</v>
      </c>
      <c r="AH59" s="20">
        <v>2</v>
      </c>
      <c r="AI59" s="20">
        <v>33</v>
      </c>
      <c r="AJ59" s="20">
        <v>2</v>
      </c>
      <c r="AK59" s="20">
        <v>41</v>
      </c>
      <c r="AL59" s="20">
        <v>0</v>
      </c>
      <c r="AM59" s="20">
        <v>33</v>
      </c>
      <c r="AN59" s="20">
        <v>1</v>
      </c>
      <c r="AO59" s="20">
        <v>41</v>
      </c>
      <c r="AP59" s="20">
        <v>0</v>
      </c>
      <c r="AQ59" s="20">
        <v>33</v>
      </c>
      <c r="AR59" s="20">
        <v>1</v>
      </c>
      <c r="AS59" s="20">
        <v>41</v>
      </c>
      <c r="AT59" s="20">
        <v>0</v>
      </c>
      <c r="AU59" s="20">
        <v>33</v>
      </c>
      <c r="AV59" s="20">
        <v>1</v>
      </c>
      <c r="AW59" s="20">
        <v>41</v>
      </c>
      <c r="AX59" s="20">
        <v>0</v>
      </c>
      <c r="AY59" s="20">
        <v>33</v>
      </c>
      <c r="AZ59" s="20">
        <v>2</v>
      </c>
      <c r="BA59" s="20">
        <v>41</v>
      </c>
      <c r="BB59" s="20">
        <v>0</v>
      </c>
      <c r="BC59" s="20">
        <v>33</v>
      </c>
      <c r="BD59" s="20">
        <v>1</v>
      </c>
      <c r="BE59" s="20">
        <v>41</v>
      </c>
      <c r="BF59" s="20">
        <v>0</v>
      </c>
      <c r="BG59" s="20">
        <v>33</v>
      </c>
      <c r="BH59" s="20">
        <v>0</v>
      </c>
      <c r="BI59" s="20">
        <v>41</v>
      </c>
      <c r="BJ59" s="20">
        <v>0</v>
      </c>
      <c r="BK59" s="20">
        <v>33</v>
      </c>
      <c r="BL59" s="20">
        <v>0</v>
      </c>
      <c r="BM59" s="20">
        <v>41</v>
      </c>
      <c r="BN59" s="20">
        <v>0</v>
      </c>
      <c r="BO59" s="20">
        <v>33</v>
      </c>
      <c r="BP59" s="20">
        <v>0</v>
      </c>
      <c r="BQ59" s="20">
        <v>41</v>
      </c>
      <c r="BR59" s="20">
        <v>0</v>
      </c>
      <c r="BS59" s="1" t="s">
        <v>71</v>
      </c>
      <c r="BT59" s="29"/>
      <c r="BU59" s="29">
        <v>33</v>
      </c>
      <c r="BV59" s="29">
        <v>41</v>
      </c>
      <c r="BW59" s="29"/>
      <c r="BX59" s="29" t="s">
        <v>122</v>
      </c>
      <c r="BY59" s="29" t="s">
        <v>146</v>
      </c>
    </row>
    <row r="60" spans="1:77" x14ac:dyDescent="0.2">
      <c r="A60" s="10">
        <v>52560176</v>
      </c>
      <c r="B60" s="9" t="s">
        <v>82</v>
      </c>
      <c r="C60" s="29">
        <v>45</v>
      </c>
      <c r="D60" s="20" t="s">
        <v>51</v>
      </c>
      <c r="E60" s="29" t="s">
        <v>53</v>
      </c>
      <c r="F60" s="29" t="s">
        <v>54</v>
      </c>
      <c r="G60" s="25" t="s">
        <v>171</v>
      </c>
      <c r="H60" s="29">
        <v>1</v>
      </c>
      <c r="I60" s="1"/>
      <c r="J60" s="40"/>
      <c r="O60" s="73" t="s">
        <v>73</v>
      </c>
      <c r="P60" s="73" t="s">
        <v>54</v>
      </c>
      <c r="Q60" s="40" t="s">
        <v>185</v>
      </c>
      <c r="R60" s="40" t="s">
        <v>183</v>
      </c>
      <c r="S60" s="20">
        <v>41</v>
      </c>
      <c r="T60" s="20" t="s">
        <v>192</v>
      </c>
      <c r="U60" s="20">
        <v>1</v>
      </c>
      <c r="V60" s="40" t="s">
        <v>183</v>
      </c>
      <c r="W60" s="20">
        <v>1</v>
      </c>
      <c r="X60" s="41"/>
      <c r="Y60" s="41"/>
      <c r="Z60" s="41"/>
      <c r="AA60" s="41"/>
      <c r="AB60" s="41"/>
      <c r="AC60" s="41"/>
      <c r="AE60" s="20">
        <v>34</v>
      </c>
      <c r="AF60" s="20">
        <v>2</v>
      </c>
      <c r="AG60" s="20">
        <v>43</v>
      </c>
      <c r="AH60" s="20">
        <v>2</v>
      </c>
      <c r="AI60" s="20">
        <v>34</v>
      </c>
      <c r="AJ60" s="20">
        <v>0</v>
      </c>
      <c r="AK60" s="20">
        <v>43</v>
      </c>
      <c r="AL60" s="20">
        <v>0</v>
      </c>
      <c r="AM60" s="20">
        <v>34</v>
      </c>
      <c r="AN60" s="20">
        <v>0</v>
      </c>
      <c r="AO60" s="20">
        <v>43</v>
      </c>
      <c r="AP60" s="20">
        <v>0</v>
      </c>
      <c r="AQ60" s="20">
        <v>34</v>
      </c>
      <c r="AR60" s="20">
        <v>0</v>
      </c>
      <c r="AS60" s="20">
        <v>43</v>
      </c>
      <c r="AT60" s="20">
        <v>0</v>
      </c>
      <c r="AU60" s="20">
        <v>34</v>
      </c>
      <c r="AV60" s="20">
        <v>0</v>
      </c>
      <c r="AW60" s="20">
        <v>43</v>
      </c>
      <c r="AX60" s="20">
        <v>0</v>
      </c>
      <c r="AY60" s="20">
        <v>34</v>
      </c>
      <c r="AZ60" s="20">
        <v>2</v>
      </c>
      <c r="BA60" s="20">
        <v>43</v>
      </c>
      <c r="BB60" s="20">
        <v>2</v>
      </c>
      <c r="BC60" s="20">
        <v>34</v>
      </c>
      <c r="BD60" s="20">
        <v>0</v>
      </c>
      <c r="BE60" s="20">
        <v>43</v>
      </c>
      <c r="BF60" s="20">
        <v>0</v>
      </c>
      <c r="BG60" s="20">
        <v>34</v>
      </c>
      <c r="BH60" s="20">
        <v>0</v>
      </c>
      <c r="BI60" s="20">
        <v>43</v>
      </c>
      <c r="BJ60" s="20">
        <v>0</v>
      </c>
      <c r="BK60" s="20">
        <v>34</v>
      </c>
      <c r="BL60" s="20">
        <v>0</v>
      </c>
      <c r="BM60" s="20">
        <v>43</v>
      </c>
      <c r="BN60" s="20">
        <v>0</v>
      </c>
      <c r="BO60" s="20">
        <v>34</v>
      </c>
      <c r="BP60" s="20">
        <v>0</v>
      </c>
      <c r="BQ60" s="20">
        <v>43</v>
      </c>
      <c r="BR60" s="20">
        <v>0</v>
      </c>
      <c r="BS60" s="1" t="s">
        <v>55</v>
      </c>
      <c r="BT60" s="29">
        <v>34</v>
      </c>
      <c r="BU60" s="29">
        <v>43</v>
      </c>
      <c r="BV60" s="29"/>
      <c r="BW60" s="29"/>
      <c r="BX60" s="29" t="s">
        <v>120</v>
      </c>
      <c r="BY60" s="29" t="s">
        <v>144</v>
      </c>
    </row>
    <row r="61" spans="1:77" x14ac:dyDescent="0.2">
      <c r="A61" s="10">
        <v>79911726</v>
      </c>
      <c r="B61" s="9" t="s">
        <v>68</v>
      </c>
      <c r="C61" s="29">
        <v>39</v>
      </c>
      <c r="D61" s="20" t="s">
        <v>66</v>
      </c>
      <c r="E61" s="29" t="s">
        <v>53</v>
      </c>
      <c r="F61" s="29" t="s">
        <v>54</v>
      </c>
      <c r="G61" s="25" t="s">
        <v>171</v>
      </c>
      <c r="H61" s="29">
        <v>5</v>
      </c>
      <c r="I61" s="1"/>
      <c r="J61" s="40"/>
      <c r="O61" s="73" t="s">
        <v>53</v>
      </c>
      <c r="P61" s="73" t="s">
        <v>54</v>
      </c>
      <c r="Q61" s="40" t="s">
        <v>185</v>
      </c>
      <c r="R61" s="40" t="s">
        <v>183</v>
      </c>
      <c r="S61" s="20">
        <v>41</v>
      </c>
      <c r="T61" s="20" t="s">
        <v>191</v>
      </c>
      <c r="U61" s="20">
        <v>0</v>
      </c>
      <c r="V61" s="40" t="s">
        <v>183</v>
      </c>
      <c r="W61" s="20">
        <v>0</v>
      </c>
      <c r="X61" s="41"/>
      <c r="Y61" s="41"/>
      <c r="Z61" s="41"/>
      <c r="AA61" s="41"/>
      <c r="AB61" s="41"/>
      <c r="AC61" s="41"/>
      <c r="AE61" s="20">
        <v>36</v>
      </c>
      <c r="AF61" s="20">
        <v>3</v>
      </c>
      <c r="AG61" s="20">
        <v>37</v>
      </c>
      <c r="AH61" s="20">
        <v>3</v>
      </c>
      <c r="AI61" s="20">
        <v>36</v>
      </c>
      <c r="AJ61" s="20">
        <v>0</v>
      </c>
      <c r="AK61" s="20">
        <v>37</v>
      </c>
      <c r="AL61" s="20">
        <v>0</v>
      </c>
      <c r="AM61" s="20">
        <v>36</v>
      </c>
      <c r="AN61" s="20">
        <v>1</v>
      </c>
      <c r="AO61" s="20">
        <v>37</v>
      </c>
      <c r="AP61" s="20">
        <v>0</v>
      </c>
      <c r="AQ61" s="20">
        <v>36</v>
      </c>
      <c r="AR61" s="20">
        <v>1</v>
      </c>
      <c r="AS61" s="20">
        <v>37</v>
      </c>
      <c r="AT61" s="20">
        <v>0</v>
      </c>
      <c r="AU61" s="20">
        <v>36</v>
      </c>
      <c r="AV61" s="20"/>
      <c r="AW61" s="20">
        <v>37</v>
      </c>
      <c r="AX61" s="20"/>
      <c r="AY61" s="20">
        <v>36</v>
      </c>
      <c r="AZ61" s="20">
        <v>2</v>
      </c>
      <c r="BA61" s="20">
        <v>37</v>
      </c>
      <c r="BB61" s="20">
        <v>3</v>
      </c>
      <c r="BC61" s="20">
        <v>36</v>
      </c>
      <c r="BD61" s="20">
        <v>0</v>
      </c>
      <c r="BE61" s="20">
        <v>37</v>
      </c>
      <c r="BF61" s="20">
        <v>0</v>
      </c>
      <c r="BG61" s="20">
        <v>36</v>
      </c>
      <c r="BH61" s="20">
        <v>0</v>
      </c>
      <c r="BI61" s="20">
        <v>37</v>
      </c>
      <c r="BJ61" s="20">
        <v>0</v>
      </c>
      <c r="BK61" s="20">
        <v>36</v>
      </c>
      <c r="BL61" s="20">
        <v>0</v>
      </c>
      <c r="BM61" s="20">
        <v>37</v>
      </c>
      <c r="BN61" s="20">
        <v>0</v>
      </c>
      <c r="BO61" s="20">
        <v>36</v>
      </c>
      <c r="BP61" s="20"/>
      <c r="BQ61" s="20">
        <v>37</v>
      </c>
      <c r="BR61" s="20"/>
      <c r="BS61" s="1" t="s">
        <v>55</v>
      </c>
      <c r="BT61" s="29" t="s">
        <v>137</v>
      </c>
      <c r="BU61" s="29"/>
      <c r="BV61" s="29"/>
      <c r="BW61" s="29"/>
      <c r="BX61" s="29" t="s">
        <v>117</v>
      </c>
      <c r="BY61" s="29" t="s">
        <v>132</v>
      </c>
    </row>
    <row r="62" spans="1:77" x14ac:dyDescent="0.2">
      <c r="A62" s="11">
        <v>52415110</v>
      </c>
      <c r="B62" s="38" t="s">
        <v>40</v>
      </c>
      <c r="C62" s="29">
        <v>40</v>
      </c>
      <c r="D62" s="20" t="s">
        <v>51</v>
      </c>
      <c r="E62" s="29" t="s">
        <v>53</v>
      </c>
      <c r="F62" s="29" t="s">
        <v>54</v>
      </c>
      <c r="G62" s="25" t="s">
        <v>171</v>
      </c>
      <c r="H62" s="29">
        <v>2</v>
      </c>
      <c r="I62" s="1"/>
      <c r="J62" s="40"/>
      <c r="O62" s="73" t="s">
        <v>53</v>
      </c>
      <c r="P62" s="73" t="s">
        <v>54</v>
      </c>
      <c r="Q62" s="40" t="s">
        <v>185</v>
      </c>
      <c r="R62" s="40" t="s">
        <v>183</v>
      </c>
      <c r="S62" s="20">
        <v>43</v>
      </c>
      <c r="T62" s="20" t="s">
        <v>191</v>
      </c>
      <c r="U62" s="20">
        <v>0</v>
      </c>
      <c r="V62" s="40" t="s">
        <v>183</v>
      </c>
      <c r="W62" s="20">
        <v>0</v>
      </c>
      <c r="X62" s="41"/>
      <c r="Y62" s="41"/>
      <c r="Z62" s="41"/>
      <c r="AA62" s="41"/>
      <c r="AB62" s="41"/>
      <c r="AC62" s="41"/>
      <c r="AE62" s="20">
        <v>45</v>
      </c>
      <c r="AF62" s="20">
        <v>2</v>
      </c>
      <c r="AG62" s="20">
        <v>46</v>
      </c>
      <c r="AH62" s="20">
        <v>3</v>
      </c>
      <c r="AI62" s="20">
        <v>45</v>
      </c>
      <c r="AJ62" s="20">
        <v>0</v>
      </c>
      <c r="AK62" s="20">
        <v>46</v>
      </c>
      <c r="AL62" s="20">
        <v>0</v>
      </c>
      <c r="AM62" s="20">
        <v>45</v>
      </c>
      <c r="AN62" s="20">
        <v>0</v>
      </c>
      <c r="AO62" s="20">
        <v>46</v>
      </c>
      <c r="AP62" s="20">
        <v>0</v>
      </c>
      <c r="AQ62" s="20">
        <v>45</v>
      </c>
      <c r="AR62" s="20">
        <v>0</v>
      </c>
      <c r="AS62" s="20">
        <v>46</v>
      </c>
      <c r="AT62" s="20">
        <v>0</v>
      </c>
      <c r="AU62" s="20">
        <v>45</v>
      </c>
      <c r="AV62" s="20">
        <v>0</v>
      </c>
      <c r="AW62" s="20">
        <v>46</v>
      </c>
      <c r="AX62" s="20">
        <v>0</v>
      </c>
      <c r="AY62" s="20">
        <v>45</v>
      </c>
      <c r="AZ62" s="20">
        <v>2</v>
      </c>
      <c r="BA62" s="20">
        <v>46</v>
      </c>
      <c r="BB62" s="20">
        <v>2</v>
      </c>
      <c r="BC62" s="20">
        <v>45</v>
      </c>
      <c r="BD62" s="20">
        <v>0</v>
      </c>
      <c r="BE62" s="20">
        <v>46</v>
      </c>
      <c r="BF62" s="20">
        <v>0</v>
      </c>
      <c r="BG62" s="20">
        <v>45</v>
      </c>
      <c r="BH62" s="20">
        <v>0</v>
      </c>
      <c r="BI62" s="20">
        <v>46</v>
      </c>
      <c r="BJ62" s="20">
        <v>0</v>
      </c>
      <c r="BK62" s="20">
        <v>45</v>
      </c>
      <c r="BL62" s="20">
        <v>0</v>
      </c>
      <c r="BM62" s="20">
        <v>46</v>
      </c>
      <c r="BN62" s="20">
        <v>0</v>
      </c>
      <c r="BO62" s="20">
        <v>45</v>
      </c>
      <c r="BP62" s="20">
        <v>0</v>
      </c>
      <c r="BQ62" s="20">
        <v>46</v>
      </c>
      <c r="BR62" s="20">
        <v>0</v>
      </c>
      <c r="BS62" s="1" t="s">
        <v>55</v>
      </c>
      <c r="BT62" s="29" t="s">
        <v>138</v>
      </c>
      <c r="BU62" s="29"/>
      <c r="BV62" s="29"/>
      <c r="BW62" s="29"/>
      <c r="BX62" s="29" t="s">
        <v>117</v>
      </c>
      <c r="BY62" s="29" t="s">
        <v>132</v>
      </c>
    </row>
    <row r="63" spans="1:77" x14ac:dyDescent="0.2">
      <c r="A63" s="10">
        <v>39768010</v>
      </c>
      <c r="B63" s="9" t="s">
        <v>78</v>
      </c>
      <c r="C63" s="29">
        <v>45</v>
      </c>
      <c r="D63" s="20" t="s">
        <v>51</v>
      </c>
      <c r="E63" s="29" t="s">
        <v>73</v>
      </c>
      <c r="F63" s="29" t="s">
        <v>54</v>
      </c>
      <c r="G63" s="25" t="s">
        <v>171</v>
      </c>
      <c r="H63" s="29">
        <v>5</v>
      </c>
      <c r="I63" s="1"/>
      <c r="J63" s="40"/>
      <c r="O63" s="73" t="s">
        <v>53</v>
      </c>
      <c r="P63" s="73" t="s">
        <v>54</v>
      </c>
      <c r="Q63" s="40" t="s">
        <v>185</v>
      </c>
      <c r="R63" s="40" t="s">
        <v>183</v>
      </c>
      <c r="S63" s="20">
        <v>37</v>
      </c>
      <c r="T63" s="20" t="s">
        <v>191</v>
      </c>
      <c r="U63" s="20">
        <v>0</v>
      </c>
      <c r="V63" s="40" t="s">
        <v>183</v>
      </c>
      <c r="W63" s="20">
        <v>0</v>
      </c>
      <c r="X63" s="41"/>
      <c r="Y63" s="41"/>
      <c r="Z63" s="41"/>
      <c r="AA63" s="41"/>
      <c r="AB63" s="41"/>
      <c r="AC63" s="41"/>
      <c r="AE63" s="20">
        <v>45</v>
      </c>
      <c r="AF63" s="20">
        <v>3</v>
      </c>
      <c r="AG63" s="20">
        <v>46</v>
      </c>
      <c r="AH63" s="20">
        <v>2</v>
      </c>
      <c r="AI63" s="20">
        <v>45</v>
      </c>
      <c r="AJ63" s="20">
        <v>0</v>
      </c>
      <c r="AK63" s="20">
        <v>46</v>
      </c>
      <c r="AL63" s="20">
        <v>0</v>
      </c>
      <c r="AM63" s="20">
        <v>45</v>
      </c>
      <c r="AN63" s="20">
        <v>0</v>
      </c>
      <c r="AO63" s="20">
        <v>46</v>
      </c>
      <c r="AP63" s="20">
        <v>0</v>
      </c>
      <c r="AQ63" s="20">
        <v>45</v>
      </c>
      <c r="AR63" s="20">
        <v>2</v>
      </c>
      <c r="AS63" s="20">
        <v>46</v>
      </c>
      <c r="AT63" s="20">
        <v>0</v>
      </c>
      <c r="AU63" s="20">
        <v>45</v>
      </c>
      <c r="AV63" s="20">
        <v>0</v>
      </c>
      <c r="AW63" s="20">
        <v>46</v>
      </c>
      <c r="AX63" s="20">
        <v>0</v>
      </c>
      <c r="AY63" s="20">
        <v>45</v>
      </c>
      <c r="AZ63" s="20">
        <v>3</v>
      </c>
      <c r="BA63" s="20">
        <v>46</v>
      </c>
      <c r="BB63" s="20">
        <v>3</v>
      </c>
      <c r="BC63" s="20">
        <v>45</v>
      </c>
      <c r="BD63" s="20">
        <v>0</v>
      </c>
      <c r="BE63" s="20">
        <v>46</v>
      </c>
      <c r="BF63" s="20">
        <v>0</v>
      </c>
      <c r="BG63" s="20">
        <v>45</v>
      </c>
      <c r="BH63" s="20">
        <v>0</v>
      </c>
      <c r="BI63" s="20">
        <v>46</v>
      </c>
      <c r="BJ63" s="20">
        <v>0</v>
      </c>
      <c r="BK63" s="20">
        <v>45</v>
      </c>
      <c r="BL63" s="20">
        <v>0</v>
      </c>
      <c r="BM63" s="20">
        <v>46</v>
      </c>
      <c r="BN63" s="20">
        <v>0</v>
      </c>
      <c r="BO63" s="20">
        <v>45</v>
      </c>
      <c r="BP63" s="20">
        <v>0</v>
      </c>
      <c r="BQ63" s="20">
        <v>46</v>
      </c>
      <c r="BR63" s="20">
        <v>0</v>
      </c>
      <c r="BS63" s="1" t="s">
        <v>55</v>
      </c>
      <c r="BT63" s="29" t="s">
        <v>138</v>
      </c>
      <c r="BU63" s="29"/>
      <c r="BV63" s="29"/>
      <c r="BW63" s="29"/>
      <c r="BX63" s="29" t="s">
        <v>117</v>
      </c>
      <c r="BY63" s="29" t="s">
        <v>132</v>
      </c>
    </row>
    <row r="64" spans="1:77" x14ac:dyDescent="0.2">
      <c r="A64" s="10">
        <v>1020732612</v>
      </c>
      <c r="B64" s="9" t="s">
        <v>76</v>
      </c>
      <c r="C64" s="29">
        <v>26</v>
      </c>
      <c r="D64" s="20" t="s">
        <v>51</v>
      </c>
      <c r="E64" s="29" t="s">
        <v>53</v>
      </c>
      <c r="F64" s="29" t="s">
        <v>54</v>
      </c>
      <c r="G64" s="25" t="s">
        <v>171</v>
      </c>
      <c r="H64" s="29">
        <v>6</v>
      </c>
      <c r="I64" s="1"/>
      <c r="J64" s="40"/>
      <c r="O64" s="73" t="s">
        <v>53</v>
      </c>
      <c r="P64" s="73" t="s">
        <v>54</v>
      </c>
      <c r="Q64" s="40" t="s">
        <v>185</v>
      </c>
      <c r="R64" s="40" t="s">
        <v>183</v>
      </c>
      <c r="S64" s="20">
        <v>46</v>
      </c>
      <c r="T64" s="20" t="s">
        <v>191</v>
      </c>
      <c r="U64" s="20">
        <v>0</v>
      </c>
      <c r="V64" s="40" t="s">
        <v>183</v>
      </c>
      <c r="W64" s="20">
        <v>0</v>
      </c>
      <c r="X64" s="41"/>
      <c r="Y64" s="41"/>
      <c r="Z64" s="41"/>
      <c r="AA64" s="41"/>
      <c r="AB64" s="41"/>
      <c r="AC64" s="41"/>
      <c r="AE64" s="20">
        <v>46</v>
      </c>
      <c r="AF64" s="20">
        <v>3</v>
      </c>
      <c r="AG64" s="20">
        <v>31</v>
      </c>
      <c r="AH64" s="20">
        <v>2</v>
      </c>
      <c r="AI64" s="20">
        <v>46</v>
      </c>
      <c r="AJ64" s="20">
        <v>1</v>
      </c>
      <c r="AK64" s="20">
        <v>31</v>
      </c>
      <c r="AL64" s="20">
        <v>0</v>
      </c>
      <c r="AM64" s="20">
        <v>46</v>
      </c>
      <c r="AN64" s="20">
        <v>1</v>
      </c>
      <c r="AO64" s="20">
        <v>31</v>
      </c>
      <c r="AP64" s="20">
        <v>0</v>
      </c>
      <c r="AQ64" s="20">
        <v>46</v>
      </c>
      <c r="AR64" s="20">
        <v>1</v>
      </c>
      <c r="AS64" s="20">
        <v>31</v>
      </c>
      <c r="AT64" s="20">
        <v>0</v>
      </c>
      <c r="AU64" s="20">
        <v>46</v>
      </c>
      <c r="AV64" s="20">
        <v>1</v>
      </c>
      <c r="AW64" s="20">
        <v>31</v>
      </c>
      <c r="AX64" s="20">
        <v>0</v>
      </c>
      <c r="AY64" s="20">
        <v>46</v>
      </c>
      <c r="AZ64" s="20">
        <v>3</v>
      </c>
      <c r="BA64" s="20">
        <v>31</v>
      </c>
      <c r="BB64" s="20">
        <v>3</v>
      </c>
      <c r="BC64" s="20">
        <v>46</v>
      </c>
      <c r="BD64" s="20">
        <v>0</v>
      </c>
      <c r="BE64" s="20">
        <v>31</v>
      </c>
      <c r="BF64" s="20">
        <v>0</v>
      </c>
      <c r="BG64" s="20">
        <v>46</v>
      </c>
      <c r="BH64" s="20">
        <v>0</v>
      </c>
      <c r="BI64" s="20">
        <v>31</v>
      </c>
      <c r="BJ64" s="20">
        <v>0</v>
      </c>
      <c r="BK64" s="20">
        <v>46</v>
      </c>
      <c r="BL64" s="20">
        <v>0</v>
      </c>
      <c r="BM64" s="20">
        <v>31</v>
      </c>
      <c r="BN64" s="20">
        <v>0</v>
      </c>
      <c r="BO64" s="20">
        <v>46</v>
      </c>
      <c r="BP64" s="20">
        <v>0</v>
      </c>
      <c r="BQ64" s="20">
        <v>31</v>
      </c>
      <c r="BR64" s="20">
        <v>0</v>
      </c>
      <c r="BS64" s="1" t="s">
        <v>100</v>
      </c>
      <c r="BT64" s="29" t="s">
        <v>139</v>
      </c>
      <c r="BU64" s="29"/>
      <c r="BV64" s="29"/>
      <c r="BW64" s="29"/>
      <c r="BX64" s="29" t="s">
        <v>117</v>
      </c>
      <c r="BY64" s="29" t="s">
        <v>132</v>
      </c>
    </row>
    <row r="65" spans="1:77" x14ac:dyDescent="0.2">
      <c r="A65" s="10">
        <v>1018437071</v>
      </c>
      <c r="B65" s="9" t="s">
        <v>98</v>
      </c>
      <c r="C65" s="29">
        <v>26</v>
      </c>
      <c r="D65" s="20" t="s">
        <v>51</v>
      </c>
      <c r="E65" s="29" t="s">
        <v>53</v>
      </c>
      <c r="F65" s="29" t="s">
        <v>86</v>
      </c>
      <c r="G65" s="25" t="s">
        <v>171</v>
      </c>
      <c r="H65" s="29">
        <v>6</v>
      </c>
      <c r="I65" s="1"/>
      <c r="J65" s="40"/>
      <c r="O65" s="73" t="s">
        <v>73</v>
      </c>
      <c r="P65" s="73" t="s">
        <v>54</v>
      </c>
      <c r="Q65" s="40" t="s">
        <v>185</v>
      </c>
      <c r="R65" s="40" t="s">
        <v>183</v>
      </c>
      <c r="S65" s="20">
        <v>46</v>
      </c>
      <c r="T65" s="20" t="s">
        <v>191</v>
      </c>
      <c r="U65" s="20">
        <v>0</v>
      </c>
      <c r="V65" s="40" t="s">
        <v>183</v>
      </c>
      <c r="W65" s="20">
        <v>0</v>
      </c>
      <c r="X65" s="41"/>
      <c r="Y65" s="41" t="s">
        <v>351</v>
      </c>
      <c r="Z65" s="41"/>
      <c r="AA65" s="41"/>
      <c r="AB65" s="41"/>
      <c r="AC65" s="41"/>
      <c r="AE65" s="20">
        <v>46</v>
      </c>
      <c r="AF65" s="20">
        <v>2</v>
      </c>
      <c r="AG65" s="20">
        <v>35</v>
      </c>
      <c r="AH65" s="20">
        <v>2</v>
      </c>
      <c r="AI65" s="20">
        <v>46</v>
      </c>
      <c r="AJ65" s="20">
        <v>2</v>
      </c>
      <c r="AK65" s="20">
        <v>35</v>
      </c>
      <c r="AL65" s="20">
        <v>2</v>
      </c>
      <c r="AM65" s="20">
        <v>46</v>
      </c>
      <c r="AN65" s="20">
        <v>2</v>
      </c>
      <c r="AO65" s="20">
        <v>35</v>
      </c>
      <c r="AP65" s="20">
        <v>2</v>
      </c>
      <c r="AQ65" s="20">
        <v>46</v>
      </c>
      <c r="AR65" s="20">
        <v>2</v>
      </c>
      <c r="AS65" s="20">
        <v>35</v>
      </c>
      <c r="AT65" s="20">
        <v>2</v>
      </c>
      <c r="AU65" s="20">
        <v>46</v>
      </c>
      <c r="AV65" s="20">
        <v>2</v>
      </c>
      <c r="AW65" s="20">
        <v>35</v>
      </c>
      <c r="AX65" s="20">
        <v>2</v>
      </c>
      <c r="AY65" s="20">
        <v>46</v>
      </c>
      <c r="AZ65" s="20">
        <v>1</v>
      </c>
      <c r="BA65" s="20">
        <v>35</v>
      </c>
      <c r="BB65" s="20">
        <v>1</v>
      </c>
      <c r="BC65" s="20">
        <v>46</v>
      </c>
      <c r="BD65" s="20">
        <v>1</v>
      </c>
      <c r="BE65" s="20">
        <v>35</v>
      </c>
      <c r="BF65" s="20">
        <v>1</v>
      </c>
      <c r="BG65" s="20">
        <v>46</v>
      </c>
      <c r="BH65" s="20">
        <v>1</v>
      </c>
      <c r="BI65" s="20">
        <v>35</v>
      </c>
      <c r="BJ65" s="20">
        <v>1</v>
      </c>
      <c r="BK65" s="20">
        <v>46</v>
      </c>
      <c r="BL65" s="20">
        <v>1</v>
      </c>
      <c r="BM65" s="20">
        <v>35</v>
      </c>
      <c r="BN65" s="20">
        <v>1</v>
      </c>
      <c r="BO65" s="20">
        <v>46</v>
      </c>
      <c r="BP65" s="20">
        <v>1</v>
      </c>
      <c r="BQ65" s="20">
        <v>35</v>
      </c>
      <c r="BR65" s="20">
        <v>1</v>
      </c>
      <c r="BS65" s="1" t="s">
        <v>71</v>
      </c>
      <c r="BT65" s="29" t="s">
        <v>140</v>
      </c>
      <c r="BU65" s="29"/>
      <c r="BV65" s="29"/>
      <c r="BW65" s="29"/>
      <c r="BX65" s="29" t="s">
        <v>117</v>
      </c>
      <c r="BY65" s="29" t="s">
        <v>132</v>
      </c>
    </row>
    <row r="66" spans="1:77" x14ac:dyDescent="0.2">
      <c r="A66" s="10">
        <v>51571516</v>
      </c>
      <c r="B66" s="9" t="s">
        <v>103</v>
      </c>
      <c r="C66" s="29">
        <v>32</v>
      </c>
      <c r="D66" s="20" t="s">
        <v>51</v>
      </c>
      <c r="E66" s="29" t="s">
        <v>53</v>
      </c>
      <c r="F66" s="29" t="s">
        <v>86</v>
      </c>
      <c r="G66" s="25" t="s">
        <v>171</v>
      </c>
      <c r="H66" s="29">
        <v>8</v>
      </c>
      <c r="I66" s="1"/>
      <c r="J66" s="40"/>
      <c r="O66" s="73" t="s">
        <v>53</v>
      </c>
      <c r="P66" s="73" t="s">
        <v>54</v>
      </c>
      <c r="Q66" s="40" t="s">
        <v>185</v>
      </c>
      <c r="R66" s="40" t="s">
        <v>183</v>
      </c>
      <c r="S66" s="20">
        <v>31</v>
      </c>
      <c r="T66" s="20" t="s">
        <v>191</v>
      </c>
      <c r="U66" s="20">
        <v>0</v>
      </c>
      <c r="V66" s="40" t="s">
        <v>183</v>
      </c>
      <c r="W66" s="20">
        <v>0</v>
      </c>
      <c r="X66" s="41"/>
      <c r="Y66" s="41"/>
      <c r="Z66" s="41"/>
      <c r="AA66" s="41"/>
      <c r="AB66" s="41"/>
      <c r="AC66" s="41"/>
      <c r="AE66" s="20">
        <v>46</v>
      </c>
      <c r="AF66" s="20">
        <v>3</v>
      </c>
      <c r="AG66" s="20">
        <v>34</v>
      </c>
      <c r="AH66" s="20">
        <v>3</v>
      </c>
      <c r="AI66" s="20">
        <v>46</v>
      </c>
      <c r="AJ66" s="20">
        <v>2</v>
      </c>
      <c r="AK66" s="20">
        <v>34</v>
      </c>
      <c r="AL66" s="20">
        <v>2</v>
      </c>
      <c r="AM66" s="20">
        <v>46</v>
      </c>
      <c r="AN66" s="20">
        <v>2</v>
      </c>
      <c r="AO66" s="20">
        <v>34</v>
      </c>
      <c r="AP66" s="20">
        <v>2</v>
      </c>
      <c r="AQ66" s="20">
        <v>46</v>
      </c>
      <c r="AR66" s="20">
        <v>2</v>
      </c>
      <c r="AS66" s="20">
        <v>34</v>
      </c>
      <c r="AT66" s="20">
        <v>2</v>
      </c>
      <c r="AU66" s="20">
        <v>46</v>
      </c>
      <c r="AV66" s="20">
        <v>3</v>
      </c>
      <c r="AW66" s="20">
        <v>34</v>
      </c>
      <c r="AX66" s="20">
        <v>2</v>
      </c>
      <c r="AY66" s="20">
        <v>46</v>
      </c>
      <c r="AZ66" s="20">
        <v>1</v>
      </c>
      <c r="BA66" s="20">
        <v>34</v>
      </c>
      <c r="BB66" s="20">
        <v>3</v>
      </c>
      <c r="BC66" s="20">
        <v>46</v>
      </c>
      <c r="BD66" s="20">
        <v>1</v>
      </c>
      <c r="BE66" s="20">
        <v>34</v>
      </c>
      <c r="BF66" s="20">
        <v>2</v>
      </c>
      <c r="BG66" s="20">
        <v>46</v>
      </c>
      <c r="BH66" s="20">
        <v>1</v>
      </c>
      <c r="BI66" s="20">
        <v>34</v>
      </c>
      <c r="BJ66" s="20">
        <v>2</v>
      </c>
      <c r="BK66" s="20">
        <v>46</v>
      </c>
      <c r="BL66" s="20">
        <v>1</v>
      </c>
      <c r="BM66" s="20">
        <v>34</v>
      </c>
      <c r="BN66" s="20">
        <v>2</v>
      </c>
      <c r="BO66" s="20">
        <v>46</v>
      </c>
      <c r="BP66" s="20">
        <v>1</v>
      </c>
      <c r="BQ66" s="20">
        <v>34</v>
      </c>
      <c r="BR66" s="20">
        <v>2</v>
      </c>
      <c r="BS66" s="1" t="s">
        <v>55</v>
      </c>
      <c r="BT66" s="29"/>
      <c r="BU66" s="29" t="s">
        <v>131</v>
      </c>
      <c r="BV66" s="29"/>
      <c r="BW66" s="29"/>
      <c r="BX66" s="29" t="s">
        <v>121</v>
      </c>
      <c r="BY66" s="29" t="s">
        <v>131</v>
      </c>
    </row>
    <row r="67" spans="1:77" x14ac:dyDescent="0.2">
      <c r="A67" s="64">
        <v>27981725</v>
      </c>
      <c r="B67" s="65" t="s">
        <v>110</v>
      </c>
      <c r="C67" s="66">
        <v>46</v>
      </c>
      <c r="D67" s="67" t="s">
        <v>51</v>
      </c>
      <c r="E67" s="66" t="s">
        <v>53</v>
      </c>
      <c r="F67" s="66" t="s">
        <v>86</v>
      </c>
      <c r="G67" s="25" t="s">
        <v>172</v>
      </c>
      <c r="H67" s="25">
        <v>1</v>
      </c>
      <c r="I67" s="40"/>
      <c r="J67" s="40"/>
      <c r="M67" s="29"/>
      <c r="N67" s="29"/>
      <c r="O67" s="84" t="s">
        <v>53</v>
      </c>
      <c r="P67" s="84" t="s">
        <v>54</v>
      </c>
      <c r="Q67" s="40" t="s">
        <v>184</v>
      </c>
      <c r="R67" s="40" t="s">
        <v>183</v>
      </c>
      <c r="S67" s="26">
        <v>14</v>
      </c>
      <c r="T67" s="26" t="s">
        <v>191</v>
      </c>
      <c r="U67" s="26">
        <v>0</v>
      </c>
      <c r="V67" s="40" t="s">
        <v>183</v>
      </c>
      <c r="W67" s="26">
        <v>0</v>
      </c>
      <c r="X67" s="41"/>
      <c r="Y67" s="41"/>
      <c r="Z67" s="41"/>
      <c r="AA67" s="41"/>
      <c r="AB67" s="41"/>
      <c r="AC67" s="41"/>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1"/>
      <c r="BT67" s="29"/>
      <c r="BU67" s="29"/>
      <c r="BV67" s="29"/>
      <c r="BW67" s="29"/>
      <c r="BX67" s="29"/>
      <c r="BY67" s="29"/>
    </row>
    <row r="68" spans="1:77" x14ac:dyDescent="0.2">
      <c r="A68" s="68">
        <v>52192972</v>
      </c>
      <c r="B68" s="65" t="s">
        <v>91</v>
      </c>
      <c r="C68" s="69">
        <v>28</v>
      </c>
      <c r="D68" s="70" t="s">
        <v>51</v>
      </c>
      <c r="E68" s="69" t="s">
        <v>53</v>
      </c>
      <c r="F68" s="69" t="s">
        <v>86</v>
      </c>
      <c r="G68" s="25" t="s">
        <v>172</v>
      </c>
      <c r="H68" s="40">
        <v>5</v>
      </c>
      <c r="I68" s="40"/>
      <c r="J68" s="40"/>
      <c r="O68" s="87" t="s">
        <v>53</v>
      </c>
      <c r="P68" s="87" t="s">
        <v>54</v>
      </c>
      <c r="Q68" s="40" t="s">
        <v>184</v>
      </c>
      <c r="R68" s="40" t="s">
        <v>183</v>
      </c>
      <c r="S68" s="41">
        <v>14</v>
      </c>
      <c r="T68" s="41" t="s">
        <v>191</v>
      </c>
      <c r="U68" s="41">
        <v>0</v>
      </c>
      <c r="V68" s="40" t="s">
        <v>183</v>
      </c>
      <c r="W68" s="41">
        <v>0</v>
      </c>
      <c r="X68" s="41"/>
      <c r="Y68" s="41"/>
      <c r="Z68" s="41"/>
      <c r="AA68" s="41"/>
      <c r="AB68" s="41"/>
      <c r="AC68" s="41"/>
      <c r="AD68" s="40"/>
    </row>
    <row r="69" spans="1:77" x14ac:dyDescent="0.2">
      <c r="A69" s="71">
        <v>41684857</v>
      </c>
      <c r="B69" s="72" t="s">
        <v>64</v>
      </c>
      <c r="C69" s="73">
        <v>32</v>
      </c>
      <c r="D69" s="74" t="s">
        <v>51</v>
      </c>
      <c r="E69" s="73" t="s">
        <v>53</v>
      </c>
      <c r="F69" s="73" t="s">
        <v>54</v>
      </c>
      <c r="G69" s="25" t="s">
        <v>172</v>
      </c>
      <c r="H69" s="29">
        <v>5</v>
      </c>
      <c r="I69" s="40"/>
      <c r="J69" s="40"/>
      <c r="O69" s="91" t="s">
        <v>53</v>
      </c>
      <c r="P69" s="91" t="s">
        <v>54</v>
      </c>
      <c r="Q69" s="40" t="s">
        <v>184</v>
      </c>
      <c r="R69" s="40" t="s">
        <v>183</v>
      </c>
      <c r="S69" s="20">
        <v>16</v>
      </c>
      <c r="T69" s="20" t="s">
        <v>191</v>
      </c>
      <c r="U69" s="20">
        <v>0</v>
      </c>
      <c r="V69" s="40" t="s">
        <v>183</v>
      </c>
      <c r="W69" s="20">
        <v>0</v>
      </c>
      <c r="X69" s="41"/>
      <c r="Y69" s="41"/>
      <c r="Z69" s="41"/>
      <c r="AA69" s="41"/>
      <c r="AB69" s="41"/>
      <c r="AC69" s="41"/>
      <c r="AD69" s="40"/>
    </row>
    <row r="70" spans="1:77" x14ac:dyDescent="0.2">
      <c r="A70" s="75">
        <v>20755319</v>
      </c>
      <c r="B70" s="76" t="s">
        <v>83</v>
      </c>
      <c r="C70" s="73">
        <v>38</v>
      </c>
      <c r="D70" s="74" t="s">
        <v>51</v>
      </c>
      <c r="E70" s="73" t="s">
        <v>53</v>
      </c>
      <c r="F70" s="73" t="s">
        <v>54</v>
      </c>
      <c r="G70" s="25" t="s">
        <v>172</v>
      </c>
      <c r="H70" s="29">
        <v>1</v>
      </c>
      <c r="I70" s="40"/>
      <c r="J70" s="40"/>
      <c r="O70" s="91" t="s">
        <v>53</v>
      </c>
      <c r="P70" s="91" t="s">
        <v>54</v>
      </c>
      <c r="Q70" s="40" t="s">
        <v>184</v>
      </c>
      <c r="R70" s="40" t="s">
        <v>183</v>
      </c>
      <c r="S70" s="20">
        <v>23</v>
      </c>
      <c r="T70" s="20" t="s">
        <v>191</v>
      </c>
      <c r="U70" s="20">
        <v>0</v>
      </c>
      <c r="V70" s="40" t="s">
        <v>183</v>
      </c>
      <c r="W70" s="20">
        <v>0</v>
      </c>
      <c r="X70" s="41"/>
      <c r="Y70" s="41"/>
      <c r="Z70" s="41"/>
      <c r="AA70" s="41"/>
      <c r="AB70" s="41"/>
      <c r="AC70" s="41"/>
      <c r="AD70" s="40"/>
    </row>
    <row r="71" spans="1:77" x14ac:dyDescent="0.2">
      <c r="A71" s="77">
        <v>51787836</v>
      </c>
      <c r="B71" s="76" t="s">
        <v>104</v>
      </c>
      <c r="C71" s="73">
        <v>38</v>
      </c>
      <c r="D71" s="74" t="s">
        <v>51</v>
      </c>
      <c r="E71" s="73" t="s">
        <v>53</v>
      </c>
      <c r="F71" s="73" t="s">
        <v>86</v>
      </c>
      <c r="G71" s="25" t="s">
        <v>172</v>
      </c>
      <c r="H71" s="29">
        <v>1</v>
      </c>
      <c r="I71" s="40"/>
      <c r="J71" s="40"/>
      <c r="O71" s="91" t="s">
        <v>53</v>
      </c>
      <c r="P71" s="91" t="s">
        <v>54</v>
      </c>
      <c r="Q71" s="40" t="s">
        <v>184</v>
      </c>
      <c r="R71" s="40" t="s">
        <v>183</v>
      </c>
      <c r="S71" s="20">
        <v>26</v>
      </c>
      <c r="T71" s="20" t="s">
        <v>191</v>
      </c>
      <c r="U71" s="20">
        <v>0</v>
      </c>
      <c r="V71" s="40" t="s">
        <v>183</v>
      </c>
      <c r="W71" s="20">
        <v>0</v>
      </c>
      <c r="X71" s="41"/>
      <c r="Y71" s="41"/>
      <c r="Z71" s="41"/>
      <c r="AA71" s="41"/>
      <c r="AB71" s="41"/>
      <c r="AC71" s="41"/>
      <c r="AD71" s="40"/>
    </row>
    <row r="72" spans="1:77" x14ac:dyDescent="0.2">
      <c r="A72" s="77">
        <v>52145709</v>
      </c>
      <c r="B72" s="76" t="s">
        <v>92</v>
      </c>
      <c r="C72" s="73">
        <v>44</v>
      </c>
      <c r="D72" s="74" t="s">
        <v>51</v>
      </c>
      <c r="E72" s="73" t="s">
        <v>53</v>
      </c>
      <c r="F72" s="73" t="s">
        <v>86</v>
      </c>
      <c r="G72" s="25" t="s">
        <v>172</v>
      </c>
      <c r="H72" s="29">
        <v>4</v>
      </c>
      <c r="I72" s="40"/>
      <c r="J72" s="40"/>
      <c r="O72" s="91" t="s">
        <v>53</v>
      </c>
      <c r="P72" s="91" t="s">
        <v>54</v>
      </c>
      <c r="Q72" s="40" t="s">
        <v>184</v>
      </c>
      <c r="R72" s="40" t="s">
        <v>183</v>
      </c>
      <c r="S72" s="20">
        <v>26</v>
      </c>
      <c r="T72" s="20" t="s">
        <v>191</v>
      </c>
      <c r="U72" s="20">
        <v>0</v>
      </c>
      <c r="V72" s="40" t="s">
        <v>183</v>
      </c>
      <c r="W72" s="20">
        <v>0</v>
      </c>
      <c r="X72" s="41"/>
      <c r="Y72" s="41"/>
      <c r="Z72" s="41"/>
      <c r="AA72" s="41"/>
      <c r="AB72" s="41"/>
      <c r="AC72" s="41"/>
      <c r="AD72" s="40"/>
    </row>
    <row r="73" spans="1:77" x14ac:dyDescent="0.2">
      <c r="A73" s="77">
        <v>75083307</v>
      </c>
      <c r="B73" s="76" t="s">
        <v>101</v>
      </c>
      <c r="C73" s="73">
        <v>40</v>
      </c>
      <c r="D73" s="74" t="s">
        <v>66</v>
      </c>
      <c r="E73" s="73" t="s">
        <v>53</v>
      </c>
      <c r="F73" s="73" t="s">
        <v>86</v>
      </c>
      <c r="G73" s="25" t="s">
        <v>172</v>
      </c>
      <c r="H73" s="29">
        <v>1</v>
      </c>
      <c r="I73" s="40"/>
      <c r="J73" s="40"/>
      <c r="O73" s="91" t="s">
        <v>53</v>
      </c>
      <c r="P73" s="91" t="s">
        <v>54</v>
      </c>
      <c r="Q73" s="40" t="s">
        <v>184</v>
      </c>
      <c r="R73" s="40" t="s">
        <v>183</v>
      </c>
      <c r="S73" s="20">
        <v>26</v>
      </c>
      <c r="T73" s="20" t="s">
        <v>191</v>
      </c>
      <c r="U73" s="20">
        <v>0</v>
      </c>
      <c r="V73" s="40" t="s">
        <v>183</v>
      </c>
      <c r="W73" s="20">
        <v>0</v>
      </c>
      <c r="X73" s="41"/>
      <c r="Y73" s="41"/>
      <c r="Z73" s="41"/>
      <c r="AA73" s="41"/>
      <c r="AB73" s="41"/>
      <c r="AC73" s="41"/>
      <c r="AD73" s="40"/>
    </row>
    <row r="74" spans="1:77" x14ac:dyDescent="0.2">
      <c r="A74" s="77">
        <v>51987319</v>
      </c>
      <c r="B74" s="76" t="s">
        <v>75</v>
      </c>
      <c r="C74" s="73">
        <v>35</v>
      </c>
      <c r="D74" s="74" t="s">
        <v>51</v>
      </c>
      <c r="E74" s="73" t="s">
        <v>53</v>
      </c>
      <c r="F74" s="73" t="s">
        <v>54</v>
      </c>
      <c r="G74" s="25" t="s">
        <v>172</v>
      </c>
      <c r="H74" s="29">
        <v>1</v>
      </c>
      <c r="I74" s="40"/>
      <c r="J74" s="40"/>
      <c r="O74" s="92" t="s">
        <v>73</v>
      </c>
      <c r="P74" s="92" t="s">
        <v>54</v>
      </c>
      <c r="Q74" s="40" t="s">
        <v>184</v>
      </c>
      <c r="R74" s="40" t="s">
        <v>183</v>
      </c>
      <c r="S74" s="20">
        <v>31</v>
      </c>
      <c r="T74" s="20" t="s">
        <v>191</v>
      </c>
      <c r="U74" s="20">
        <v>0</v>
      </c>
      <c r="V74" s="40" t="s">
        <v>183</v>
      </c>
      <c r="W74" s="20">
        <v>0</v>
      </c>
      <c r="X74" s="41"/>
      <c r="Y74" s="41"/>
      <c r="Z74" s="41"/>
      <c r="AA74" s="41"/>
      <c r="AB74" s="41"/>
      <c r="AC74" s="41"/>
      <c r="AD74" s="40"/>
    </row>
    <row r="75" spans="1:77" x14ac:dyDescent="0.2">
      <c r="A75" s="77">
        <v>52188480</v>
      </c>
      <c r="B75" s="76" t="s">
        <v>111</v>
      </c>
      <c r="C75" s="73">
        <v>41</v>
      </c>
      <c r="D75" s="74" t="s">
        <v>51</v>
      </c>
      <c r="E75" s="73" t="s">
        <v>53</v>
      </c>
      <c r="F75" s="73" t="s">
        <v>86</v>
      </c>
      <c r="G75" s="25" t="s">
        <v>172</v>
      </c>
      <c r="H75" s="29">
        <v>7</v>
      </c>
      <c r="I75" s="40"/>
      <c r="J75" s="40"/>
      <c r="O75" s="91" t="s">
        <v>73</v>
      </c>
      <c r="P75" s="91" t="s">
        <v>54</v>
      </c>
      <c r="Q75" s="40" t="s">
        <v>184</v>
      </c>
      <c r="R75" s="40" t="s">
        <v>183</v>
      </c>
      <c r="S75" s="20">
        <v>31</v>
      </c>
      <c r="T75" s="20" t="s">
        <v>191</v>
      </c>
      <c r="U75" s="20">
        <v>0</v>
      </c>
      <c r="V75" s="40" t="s">
        <v>183</v>
      </c>
      <c r="W75" s="20">
        <v>0</v>
      </c>
      <c r="X75" s="41"/>
      <c r="Y75" s="41"/>
      <c r="Z75" s="41"/>
      <c r="AA75" s="41"/>
      <c r="AB75" s="41"/>
      <c r="AC75" s="41"/>
      <c r="AD75" s="40"/>
    </row>
    <row r="76" spans="1:77" x14ac:dyDescent="0.2">
      <c r="A76" s="77">
        <v>55167303</v>
      </c>
      <c r="B76" s="76" t="s">
        <v>108</v>
      </c>
      <c r="C76" s="73">
        <v>30</v>
      </c>
      <c r="D76" s="74" t="s">
        <v>51</v>
      </c>
      <c r="E76" s="73" t="s">
        <v>53</v>
      </c>
      <c r="F76" s="73" t="s">
        <v>86</v>
      </c>
      <c r="G76" s="25" t="s">
        <v>172</v>
      </c>
      <c r="H76" s="29">
        <v>1</v>
      </c>
      <c r="I76" s="40"/>
      <c r="J76" s="40"/>
      <c r="O76" s="91" t="s">
        <v>53</v>
      </c>
      <c r="P76" s="91" t="s">
        <v>54</v>
      </c>
      <c r="Q76" s="40" t="s">
        <v>184</v>
      </c>
      <c r="R76" s="40" t="s">
        <v>183</v>
      </c>
      <c r="S76" s="20">
        <v>33</v>
      </c>
      <c r="T76" s="20" t="s">
        <v>191</v>
      </c>
      <c r="U76" s="20">
        <v>0</v>
      </c>
      <c r="V76" s="40" t="s">
        <v>183</v>
      </c>
      <c r="W76" s="20">
        <v>0</v>
      </c>
      <c r="X76" s="41"/>
      <c r="Y76" s="41"/>
      <c r="Z76" s="41"/>
      <c r="AA76" s="41"/>
      <c r="AB76" s="41"/>
      <c r="AC76" s="41"/>
      <c r="AD76" s="40"/>
    </row>
    <row r="77" spans="1:77" x14ac:dyDescent="0.2">
      <c r="A77" s="77">
        <v>79369218</v>
      </c>
      <c r="B77" s="76" t="s">
        <v>79</v>
      </c>
      <c r="C77" s="73">
        <v>44</v>
      </c>
      <c r="D77" s="74" t="s">
        <v>66</v>
      </c>
      <c r="E77" s="73" t="s">
        <v>53</v>
      </c>
      <c r="F77" s="73" t="s">
        <v>54</v>
      </c>
      <c r="G77" s="25" t="s">
        <v>172</v>
      </c>
      <c r="H77" s="29">
        <v>1</v>
      </c>
      <c r="I77" s="40"/>
      <c r="J77" s="40"/>
      <c r="O77" s="91" t="s">
        <v>53</v>
      </c>
      <c r="P77" s="91" t="s">
        <v>54</v>
      </c>
      <c r="Q77" s="40" t="s">
        <v>184</v>
      </c>
      <c r="R77" s="40" t="s">
        <v>183</v>
      </c>
      <c r="S77" s="20">
        <v>34</v>
      </c>
      <c r="T77" s="20" t="s">
        <v>191</v>
      </c>
      <c r="U77" s="20">
        <v>0</v>
      </c>
      <c r="V77" s="40" t="s">
        <v>183</v>
      </c>
      <c r="W77" s="20">
        <v>0</v>
      </c>
      <c r="X77" s="41"/>
      <c r="Y77" s="41"/>
      <c r="Z77" s="41"/>
      <c r="AA77" s="41"/>
      <c r="AB77" s="41"/>
      <c r="AC77" s="41"/>
      <c r="AD77" s="40"/>
    </row>
    <row r="78" spans="1:77" x14ac:dyDescent="0.2">
      <c r="A78" s="77">
        <v>53099141</v>
      </c>
      <c r="B78" s="76" t="s">
        <v>97</v>
      </c>
      <c r="C78" s="73">
        <v>32</v>
      </c>
      <c r="D78" s="74" t="s">
        <v>51</v>
      </c>
      <c r="E78" s="73" t="s">
        <v>53</v>
      </c>
      <c r="F78" s="73" t="s">
        <v>86</v>
      </c>
      <c r="G78" s="25" t="s">
        <v>172</v>
      </c>
      <c r="H78" s="29">
        <v>2</v>
      </c>
      <c r="I78" s="40"/>
      <c r="J78" s="40"/>
      <c r="O78" s="91" t="s">
        <v>53</v>
      </c>
      <c r="P78" s="91" t="s">
        <v>54</v>
      </c>
      <c r="Q78" s="40" t="s">
        <v>184</v>
      </c>
      <c r="R78" s="40" t="s">
        <v>183</v>
      </c>
      <c r="S78" s="20">
        <v>36</v>
      </c>
      <c r="T78" s="20" t="s">
        <v>191</v>
      </c>
      <c r="U78" s="20">
        <v>0</v>
      </c>
      <c r="V78" s="40" t="s">
        <v>183</v>
      </c>
      <c r="W78" s="20">
        <v>0</v>
      </c>
      <c r="X78" s="41"/>
      <c r="Y78" s="41"/>
      <c r="Z78" s="41"/>
      <c r="AA78" s="41"/>
      <c r="AB78" s="41"/>
      <c r="AC78" s="41"/>
      <c r="AD78" s="40"/>
    </row>
    <row r="79" spans="1:77" x14ac:dyDescent="0.2">
      <c r="A79" s="77">
        <v>6763728</v>
      </c>
      <c r="B79" s="76" t="s">
        <v>85</v>
      </c>
      <c r="C79" s="73">
        <v>55</v>
      </c>
      <c r="D79" s="74" t="s">
        <v>66</v>
      </c>
      <c r="E79" s="73" t="s">
        <v>73</v>
      </c>
      <c r="F79" s="73" t="s">
        <v>86</v>
      </c>
      <c r="G79" s="25" t="s">
        <v>172</v>
      </c>
      <c r="H79" s="29">
        <v>9</v>
      </c>
      <c r="I79" s="40"/>
      <c r="J79" s="40"/>
      <c r="O79" s="91" t="s">
        <v>53</v>
      </c>
      <c r="P79" s="91" t="s">
        <v>54</v>
      </c>
      <c r="Q79" s="40" t="s">
        <v>184</v>
      </c>
      <c r="R79" s="40" t="s">
        <v>183</v>
      </c>
      <c r="S79" s="20">
        <v>45</v>
      </c>
      <c r="T79" s="20" t="s">
        <v>191</v>
      </c>
      <c r="U79" s="20">
        <v>0</v>
      </c>
      <c r="V79" s="40" t="s">
        <v>183</v>
      </c>
      <c r="W79" s="20">
        <v>0</v>
      </c>
      <c r="X79" s="41"/>
      <c r="Y79" s="41"/>
      <c r="Z79" s="41"/>
      <c r="AA79" s="41"/>
      <c r="AB79" s="41"/>
      <c r="AC79" s="41"/>
      <c r="AD79" s="40"/>
    </row>
    <row r="80" spans="1:77" x14ac:dyDescent="0.2">
      <c r="A80" s="77">
        <v>52297273</v>
      </c>
      <c r="B80" s="76" t="s">
        <v>106</v>
      </c>
      <c r="C80" s="73">
        <v>36</v>
      </c>
      <c r="D80" s="74" t="s">
        <v>51</v>
      </c>
      <c r="E80" s="73" t="s">
        <v>53</v>
      </c>
      <c r="F80" s="73" t="s">
        <v>86</v>
      </c>
      <c r="G80" s="25" t="s">
        <v>172</v>
      </c>
      <c r="H80" s="29">
        <v>3</v>
      </c>
      <c r="I80" s="40"/>
      <c r="J80" s="40"/>
      <c r="O80" s="91" t="s">
        <v>73</v>
      </c>
      <c r="P80" s="91" t="s">
        <v>54</v>
      </c>
      <c r="Q80" s="40" t="s">
        <v>184</v>
      </c>
      <c r="R80" s="40" t="s">
        <v>183</v>
      </c>
      <c r="S80" s="20">
        <v>45</v>
      </c>
      <c r="T80" s="20" t="s">
        <v>191</v>
      </c>
      <c r="U80" s="20">
        <v>0</v>
      </c>
      <c r="V80" s="40" t="s">
        <v>183</v>
      </c>
      <c r="W80" s="20">
        <v>0</v>
      </c>
      <c r="X80" s="41"/>
      <c r="Y80" s="41"/>
      <c r="Z80" s="41"/>
      <c r="AA80" s="41"/>
      <c r="AB80" s="41"/>
      <c r="AC80" s="41"/>
      <c r="AD80" s="40"/>
    </row>
    <row r="81" spans="1:30" x14ac:dyDescent="0.2">
      <c r="A81" s="68">
        <v>10722745205</v>
      </c>
      <c r="B81" s="76" t="s">
        <v>77</v>
      </c>
      <c r="C81" s="73">
        <v>29</v>
      </c>
      <c r="D81" s="74" t="s">
        <v>51</v>
      </c>
      <c r="E81" s="73" t="s">
        <v>53</v>
      </c>
      <c r="F81" s="73" t="s">
        <v>54</v>
      </c>
      <c r="G81" s="25" t="s">
        <v>172</v>
      </c>
      <c r="H81" s="29">
        <v>2</v>
      </c>
      <c r="I81" s="40"/>
      <c r="J81" s="40"/>
      <c r="O81" s="91" t="s">
        <v>53</v>
      </c>
      <c r="P81" s="91" t="s">
        <v>54</v>
      </c>
      <c r="Q81" s="40" t="s">
        <v>184</v>
      </c>
      <c r="R81" s="40" t="s">
        <v>183</v>
      </c>
      <c r="S81" s="20">
        <v>46</v>
      </c>
      <c r="T81" s="20" t="s">
        <v>191</v>
      </c>
      <c r="U81" s="20">
        <v>0</v>
      </c>
      <c r="V81" s="40" t="s">
        <v>183</v>
      </c>
      <c r="W81" s="20">
        <v>0</v>
      </c>
      <c r="X81" s="41"/>
      <c r="Y81" s="41"/>
      <c r="Z81" s="41"/>
      <c r="AA81" s="41"/>
      <c r="AB81" s="41"/>
      <c r="AC81" s="41"/>
      <c r="AD81" s="40"/>
    </row>
    <row r="82" spans="1:30" x14ac:dyDescent="0.2">
      <c r="A82" s="77">
        <v>1018411516</v>
      </c>
      <c r="B82" s="76" t="s">
        <v>94</v>
      </c>
      <c r="C82" s="73">
        <v>29</v>
      </c>
      <c r="D82" s="74" t="s">
        <v>66</v>
      </c>
      <c r="E82" s="73" t="s">
        <v>53</v>
      </c>
      <c r="F82" s="73" t="s">
        <v>86</v>
      </c>
      <c r="G82" s="25" t="s">
        <v>172</v>
      </c>
      <c r="H82" s="29">
        <v>6</v>
      </c>
      <c r="I82" s="40"/>
      <c r="J82" s="40"/>
      <c r="O82" s="73" t="s">
        <v>53</v>
      </c>
      <c r="P82" s="73" t="s">
        <v>54</v>
      </c>
      <c r="Q82" s="40" t="s">
        <v>184</v>
      </c>
      <c r="R82" s="40" t="s">
        <v>183</v>
      </c>
      <c r="S82" s="20">
        <v>15</v>
      </c>
      <c r="T82" s="20" t="s">
        <v>191</v>
      </c>
      <c r="U82" s="20">
        <v>0</v>
      </c>
      <c r="V82" s="40" t="s">
        <v>183</v>
      </c>
      <c r="W82" s="20">
        <v>0</v>
      </c>
      <c r="X82" s="41"/>
      <c r="Y82" s="41"/>
      <c r="Z82" s="41"/>
      <c r="AA82" s="41"/>
      <c r="AB82" s="41"/>
      <c r="AC82" s="41"/>
      <c r="AD82" s="40"/>
    </row>
    <row r="83" spans="1:30" x14ac:dyDescent="0.2">
      <c r="A83" s="77">
        <v>1019057537</v>
      </c>
      <c r="B83" s="76" t="s">
        <v>65</v>
      </c>
      <c r="C83" s="73">
        <v>26</v>
      </c>
      <c r="D83" s="74" t="s">
        <v>66</v>
      </c>
      <c r="E83" s="73" t="s">
        <v>53</v>
      </c>
      <c r="F83" s="73" t="s">
        <v>54</v>
      </c>
      <c r="G83" s="25" t="s">
        <v>172</v>
      </c>
      <c r="H83" s="29">
        <v>3</v>
      </c>
      <c r="I83" s="40"/>
      <c r="J83" s="40"/>
      <c r="O83" s="73" t="s">
        <v>53</v>
      </c>
      <c r="P83" s="73" t="s">
        <v>54</v>
      </c>
      <c r="Q83" s="40" t="s">
        <v>184</v>
      </c>
      <c r="R83" s="40" t="s">
        <v>183</v>
      </c>
      <c r="S83" s="20">
        <v>15</v>
      </c>
      <c r="T83" s="20" t="s">
        <v>191</v>
      </c>
      <c r="U83" s="20">
        <v>0</v>
      </c>
      <c r="V83" s="40" t="s">
        <v>183</v>
      </c>
      <c r="W83" s="20">
        <v>0</v>
      </c>
      <c r="X83" s="41"/>
      <c r="Y83" s="41"/>
      <c r="Z83" s="41"/>
      <c r="AA83" s="41"/>
      <c r="AB83" s="41"/>
      <c r="AC83" s="41"/>
      <c r="AD83" s="40"/>
    </row>
    <row r="84" spans="1:30" x14ac:dyDescent="0.2">
      <c r="A84" s="78">
        <v>68303666</v>
      </c>
      <c r="B84" s="72" t="s">
        <v>41</v>
      </c>
      <c r="C84" s="73">
        <v>41</v>
      </c>
      <c r="D84" s="74" t="s">
        <v>51</v>
      </c>
      <c r="E84" s="73" t="s">
        <v>53</v>
      </c>
      <c r="F84" s="73" t="s">
        <v>54</v>
      </c>
      <c r="G84" s="25" t="s">
        <v>172</v>
      </c>
      <c r="H84" s="29">
        <v>3</v>
      </c>
      <c r="I84" s="40"/>
      <c r="J84" s="40"/>
      <c r="O84" s="73" t="s">
        <v>53</v>
      </c>
      <c r="P84" s="73" t="s">
        <v>54</v>
      </c>
      <c r="Q84" s="40" t="s">
        <v>184</v>
      </c>
      <c r="R84" s="40" t="s">
        <v>183</v>
      </c>
      <c r="S84" s="20">
        <v>17</v>
      </c>
      <c r="T84" s="20" t="s">
        <v>192</v>
      </c>
      <c r="U84" s="20">
        <v>1</v>
      </c>
      <c r="V84" s="40" t="s">
        <v>183</v>
      </c>
      <c r="W84" s="20">
        <v>1</v>
      </c>
      <c r="X84" s="41"/>
      <c r="Y84" s="41"/>
      <c r="Z84" s="41"/>
      <c r="AA84" s="41"/>
      <c r="AB84" s="41"/>
      <c r="AC84" s="41"/>
      <c r="AD84" s="40"/>
    </row>
    <row r="85" spans="1:30" x14ac:dyDescent="0.2">
      <c r="A85" s="77">
        <v>79995909</v>
      </c>
      <c r="B85" s="76" t="s">
        <v>89</v>
      </c>
      <c r="C85" s="73">
        <v>35</v>
      </c>
      <c r="D85" s="74" t="s">
        <v>66</v>
      </c>
      <c r="E85" s="73" t="s">
        <v>53</v>
      </c>
      <c r="F85" s="73" t="s">
        <v>86</v>
      </c>
      <c r="G85" s="25" t="s">
        <v>172</v>
      </c>
      <c r="H85" s="29">
        <v>3</v>
      </c>
      <c r="I85" s="40"/>
      <c r="J85" s="40"/>
      <c r="O85" s="73" t="s">
        <v>53</v>
      </c>
      <c r="P85" s="73" t="s">
        <v>54</v>
      </c>
      <c r="Q85" s="40" t="s">
        <v>184</v>
      </c>
      <c r="R85" s="40" t="s">
        <v>183</v>
      </c>
      <c r="S85" s="20">
        <v>41</v>
      </c>
      <c r="T85" s="20" t="s">
        <v>191</v>
      </c>
      <c r="U85" s="20">
        <v>0</v>
      </c>
      <c r="V85" s="40" t="s">
        <v>183</v>
      </c>
      <c r="W85" s="20">
        <v>0</v>
      </c>
      <c r="X85" s="41"/>
      <c r="Y85" s="41"/>
      <c r="Z85" s="41"/>
      <c r="AA85" s="41"/>
      <c r="AB85" s="41"/>
      <c r="AC85" s="41"/>
      <c r="AD85" s="40"/>
    </row>
    <row r="86" spans="1:30" x14ac:dyDescent="0.2">
      <c r="A86" s="77">
        <v>41615342</v>
      </c>
      <c r="B86" s="79" t="s">
        <v>56</v>
      </c>
      <c r="C86" s="73">
        <v>53</v>
      </c>
      <c r="D86" s="74" t="s">
        <v>51</v>
      </c>
      <c r="E86" s="74" t="s">
        <v>73</v>
      </c>
      <c r="F86" s="74" t="s">
        <v>54</v>
      </c>
      <c r="G86" s="25" t="s">
        <v>172</v>
      </c>
      <c r="H86" s="20">
        <v>6</v>
      </c>
      <c r="I86" s="41"/>
      <c r="J86" s="41"/>
      <c r="O86" s="73" t="s">
        <v>53</v>
      </c>
      <c r="P86" s="73" t="s">
        <v>54</v>
      </c>
      <c r="Q86" s="40" t="s">
        <v>184</v>
      </c>
      <c r="R86" s="40" t="s">
        <v>183</v>
      </c>
      <c r="S86" s="20">
        <v>27</v>
      </c>
      <c r="T86" s="20" t="s">
        <v>191</v>
      </c>
      <c r="U86" s="20">
        <v>0</v>
      </c>
      <c r="V86" s="40" t="s">
        <v>183</v>
      </c>
      <c r="W86" s="20">
        <v>0</v>
      </c>
      <c r="X86" s="41"/>
      <c r="Y86" s="41"/>
      <c r="Z86" s="41"/>
      <c r="AA86" s="41"/>
      <c r="AB86" s="41"/>
      <c r="AC86" s="41"/>
      <c r="AD86" s="41"/>
    </row>
    <row r="87" spans="1:30" x14ac:dyDescent="0.2">
      <c r="A87" s="77">
        <v>39532234</v>
      </c>
      <c r="B87" s="76" t="s">
        <v>81</v>
      </c>
      <c r="C87" s="73">
        <v>49</v>
      </c>
      <c r="D87" s="74" t="s">
        <v>51</v>
      </c>
      <c r="E87" s="73" t="s">
        <v>73</v>
      </c>
      <c r="F87" s="73" t="s">
        <v>54</v>
      </c>
      <c r="G87" s="25" t="s">
        <v>172</v>
      </c>
      <c r="H87" s="29">
        <v>6</v>
      </c>
      <c r="I87" s="40"/>
      <c r="J87" s="40"/>
      <c r="O87" s="73" t="s">
        <v>53</v>
      </c>
      <c r="P87" s="73" t="s">
        <v>54</v>
      </c>
      <c r="Q87" s="40" t="s">
        <v>184</v>
      </c>
      <c r="R87" s="40" t="s">
        <v>183</v>
      </c>
      <c r="S87" s="20">
        <v>44</v>
      </c>
      <c r="T87" s="20" t="s">
        <v>192</v>
      </c>
      <c r="U87" s="20">
        <v>1</v>
      </c>
      <c r="V87" s="40" t="s">
        <v>183</v>
      </c>
      <c r="W87" s="20">
        <v>1</v>
      </c>
      <c r="X87" s="41"/>
      <c r="Y87" s="41"/>
      <c r="Z87" s="41"/>
      <c r="AA87" s="41"/>
      <c r="AB87" s="41"/>
      <c r="AC87" s="41"/>
      <c r="AD87" s="40"/>
    </row>
    <row r="88" spans="1:30" x14ac:dyDescent="0.2">
      <c r="A88" s="77">
        <v>41649185</v>
      </c>
      <c r="B88" s="76" t="s">
        <v>107</v>
      </c>
      <c r="C88" s="73">
        <v>42</v>
      </c>
      <c r="D88" s="74" t="s">
        <v>51</v>
      </c>
      <c r="E88" s="73" t="s">
        <v>53</v>
      </c>
      <c r="F88" s="73" t="s">
        <v>86</v>
      </c>
      <c r="G88" s="25" t="s">
        <v>172</v>
      </c>
      <c r="H88" s="29">
        <v>1</v>
      </c>
      <c r="I88" s="40"/>
      <c r="J88" s="40"/>
      <c r="O88" s="73" t="s">
        <v>53</v>
      </c>
      <c r="P88" s="73" t="s">
        <v>54</v>
      </c>
      <c r="Q88" s="40" t="s">
        <v>184</v>
      </c>
      <c r="R88" s="40" t="s">
        <v>183</v>
      </c>
      <c r="S88" s="20">
        <v>27</v>
      </c>
      <c r="T88" s="20" t="s">
        <v>191</v>
      </c>
      <c r="U88" s="20">
        <v>0</v>
      </c>
      <c r="V88" s="40" t="s">
        <v>183</v>
      </c>
      <c r="W88" s="20">
        <v>0</v>
      </c>
      <c r="X88" s="41"/>
      <c r="Y88" s="41"/>
      <c r="Z88" s="41"/>
      <c r="AA88" s="41"/>
      <c r="AB88" s="41"/>
      <c r="AC88" s="41"/>
      <c r="AD88" s="40"/>
    </row>
    <row r="89" spans="1:30" x14ac:dyDescent="0.2">
      <c r="A89" s="77">
        <v>530225952</v>
      </c>
      <c r="B89" s="76" t="s">
        <v>70</v>
      </c>
      <c r="C89" s="73">
        <v>31</v>
      </c>
      <c r="D89" s="74" t="s">
        <v>51</v>
      </c>
      <c r="E89" s="73" t="s">
        <v>53</v>
      </c>
      <c r="F89" s="73" t="s">
        <v>54</v>
      </c>
      <c r="G89" s="25" t="s">
        <v>172</v>
      </c>
      <c r="H89" s="29">
        <v>6</v>
      </c>
      <c r="I89" s="40"/>
      <c r="J89" s="40"/>
      <c r="O89" s="74" t="s">
        <v>73</v>
      </c>
      <c r="P89" s="74" t="s">
        <v>54</v>
      </c>
      <c r="Q89" s="40" t="s">
        <v>184</v>
      </c>
      <c r="R89" s="40" t="s">
        <v>183</v>
      </c>
      <c r="S89" s="20">
        <v>41</v>
      </c>
      <c r="T89" s="20" t="s">
        <v>191</v>
      </c>
      <c r="U89" s="20">
        <v>0</v>
      </c>
      <c r="V89" s="40" t="s">
        <v>183</v>
      </c>
      <c r="W89" s="20">
        <v>0</v>
      </c>
      <c r="X89" s="41"/>
      <c r="Y89" s="41"/>
      <c r="Z89" s="41"/>
      <c r="AA89" s="41"/>
      <c r="AB89" s="41"/>
      <c r="AC89" s="41"/>
      <c r="AD89" s="40"/>
    </row>
    <row r="90" spans="1:30" x14ac:dyDescent="0.2">
      <c r="A90" s="77">
        <v>52560176</v>
      </c>
      <c r="B90" s="76" t="s">
        <v>82</v>
      </c>
      <c r="C90" s="73">
        <v>45</v>
      </c>
      <c r="D90" s="74" t="s">
        <v>51</v>
      </c>
      <c r="E90" s="73" t="s">
        <v>53</v>
      </c>
      <c r="F90" s="73" t="s">
        <v>54</v>
      </c>
      <c r="G90" s="25" t="s">
        <v>172</v>
      </c>
      <c r="H90" s="29">
        <v>1</v>
      </c>
      <c r="I90" s="40"/>
      <c r="J90" s="40"/>
      <c r="O90" s="73" t="s">
        <v>73</v>
      </c>
      <c r="P90" s="73" t="s">
        <v>54</v>
      </c>
      <c r="Q90" s="40" t="s">
        <v>184</v>
      </c>
      <c r="R90" s="40" t="s">
        <v>183</v>
      </c>
      <c r="S90" s="20">
        <v>41</v>
      </c>
      <c r="T90" s="20" t="s">
        <v>191</v>
      </c>
      <c r="U90" s="20">
        <v>0</v>
      </c>
      <c r="V90" s="40" t="s">
        <v>183</v>
      </c>
      <c r="W90" s="20">
        <v>0</v>
      </c>
      <c r="X90" s="41"/>
      <c r="Y90" s="41"/>
      <c r="Z90" s="41"/>
      <c r="AA90" s="41"/>
      <c r="AB90" s="41"/>
      <c r="AC90" s="41"/>
      <c r="AD90" s="40"/>
    </row>
    <row r="91" spans="1:30" x14ac:dyDescent="0.2">
      <c r="A91" s="77">
        <v>79911726</v>
      </c>
      <c r="B91" s="76" t="s">
        <v>68</v>
      </c>
      <c r="C91" s="73">
        <v>39</v>
      </c>
      <c r="D91" s="74" t="s">
        <v>66</v>
      </c>
      <c r="E91" s="73" t="s">
        <v>53</v>
      </c>
      <c r="F91" s="73" t="s">
        <v>54</v>
      </c>
      <c r="G91" s="25" t="s">
        <v>172</v>
      </c>
      <c r="H91" s="29">
        <v>1</v>
      </c>
      <c r="I91" s="40"/>
      <c r="J91" s="40"/>
      <c r="O91" s="73" t="s">
        <v>53</v>
      </c>
      <c r="P91" s="73" t="s">
        <v>54</v>
      </c>
      <c r="Q91" s="40" t="s">
        <v>184</v>
      </c>
      <c r="R91" s="40" t="s">
        <v>183</v>
      </c>
      <c r="S91" s="20">
        <v>41</v>
      </c>
      <c r="T91" s="20" t="s">
        <v>191</v>
      </c>
      <c r="U91" s="20">
        <v>0</v>
      </c>
      <c r="V91" s="40" t="s">
        <v>183</v>
      </c>
      <c r="W91" s="20">
        <v>0</v>
      </c>
      <c r="X91" s="41"/>
      <c r="Y91" s="41"/>
      <c r="Z91" s="41"/>
      <c r="AA91" s="41"/>
      <c r="AB91" s="41"/>
      <c r="AC91" s="41"/>
      <c r="AD91" s="40"/>
    </row>
    <row r="92" spans="1:30" x14ac:dyDescent="0.2">
      <c r="A92" s="78">
        <v>52415110</v>
      </c>
      <c r="B92" s="80" t="s">
        <v>40</v>
      </c>
      <c r="C92" s="73">
        <v>40</v>
      </c>
      <c r="D92" s="74" t="s">
        <v>51</v>
      </c>
      <c r="E92" s="73" t="s">
        <v>53</v>
      </c>
      <c r="F92" s="73" t="s">
        <v>54</v>
      </c>
      <c r="G92" s="25" t="s">
        <v>172</v>
      </c>
      <c r="H92" s="29">
        <v>4</v>
      </c>
      <c r="I92" s="40"/>
      <c r="J92" s="40"/>
      <c r="O92" s="73" t="s">
        <v>53</v>
      </c>
      <c r="P92" s="73" t="s">
        <v>54</v>
      </c>
      <c r="Q92" s="40" t="s">
        <v>184</v>
      </c>
      <c r="R92" s="40" t="s">
        <v>183</v>
      </c>
      <c r="S92" s="20">
        <v>43</v>
      </c>
      <c r="T92" s="20" t="s">
        <v>191</v>
      </c>
      <c r="U92" s="20">
        <v>0</v>
      </c>
      <c r="V92" s="40" t="s">
        <v>183</v>
      </c>
      <c r="W92" s="20">
        <v>0</v>
      </c>
      <c r="X92" s="41"/>
      <c r="Y92" s="41"/>
      <c r="Z92" s="41"/>
      <c r="AA92" s="41"/>
      <c r="AB92" s="41"/>
      <c r="AC92" s="41"/>
      <c r="AD92" s="40"/>
    </row>
    <row r="93" spans="1:30" x14ac:dyDescent="0.2">
      <c r="A93" s="77">
        <v>39768010</v>
      </c>
      <c r="B93" s="76" t="s">
        <v>78</v>
      </c>
      <c r="C93" s="73">
        <v>45</v>
      </c>
      <c r="D93" s="74" t="s">
        <v>51</v>
      </c>
      <c r="E93" s="73" t="s">
        <v>73</v>
      </c>
      <c r="F93" s="73" t="s">
        <v>54</v>
      </c>
      <c r="G93" s="25" t="s">
        <v>172</v>
      </c>
      <c r="H93" s="29">
        <v>2</v>
      </c>
      <c r="I93" s="40"/>
      <c r="J93" s="40"/>
      <c r="O93" s="73" t="s">
        <v>53</v>
      </c>
      <c r="P93" s="73" t="s">
        <v>54</v>
      </c>
      <c r="Q93" s="40" t="s">
        <v>184</v>
      </c>
      <c r="R93" s="40" t="s">
        <v>183</v>
      </c>
      <c r="S93" s="20">
        <v>37</v>
      </c>
      <c r="T93" s="20" t="s">
        <v>191</v>
      </c>
      <c r="U93" s="20">
        <v>0</v>
      </c>
      <c r="V93" s="40" t="s">
        <v>183</v>
      </c>
      <c r="W93" s="20">
        <v>0</v>
      </c>
      <c r="X93" s="41"/>
      <c r="Y93" s="41"/>
      <c r="Z93" s="41"/>
      <c r="AA93" s="41"/>
      <c r="AB93" s="41"/>
      <c r="AC93" s="41"/>
      <c r="AD93" s="40"/>
    </row>
    <row r="94" spans="1:30" x14ac:dyDescent="0.2">
      <c r="A94" s="77">
        <v>1020732612</v>
      </c>
      <c r="B94" s="76" t="s">
        <v>76</v>
      </c>
      <c r="C94" s="73">
        <v>26</v>
      </c>
      <c r="D94" s="74" t="s">
        <v>51</v>
      </c>
      <c r="E94" s="73" t="s">
        <v>53</v>
      </c>
      <c r="F94" s="73" t="s">
        <v>54</v>
      </c>
      <c r="G94" s="25" t="s">
        <v>172</v>
      </c>
      <c r="H94" s="29">
        <v>3</v>
      </c>
      <c r="I94" s="40"/>
      <c r="J94" s="40"/>
      <c r="O94" s="73" t="s">
        <v>53</v>
      </c>
      <c r="P94" s="73" t="s">
        <v>54</v>
      </c>
      <c r="Q94" s="40" t="s">
        <v>184</v>
      </c>
      <c r="R94" s="40" t="s">
        <v>183</v>
      </c>
      <c r="S94" s="20">
        <v>46</v>
      </c>
      <c r="T94" s="20" t="s">
        <v>191</v>
      </c>
      <c r="U94" s="20">
        <v>0</v>
      </c>
      <c r="V94" s="40" t="s">
        <v>183</v>
      </c>
      <c r="W94" s="20">
        <v>0</v>
      </c>
      <c r="X94" s="41"/>
      <c r="Y94" s="41"/>
      <c r="Z94" s="41"/>
      <c r="AA94" s="41"/>
      <c r="AB94" s="41"/>
      <c r="AC94" s="41"/>
      <c r="AD94" s="40"/>
    </row>
    <row r="95" spans="1:30" x14ac:dyDescent="0.2">
      <c r="A95" s="77">
        <v>1018437071</v>
      </c>
      <c r="B95" s="76" t="s">
        <v>98</v>
      </c>
      <c r="C95" s="73">
        <v>26</v>
      </c>
      <c r="D95" s="74" t="s">
        <v>51</v>
      </c>
      <c r="E95" s="73" t="s">
        <v>53</v>
      </c>
      <c r="F95" s="73" t="s">
        <v>86</v>
      </c>
      <c r="G95" s="25" t="s">
        <v>172</v>
      </c>
      <c r="H95" s="29">
        <v>2</v>
      </c>
      <c r="I95" s="40"/>
      <c r="J95" s="40"/>
      <c r="O95" s="73" t="s">
        <v>73</v>
      </c>
      <c r="P95" s="73" t="s">
        <v>54</v>
      </c>
      <c r="Q95" s="40" t="s">
        <v>184</v>
      </c>
      <c r="R95" s="40" t="s">
        <v>183</v>
      </c>
      <c r="S95" s="20">
        <v>46</v>
      </c>
      <c r="T95" s="20" t="s">
        <v>191</v>
      </c>
      <c r="U95" s="20">
        <v>0</v>
      </c>
      <c r="V95" s="40" t="s">
        <v>183</v>
      </c>
      <c r="W95" s="20">
        <v>0</v>
      </c>
      <c r="X95" s="41"/>
      <c r="Y95" s="41"/>
      <c r="Z95" s="41"/>
      <c r="AA95" s="41"/>
      <c r="AB95" s="41"/>
      <c r="AC95" s="41"/>
      <c r="AD95" s="40"/>
    </row>
    <row r="96" spans="1:30" x14ac:dyDescent="0.2">
      <c r="A96" s="77">
        <v>51571516</v>
      </c>
      <c r="B96" s="76" t="s">
        <v>103</v>
      </c>
      <c r="C96" s="73">
        <v>32</v>
      </c>
      <c r="D96" s="74" t="s">
        <v>51</v>
      </c>
      <c r="E96" s="73" t="s">
        <v>53</v>
      </c>
      <c r="F96" s="73" t="s">
        <v>86</v>
      </c>
      <c r="G96" s="25" t="s">
        <v>172</v>
      </c>
      <c r="H96" s="29">
        <v>7</v>
      </c>
      <c r="I96" s="40"/>
      <c r="J96" s="40"/>
      <c r="O96" s="73" t="s">
        <v>53</v>
      </c>
      <c r="P96" s="73" t="s">
        <v>54</v>
      </c>
      <c r="Q96" s="40" t="s">
        <v>184</v>
      </c>
      <c r="R96" s="40" t="s">
        <v>183</v>
      </c>
      <c r="S96" s="20">
        <v>31</v>
      </c>
      <c r="T96" s="20" t="s">
        <v>191</v>
      </c>
      <c r="U96" s="20">
        <v>0</v>
      </c>
      <c r="V96" s="40" t="s">
        <v>183</v>
      </c>
      <c r="W96" s="20">
        <v>0</v>
      </c>
      <c r="X96" s="41"/>
      <c r="Y96" s="41"/>
      <c r="Z96" s="41"/>
      <c r="AA96" s="41"/>
      <c r="AB96" s="41"/>
      <c r="AC96" s="41"/>
      <c r="AD96" s="40"/>
    </row>
    <row r="97" spans="1:29" x14ac:dyDescent="0.2">
      <c r="A97" s="82">
        <v>27981725</v>
      </c>
      <c r="B97" s="83" t="s">
        <v>110</v>
      </c>
      <c r="C97" s="84">
        <v>46</v>
      </c>
      <c r="D97" s="85" t="s">
        <v>51</v>
      </c>
      <c r="E97" s="84" t="s">
        <v>53</v>
      </c>
      <c r="F97" s="84" t="s">
        <v>86</v>
      </c>
      <c r="G97" s="99" t="s">
        <v>173</v>
      </c>
      <c r="H97" s="25">
        <v>2</v>
      </c>
      <c r="I97" s="40"/>
      <c r="J97" s="40"/>
      <c r="O97" s="84" t="s">
        <v>53</v>
      </c>
      <c r="P97" s="84" t="s">
        <v>54</v>
      </c>
      <c r="Q97" s="40" t="s">
        <v>185</v>
      </c>
      <c r="R97" s="40" t="s">
        <v>182</v>
      </c>
      <c r="S97" s="26">
        <v>14</v>
      </c>
      <c r="T97" s="26" t="s">
        <v>192</v>
      </c>
      <c r="U97" s="26">
        <v>1</v>
      </c>
      <c r="V97" s="40" t="s">
        <v>182</v>
      </c>
      <c r="W97" s="26">
        <v>1</v>
      </c>
      <c r="X97" s="41"/>
      <c r="Y97" s="41"/>
      <c r="Z97" s="41"/>
      <c r="AA97" s="41"/>
      <c r="AB97" s="41"/>
      <c r="AC97" s="41"/>
    </row>
    <row r="98" spans="1:29" x14ac:dyDescent="0.2">
      <c r="A98" s="86">
        <v>52192972</v>
      </c>
      <c r="B98" s="83" t="s">
        <v>91</v>
      </c>
      <c r="C98" s="87">
        <v>28</v>
      </c>
      <c r="D98" s="88" t="s">
        <v>51</v>
      </c>
      <c r="E98" s="87" t="s">
        <v>53</v>
      </c>
      <c r="F98" s="87" t="s">
        <v>86</v>
      </c>
      <c r="G98" s="99" t="s">
        <v>173</v>
      </c>
      <c r="H98" s="40">
        <v>8</v>
      </c>
      <c r="I98" s="40"/>
      <c r="J98" s="40"/>
      <c r="O98" s="87" t="s">
        <v>53</v>
      </c>
      <c r="P98" s="87" t="s">
        <v>54</v>
      </c>
      <c r="Q98" s="40" t="s">
        <v>185</v>
      </c>
      <c r="R98" s="40" t="s">
        <v>182</v>
      </c>
      <c r="S98" s="41">
        <v>14</v>
      </c>
      <c r="T98" s="41" t="s">
        <v>192</v>
      </c>
      <c r="U98" s="41">
        <v>1</v>
      </c>
      <c r="V98" s="40" t="s">
        <v>182</v>
      </c>
      <c r="W98" s="41">
        <v>1</v>
      </c>
      <c r="X98" s="41"/>
      <c r="Y98" s="41"/>
      <c r="Z98" s="41"/>
      <c r="AA98" s="41"/>
      <c r="AB98" s="41"/>
      <c r="AC98" s="41"/>
    </row>
    <row r="99" spans="1:29" x14ac:dyDescent="0.2">
      <c r="A99" s="89">
        <v>41684857</v>
      </c>
      <c r="B99" s="90" t="s">
        <v>64</v>
      </c>
      <c r="C99" s="91">
        <v>32</v>
      </c>
      <c r="D99" s="92" t="s">
        <v>51</v>
      </c>
      <c r="E99" s="91" t="s">
        <v>53</v>
      </c>
      <c r="F99" s="91" t="s">
        <v>54</v>
      </c>
      <c r="G99" s="99" t="s">
        <v>173</v>
      </c>
      <c r="H99" s="29">
        <v>2</v>
      </c>
      <c r="I99" s="40"/>
      <c r="J99" s="40"/>
      <c r="O99" s="91" t="s">
        <v>53</v>
      </c>
      <c r="P99" s="91" t="s">
        <v>54</v>
      </c>
      <c r="Q99" s="40" t="s">
        <v>185</v>
      </c>
      <c r="R99" s="40" t="s">
        <v>182</v>
      </c>
      <c r="S99" s="20">
        <v>16</v>
      </c>
      <c r="T99" s="20" t="s">
        <v>191</v>
      </c>
      <c r="U99" s="20">
        <v>0</v>
      </c>
      <c r="V99" s="40" t="s">
        <v>182</v>
      </c>
      <c r="W99" s="20">
        <v>0</v>
      </c>
      <c r="X99" s="41"/>
      <c r="Y99" s="41"/>
      <c r="Z99" s="41"/>
      <c r="AA99" s="41"/>
      <c r="AB99" s="41"/>
      <c r="AC99" s="41"/>
    </row>
    <row r="100" spans="1:29" x14ac:dyDescent="0.2">
      <c r="A100" s="93">
        <v>20755319</v>
      </c>
      <c r="B100" s="94" t="s">
        <v>83</v>
      </c>
      <c r="C100" s="91">
        <v>38</v>
      </c>
      <c r="D100" s="92" t="s">
        <v>51</v>
      </c>
      <c r="E100" s="91" t="s">
        <v>53</v>
      </c>
      <c r="F100" s="91" t="s">
        <v>54</v>
      </c>
      <c r="G100" s="99" t="s">
        <v>173</v>
      </c>
      <c r="H100" s="29">
        <v>3</v>
      </c>
      <c r="I100" s="40"/>
      <c r="J100" s="40"/>
      <c r="O100" s="91" t="s">
        <v>53</v>
      </c>
      <c r="P100" s="91" t="s">
        <v>54</v>
      </c>
      <c r="Q100" s="40" t="s">
        <v>185</v>
      </c>
      <c r="R100" s="40" t="s">
        <v>182</v>
      </c>
      <c r="S100" s="20">
        <v>23</v>
      </c>
      <c r="T100" s="20" t="s">
        <v>191</v>
      </c>
      <c r="U100" s="20">
        <v>0</v>
      </c>
      <c r="V100" s="40" t="s">
        <v>182</v>
      </c>
      <c r="W100" s="20">
        <v>0</v>
      </c>
      <c r="X100" s="41"/>
      <c r="Y100" s="41"/>
      <c r="Z100" s="41"/>
      <c r="AA100" s="41"/>
      <c r="AB100" s="41"/>
      <c r="AC100" s="41"/>
    </row>
    <row r="101" spans="1:29" x14ac:dyDescent="0.2">
      <c r="A101" s="95">
        <v>51787836</v>
      </c>
      <c r="B101" s="94" t="s">
        <v>104</v>
      </c>
      <c r="C101" s="91">
        <v>38</v>
      </c>
      <c r="D101" s="92" t="s">
        <v>51</v>
      </c>
      <c r="E101" s="91" t="s">
        <v>53</v>
      </c>
      <c r="F101" s="91" t="s">
        <v>86</v>
      </c>
      <c r="G101" s="99" t="s">
        <v>173</v>
      </c>
      <c r="H101" s="29">
        <v>8</v>
      </c>
      <c r="I101" s="40"/>
      <c r="J101" s="40"/>
      <c r="O101" s="91" t="s">
        <v>53</v>
      </c>
      <c r="P101" s="91" t="s">
        <v>54</v>
      </c>
      <c r="Q101" s="40" t="s">
        <v>185</v>
      </c>
      <c r="R101" s="40" t="s">
        <v>182</v>
      </c>
      <c r="S101" s="20">
        <v>26</v>
      </c>
      <c r="T101" s="20" t="s">
        <v>191</v>
      </c>
      <c r="U101" s="20">
        <v>0</v>
      </c>
      <c r="V101" s="40" t="s">
        <v>182</v>
      </c>
      <c r="W101" s="20">
        <v>0</v>
      </c>
      <c r="X101" s="41"/>
      <c r="Y101" s="41"/>
      <c r="Z101" s="41"/>
      <c r="AA101" s="41"/>
      <c r="AB101" s="41"/>
      <c r="AC101" s="41"/>
    </row>
    <row r="102" spans="1:29" x14ac:dyDescent="0.2">
      <c r="A102" s="95">
        <v>52145709</v>
      </c>
      <c r="B102" s="94" t="s">
        <v>92</v>
      </c>
      <c r="C102" s="91">
        <v>44</v>
      </c>
      <c r="D102" s="92" t="s">
        <v>51</v>
      </c>
      <c r="E102" s="91" t="s">
        <v>53</v>
      </c>
      <c r="F102" s="91" t="s">
        <v>86</v>
      </c>
      <c r="G102" s="99" t="s">
        <v>173</v>
      </c>
      <c r="H102" s="29">
        <v>2</v>
      </c>
      <c r="I102" s="40"/>
      <c r="J102" s="40"/>
      <c r="O102" s="91" t="s">
        <v>53</v>
      </c>
      <c r="P102" s="91" t="s">
        <v>54</v>
      </c>
      <c r="Q102" s="40" t="s">
        <v>185</v>
      </c>
      <c r="R102" s="40" t="s">
        <v>182</v>
      </c>
      <c r="S102" s="20">
        <v>26</v>
      </c>
      <c r="T102" s="20" t="s">
        <v>191</v>
      </c>
      <c r="U102" s="20">
        <v>0</v>
      </c>
      <c r="V102" s="40" t="s">
        <v>182</v>
      </c>
      <c r="W102" s="20">
        <v>0</v>
      </c>
      <c r="X102" s="41"/>
      <c r="Y102" s="41"/>
      <c r="Z102" s="41"/>
      <c r="AA102" s="41"/>
      <c r="AB102" s="41"/>
      <c r="AC102" s="41"/>
    </row>
    <row r="103" spans="1:29" x14ac:dyDescent="0.2">
      <c r="A103" s="95">
        <v>75083307</v>
      </c>
      <c r="B103" s="94" t="s">
        <v>101</v>
      </c>
      <c r="C103" s="91">
        <v>40</v>
      </c>
      <c r="D103" s="92" t="s">
        <v>66</v>
      </c>
      <c r="E103" s="91" t="s">
        <v>53</v>
      </c>
      <c r="F103" s="91" t="s">
        <v>86</v>
      </c>
      <c r="G103" s="99" t="s">
        <v>173</v>
      </c>
      <c r="H103" s="29">
        <v>3</v>
      </c>
      <c r="I103" s="40"/>
      <c r="J103" s="40"/>
      <c r="O103" s="91" t="s">
        <v>53</v>
      </c>
      <c r="P103" s="91" t="s">
        <v>54</v>
      </c>
      <c r="Q103" s="40" t="s">
        <v>185</v>
      </c>
      <c r="R103" s="40" t="s">
        <v>182</v>
      </c>
      <c r="S103" s="20">
        <v>26</v>
      </c>
      <c r="T103" s="20" t="s">
        <v>192</v>
      </c>
      <c r="U103" s="20">
        <v>1</v>
      </c>
      <c r="V103" s="40" t="s">
        <v>182</v>
      </c>
      <c r="W103" s="20">
        <v>1</v>
      </c>
      <c r="X103" s="41"/>
      <c r="Y103" s="41"/>
      <c r="Z103" s="41"/>
      <c r="AA103" s="41"/>
      <c r="AB103" s="41"/>
      <c r="AC103" s="41"/>
    </row>
    <row r="104" spans="1:29" x14ac:dyDescent="0.2">
      <c r="A104" s="95">
        <v>51987319</v>
      </c>
      <c r="B104" s="94" t="s">
        <v>75</v>
      </c>
      <c r="C104" s="91">
        <v>35</v>
      </c>
      <c r="D104" s="92" t="s">
        <v>51</v>
      </c>
      <c r="E104" s="91" t="s">
        <v>53</v>
      </c>
      <c r="F104" s="91" t="s">
        <v>54</v>
      </c>
      <c r="G104" s="99" t="s">
        <v>173</v>
      </c>
      <c r="H104" s="29">
        <v>5</v>
      </c>
      <c r="I104" s="40"/>
      <c r="J104" s="40"/>
      <c r="O104" s="92" t="s">
        <v>73</v>
      </c>
      <c r="P104" s="92" t="s">
        <v>54</v>
      </c>
      <c r="Q104" s="40" t="s">
        <v>185</v>
      </c>
      <c r="R104" s="40" t="s">
        <v>182</v>
      </c>
      <c r="S104" s="20">
        <v>31</v>
      </c>
      <c r="T104" s="20" t="s">
        <v>192</v>
      </c>
      <c r="U104" s="20">
        <v>1</v>
      </c>
      <c r="V104" s="40" t="s">
        <v>182</v>
      </c>
      <c r="W104" s="20">
        <v>1</v>
      </c>
      <c r="X104" s="41"/>
      <c r="Y104" s="41"/>
      <c r="Z104" s="41"/>
      <c r="AA104" s="41"/>
      <c r="AB104" s="41"/>
      <c r="AC104" s="41"/>
    </row>
    <row r="105" spans="1:29" x14ac:dyDescent="0.2">
      <c r="A105" s="95">
        <v>52188480</v>
      </c>
      <c r="B105" s="94" t="s">
        <v>111</v>
      </c>
      <c r="C105" s="91">
        <v>41</v>
      </c>
      <c r="D105" s="92" t="s">
        <v>51</v>
      </c>
      <c r="E105" s="91" t="s">
        <v>53</v>
      </c>
      <c r="F105" s="91" t="s">
        <v>86</v>
      </c>
      <c r="G105" s="99" t="s">
        <v>173</v>
      </c>
      <c r="H105" s="29">
        <v>7</v>
      </c>
      <c r="I105" s="40"/>
      <c r="J105" s="40"/>
      <c r="O105" s="91" t="s">
        <v>73</v>
      </c>
      <c r="P105" s="91" t="s">
        <v>54</v>
      </c>
      <c r="Q105" s="40" t="s">
        <v>185</v>
      </c>
      <c r="R105" s="40" t="s">
        <v>182</v>
      </c>
      <c r="S105" s="20">
        <v>31</v>
      </c>
      <c r="T105" s="20" t="s">
        <v>191</v>
      </c>
      <c r="U105" s="20">
        <v>0</v>
      </c>
      <c r="V105" s="40" t="s">
        <v>182</v>
      </c>
      <c r="W105" s="20">
        <v>0</v>
      </c>
      <c r="X105" s="41"/>
      <c r="Y105" s="41"/>
      <c r="Z105" s="41"/>
      <c r="AA105" s="41"/>
      <c r="AB105" s="41"/>
      <c r="AC105" s="41"/>
    </row>
    <row r="106" spans="1:29" x14ac:dyDescent="0.2">
      <c r="A106" s="95">
        <v>55167303</v>
      </c>
      <c r="B106" s="94" t="s">
        <v>108</v>
      </c>
      <c r="C106" s="91">
        <v>30</v>
      </c>
      <c r="D106" s="92" t="s">
        <v>51</v>
      </c>
      <c r="E106" s="91" t="s">
        <v>53</v>
      </c>
      <c r="F106" s="91" t="s">
        <v>86</v>
      </c>
      <c r="G106" s="99" t="s">
        <v>173</v>
      </c>
      <c r="H106" s="29">
        <v>8</v>
      </c>
      <c r="I106" s="40"/>
      <c r="J106" s="40"/>
      <c r="O106" s="91" t="s">
        <v>53</v>
      </c>
      <c r="P106" s="91" t="s">
        <v>54</v>
      </c>
      <c r="Q106" s="40" t="s">
        <v>185</v>
      </c>
      <c r="R106" s="40" t="s">
        <v>182</v>
      </c>
      <c r="S106" s="20">
        <v>33</v>
      </c>
      <c r="T106" s="20" t="s">
        <v>192</v>
      </c>
      <c r="U106" s="20">
        <v>1</v>
      </c>
      <c r="V106" s="40" t="s">
        <v>182</v>
      </c>
      <c r="W106" s="20">
        <v>1</v>
      </c>
      <c r="X106" s="41"/>
      <c r="Y106" s="41"/>
      <c r="Z106" s="41"/>
      <c r="AA106" s="41"/>
      <c r="AB106" s="41"/>
      <c r="AC106" s="41"/>
    </row>
    <row r="107" spans="1:29" x14ac:dyDescent="0.2">
      <c r="A107" s="95">
        <v>79369218</v>
      </c>
      <c r="B107" s="94" t="s">
        <v>79</v>
      </c>
      <c r="C107" s="91">
        <v>44</v>
      </c>
      <c r="D107" s="92" t="s">
        <v>66</v>
      </c>
      <c r="E107" s="91" t="s">
        <v>53</v>
      </c>
      <c r="F107" s="91" t="s">
        <v>54</v>
      </c>
      <c r="G107" s="99" t="s">
        <v>173</v>
      </c>
      <c r="H107" s="29">
        <v>3</v>
      </c>
      <c r="I107" s="40"/>
      <c r="J107" s="40"/>
      <c r="O107" s="91" t="s">
        <v>53</v>
      </c>
      <c r="P107" s="91" t="s">
        <v>54</v>
      </c>
      <c r="Q107" s="40" t="s">
        <v>185</v>
      </c>
      <c r="R107" s="40" t="s">
        <v>182</v>
      </c>
      <c r="S107" s="20">
        <v>34</v>
      </c>
      <c r="T107" s="20" t="s">
        <v>191</v>
      </c>
      <c r="U107" s="20">
        <v>0</v>
      </c>
      <c r="V107" s="40" t="s">
        <v>182</v>
      </c>
      <c r="W107" s="20">
        <v>0</v>
      </c>
      <c r="X107" s="41"/>
      <c r="Y107" s="41"/>
      <c r="Z107" s="41"/>
      <c r="AA107" s="41"/>
      <c r="AB107" s="41"/>
      <c r="AC107" s="41"/>
    </row>
    <row r="108" spans="1:29" x14ac:dyDescent="0.2">
      <c r="A108" s="95">
        <v>53099141</v>
      </c>
      <c r="B108" s="94" t="s">
        <v>97</v>
      </c>
      <c r="C108" s="91">
        <v>32</v>
      </c>
      <c r="D108" s="92" t="s">
        <v>51</v>
      </c>
      <c r="E108" s="91" t="s">
        <v>53</v>
      </c>
      <c r="F108" s="91" t="s">
        <v>86</v>
      </c>
      <c r="G108" s="99" t="s">
        <v>173</v>
      </c>
      <c r="H108" s="29">
        <v>4</v>
      </c>
      <c r="I108" s="40"/>
      <c r="J108" s="40"/>
      <c r="O108" s="91" t="s">
        <v>53</v>
      </c>
      <c r="P108" s="91" t="s">
        <v>54</v>
      </c>
      <c r="Q108" s="40" t="s">
        <v>185</v>
      </c>
      <c r="R108" s="40" t="s">
        <v>182</v>
      </c>
      <c r="S108" s="20">
        <v>36</v>
      </c>
      <c r="T108" s="20" t="s">
        <v>192</v>
      </c>
      <c r="U108" s="20">
        <v>1</v>
      </c>
      <c r="V108" s="40" t="s">
        <v>182</v>
      </c>
      <c r="W108" s="20">
        <v>1</v>
      </c>
      <c r="X108" s="41"/>
      <c r="Y108" s="41"/>
      <c r="Z108" s="41"/>
      <c r="AA108" s="41"/>
      <c r="AB108" s="41"/>
      <c r="AC108" s="41"/>
    </row>
    <row r="109" spans="1:29" x14ac:dyDescent="0.2">
      <c r="A109" s="95">
        <v>6763728</v>
      </c>
      <c r="B109" s="94" t="s">
        <v>85</v>
      </c>
      <c r="C109" s="91">
        <v>55</v>
      </c>
      <c r="D109" s="92" t="s">
        <v>66</v>
      </c>
      <c r="E109" s="91" t="s">
        <v>73</v>
      </c>
      <c r="F109" s="91" t="s">
        <v>86</v>
      </c>
      <c r="G109" s="99" t="s">
        <v>173</v>
      </c>
      <c r="H109" s="29">
        <v>10</v>
      </c>
      <c r="I109" s="40"/>
      <c r="J109" s="40"/>
      <c r="O109" s="91" t="s">
        <v>53</v>
      </c>
      <c r="P109" s="91" t="s">
        <v>54</v>
      </c>
      <c r="Q109" s="40" t="s">
        <v>185</v>
      </c>
      <c r="R109" s="40" t="s">
        <v>182</v>
      </c>
      <c r="S109" s="20">
        <v>45</v>
      </c>
      <c r="T109" s="20" t="s">
        <v>191</v>
      </c>
      <c r="U109" s="20">
        <v>0</v>
      </c>
      <c r="V109" s="40" t="s">
        <v>182</v>
      </c>
      <c r="W109" s="20">
        <v>0</v>
      </c>
      <c r="X109" s="41"/>
      <c r="Y109" s="41"/>
      <c r="Z109" s="41"/>
      <c r="AA109" s="41"/>
      <c r="AB109" s="41"/>
      <c r="AC109" s="41"/>
    </row>
    <row r="110" spans="1:29" x14ac:dyDescent="0.2">
      <c r="A110" s="95">
        <v>52297273</v>
      </c>
      <c r="B110" s="94" t="s">
        <v>106</v>
      </c>
      <c r="C110" s="91">
        <v>36</v>
      </c>
      <c r="D110" s="92" t="s">
        <v>51</v>
      </c>
      <c r="E110" s="91" t="s">
        <v>53</v>
      </c>
      <c r="F110" s="91" t="s">
        <v>86</v>
      </c>
      <c r="G110" s="99" t="s">
        <v>173</v>
      </c>
      <c r="H110" s="29">
        <v>2</v>
      </c>
      <c r="I110" s="40"/>
      <c r="J110" s="40"/>
      <c r="O110" s="91" t="s">
        <v>73</v>
      </c>
      <c r="P110" s="91" t="s">
        <v>54</v>
      </c>
      <c r="Q110" s="40" t="s">
        <v>185</v>
      </c>
      <c r="R110" s="40" t="s">
        <v>182</v>
      </c>
      <c r="S110" s="20">
        <v>45</v>
      </c>
      <c r="T110" s="20" t="s">
        <v>193</v>
      </c>
      <c r="U110" s="20">
        <v>2</v>
      </c>
      <c r="V110" s="40" t="s">
        <v>182</v>
      </c>
      <c r="W110" s="20">
        <v>2</v>
      </c>
      <c r="X110" s="41"/>
      <c r="Y110" s="41"/>
      <c r="Z110" s="41"/>
      <c r="AA110" s="41"/>
      <c r="AB110" s="41"/>
      <c r="AC110" s="41"/>
    </row>
    <row r="111" spans="1:29" x14ac:dyDescent="0.2">
      <c r="A111" s="86">
        <v>10722745205</v>
      </c>
      <c r="B111" s="94" t="s">
        <v>77</v>
      </c>
      <c r="C111" s="91">
        <v>29</v>
      </c>
      <c r="D111" s="92" t="s">
        <v>51</v>
      </c>
      <c r="E111" s="91" t="s">
        <v>53</v>
      </c>
      <c r="F111" s="91" t="s">
        <v>54</v>
      </c>
      <c r="G111" s="99" t="s">
        <v>173</v>
      </c>
      <c r="H111" s="29">
        <v>3</v>
      </c>
      <c r="I111" s="40"/>
      <c r="J111" s="40"/>
      <c r="O111" s="91" t="s">
        <v>53</v>
      </c>
      <c r="P111" s="91" t="s">
        <v>54</v>
      </c>
      <c r="Q111" s="40" t="s">
        <v>185</v>
      </c>
      <c r="R111" s="40" t="s">
        <v>182</v>
      </c>
      <c r="S111" s="20">
        <v>46</v>
      </c>
      <c r="T111" s="20" t="s">
        <v>192</v>
      </c>
      <c r="U111" s="20">
        <v>1</v>
      </c>
      <c r="V111" s="40" t="s">
        <v>182</v>
      </c>
      <c r="W111" s="20">
        <v>1</v>
      </c>
      <c r="X111" s="41"/>
      <c r="Y111" s="41"/>
      <c r="Z111" s="41"/>
      <c r="AA111" s="41"/>
      <c r="AB111" s="41"/>
      <c r="AC111" s="41"/>
    </row>
    <row r="112" spans="1:29" x14ac:dyDescent="0.2">
      <c r="A112" s="95">
        <v>1018411516</v>
      </c>
      <c r="B112" s="94" t="s">
        <v>94</v>
      </c>
      <c r="C112" s="91">
        <v>29</v>
      </c>
      <c r="D112" s="92" t="s">
        <v>66</v>
      </c>
      <c r="E112" s="91" t="s">
        <v>53</v>
      </c>
      <c r="F112" s="91" t="s">
        <v>86</v>
      </c>
      <c r="G112" s="99" t="s">
        <v>173</v>
      </c>
      <c r="H112" s="29">
        <v>4</v>
      </c>
      <c r="I112" s="40"/>
      <c r="J112" s="40"/>
      <c r="O112" s="73" t="s">
        <v>53</v>
      </c>
      <c r="P112" s="73" t="s">
        <v>54</v>
      </c>
      <c r="Q112" s="40" t="s">
        <v>185</v>
      </c>
      <c r="R112" s="40" t="s">
        <v>182</v>
      </c>
      <c r="S112" s="20">
        <v>15</v>
      </c>
      <c r="T112" s="20" t="s">
        <v>193</v>
      </c>
      <c r="U112" s="20">
        <v>2</v>
      </c>
      <c r="V112" s="40" t="s">
        <v>182</v>
      </c>
      <c r="W112" s="20">
        <v>2</v>
      </c>
      <c r="X112" s="41"/>
      <c r="Y112" s="41"/>
      <c r="Z112" s="41"/>
      <c r="AA112" s="41"/>
      <c r="AB112" s="41"/>
      <c r="AC112" s="41"/>
    </row>
    <row r="113" spans="1:29" x14ac:dyDescent="0.2">
      <c r="A113" s="95">
        <v>1019057537</v>
      </c>
      <c r="B113" s="94" t="s">
        <v>65</v>
      </c>
      <c r="C113" s="91">
        <v>26</v>
      </c>
      <c r="D113" s="92" t="s">
        <v>66</v>
      </c>
      <c r="E113" s="91" t="s">
        <v>53</v>
      </c>
      <c r="F113" s="91" t="s">
        <v>54</v>
      </c>
      <c r="G113" s="99" t="s">
        <v>173</v>
      </c>
      <c r="H113" s="29">
        <v>2</v>
      </c>
      <c r="I113" s="40"/>
      <c r="J113" s="40"/>
      <c r="O113" s="73" t="s">
        <v>53</v>
      </c>
      <c r="P113" s="73" t="s">
        <v>54</v>
      </c>
      <c r="Q113" s="40" t="s">
        <v>185</v>
      </c>
      <c r="R113" s="40" t="s">
        <v>182</v>
      </c>
      <c r="S113" s="20">
        <v>15</v>
      </c>
      <c r="T113" s="20" t="s">
        <v>192</v>
      </c>
      <c r="U113" s="20">
        <v>1</v>
      </c>
      <c r="V113" s="40" t="s">
        <v>182</v>
      </c>
      <c r="W113" s="20">
        <v>1</v>
      </c>
      <c r="X113" s="41"/>
      <c r="Y113" s="41"/>
      <c r="Z113" s="41"/>
      <c r="AA113" s="41"/>
      <c r="AB113" s="41"/>
      <c r="AC113" s="41"/>
    </row>
    <row r="114" spans="1:29" x14ac:dyDescent="0.2">
      <c r="A114" s="96">
        <v>68303666</v>
      </c>
      <c r="B114" s="90" t="s">
        <v>41</v>
      </c>
      <c r="C114" s="91">
        <v>41</v>
      </c>
      <c r="D114" s="92" t="s">
        <v>51</v>
      </c>
      <c r="E114" s="91" t="s">
        <v>53</v>
      </c>
      <c r="F114" s="91" t="s">
        <v>54</v>
      </c>
      <c r="G114" s="99" t="s">
        <v>173</v>
      </c>
      <c r="H114" s="29">
        <v>7</v>
      </c>
      <c r="I114" s="40"/>
      <c r="J114" s="40"/>
      <c r="O114" s="73" t="s">
        <v>53</v>
      </c>
      <c r="P114" s="73" t="s">
        <v>54</v>
      </c>
      <c r="Q114" s="40" t="s">
        <v>185</v>
      </c>
      <c r="R114" s="40" t="s">
        <v>182</v>
      </c>
      <c r="S114" s="20">
        <v>17</v>
      </c>
      <c r="T114" s="20" t="s">
        <v>192</v>
      </c>
      <c r="U114" s="20">
        <v>1</v>
      </c>
      <c r="V114" s="40" t="s">
        <v>182</v>
      </c>
      <c r="W114" s="20">
        <v>1</v>
      </c>
      <c r="X114" s="41"/>
      <c r="Y114" s="41"/>
      <c r="Z114" s="41"/>
      <c r="AA114" s="41"/>
      <c r="AB114" s="41"/>
      <c r="AC114" s="41"/>
    </row>
    <row r="115" spans="1:29" x14ac:dyDescent="0.2">
      <c r="A115" s="95">
        <v>79995909</v>
      </c>
      <c r="B115" s="94" t="s">
        <v>89</v>
      </c>
      <c r="C115" s="91">
        <v>35</v>
      </c>
      <c r="D115" s="92" t="s">
        <v>66</v>
      </c>
      <c r="E115" s="91" t="s">
        <v>53</v>
      </c>
      <c r="F115" s="91" t="s">
        <v>86</v>
      </c>
      <c r="G115" s="99" t="s">
        <v>173</v>
      </c>
      <c r="H115" s="29">
        <v>2</v>
      </c>
      <c r="I115" s="40"/>
      <c r="J115" s="40"/>
      <c r="O115" s="73" t="s">
        <v>53</v>
      </c>
      <c r="P115" s="73" t="s">
        <v>54</v>
      </c>
      <c r="Q115" s="40" t="s">
        <v>185</v>
      </c>
      <c r="R115" s="40" t="s">
        <v>182</v>
      </c>
      <c r="S115" s="20">
        <v>41</v>
      </c>
      <c r="T115" s="20" t="s">
        <v>191</v>
      </c>
      <c r="U115" s="20">
        <v>0</v>
      </c>
      <c r="V115" s="40" t="s">
        <v>182</v>
      </c>
      <c r="W115" s="20">
        <v>0</v>
      </c>
      <c r="X115" s="41"/>
      <c r="Y115" s="41"/>
      <c r="Z115" s="41"/>
      <c r="AA115" s="41"/>
      <c r="AB115" s="41"/>
      <c r="AC115" s="41"/>
    </row>
    <row r="116" spans="1:29" x14ac:dyDescent="0.2">
      <c r="A116" s="95">
        <v>41615342</v>
      </c>
      <c r="B116" s="97" t="s">
        <v>56</v>
      </c>
      <c r="C116" s="91">
        <v>53</v>
      </c>
      <c r="D116" s="92" t="s">
        <v>51</v>
      </c>
      <c r="E116" s="92" t="s">
        <v>73</v>
      </c>
      <c r="F116" s="92" t="s">
        <v>54</v>
      </c>
      <c r="G116" s="99" t="s">
        <v>173</v>
      </c>
      <c r="H116" s="20">
        <v>6</v>
      </c>
      <c r="I116" s="41"/>
      <c r="J116" s="41"/>
      <c r="O116" s="73" t="s">
        <v>53</v>
      </c>
      <c r="P116" s="73" t="s">
        <v>54</v>
      </c>
      <c r="Q116" s="40" t="s">
        <v>185</v>
      </c>
      <c r="R116" s="40" t="s">
        <v>182</v>
      </c>
      <c r="S116" s="20">
        <v>27</v>
      </c>
      <c r="T116" s="20" t="s">
        <v>191</v>
      </c>
      <c r="U116" s="20">
        <v>0</v>
      </c>
      <c r="V116" s="40" t="s">
        <v>182</v>
      </c>
      <c r="W116" s="20">
        <v>0</v>
      </c>
      <c r="X116" s="41"/>
      <c r="Y116" s="41"/>
      <c r="Z116" s="41"/>
      <c r="AA116" s="41"/>
      <c r="AB116" s="41"/>
      <c r="AC116" s="41"/>
    </row>
    <row r="117" spans="1:29" x14ac:dyDescent="0.2">
      <c r="A117" s="95">
        <v>39532234</v>
      </c>
      <c r="B117" s="94" t="s">
        <v>81</v>
      </c>
      <c r="C117" s="91">
        <v>49</v>
      </c>
      <c r="D117" s="92" t="s">
        <v>51</v>
      </c>
      <c r="E117" s="91" t="s">
        <v>73</v>
      </c>
      <c r="F117" s="91" t="s">
        <v>54</v>
      </c>
      <c r="G117" s="99" t="s">
        <v>173</v>
      </c>
      <c r="H117" s="29">
        <v>7</v>
      </c>
      <c r="I117" s="40"/>
      <c r="J117" s="40"/>
      <c r="O117" s="73" t="s">
        <v>53</v>
      </c>
      <c r="P117" s="73" t="s">
        <v>54</v>
      </c>
      <c r="Q117" s="40" t="s">
        <v>185</v>
      </c>
      <c r="R117" s="40" t="s">
        <v>182</v>
      </c>
      <c r="S117" s="20">
        <v>44</v>
      </c>
      <c r="T117" s="20" t="s">
        <v>191</v>
      </c>
      <c r="U117" s="20">
        <v>0</v>
      </c>
      <c r="V117" s="40" t="s">
        <v>182</v>
      </c>
      <c r="W117" s="20">
        <v>0</v>
      </c>
      <c r="X117" s="41"/>
      <c r="Y117" s="41"/>
      <c r="Z117" s="41"/>
      <c r="AA117" s="41"/>
      <c r="AB117" s="41"/>
      <c r="AC117" s="41"/>
    </row>
    <row r="118" spans="1:29" x14ac:dyDescent="0.2">
      <c r="A118" s="95">
        <v>41649185</v>
      </c>
      <c r="B118" s="94" t="s">
        <v>107</v>
      </c>
      <c r="C118" s="91">
        <v>42</v>
      </c>
      <c r="D118" s="92" t="s">
        <v>51</v>
      </c>
      <c r="E118" s="91" t="s">
        <v>53</v>
      </c>
      <c r="F118" s="91" t="s">
        <v>86</v>
      </c>
      <c r="G118" s="99" t="s">
        <v>173</v>
      </c>
      <c r="H118" s="29">
        <v>10</v>
      </c>
      <c r="I118" s="40"/>
      <c r="J118" s="40"/>
      <c r="O118" s="73" t="s">
        <v>53</v>
      </c>
      <c r="P118" s="73" t="s">
        <v>54</v>
      </c>
      <c r="Q118" s="40" t="s">
        <v>185</v>
      </c>
      <c r="R118" s="40" t="s">
        <v>182</v>
      </c>
      <c r="S118" s="20">
        <v>27</v>
      </c>
      <c r="T118" s="20" t="s">
        <v>191</v>
      </c>
      <c r="U118" s="20">
        <v>0</v>
      </c>
      <c r="V118" s="40" t="s">
        <v>182</v>
      </c>
      <c r="W118" s="20">
        <v>0</v>
      </c>
      <c r="X118" s="41"/>
      <c r="Y118" s="41"/>
      <c r="Z118" s="41"/>
      <c r="AA118" s="41"/>
      <c r="AB118" s="41"/>
      <c r="AC118" s="41"/>
    </row>
    <row r="119" spans="1:29" x14ac:dyDescent="0.2">
      <c r="A119" s="95">
        <v>530225952</v>
      </c>
      <c r="B119" s="94" t="s">
        <v>70</v>
      </c>
      <c r="C119" s="91">
        <v>31</v>
      </c>
      <c r="D119" s="92" t="s">
        <v>51</v>
      </c>
      <c r="E119" s="91" t="s">
        <v>53</v>
      </c>
      <c r="F119" s="91" t="s">
        <v>54</v>
      </c>
      <c r="G119" s="99" t="s">
        <v>173</v>
      </c>
      <c r="H119" s="29">
        <v>7</v>
      </c>
      <c r="I119" s="40"/>
      <c r="J119" s="40"/>
      <c r="O119" s="74" t="s">
        <v>73</v>
      </c>
      <c r="P119" s="74" t="s">
        <v>54</v>
      </c>
      <c r="Q119" s="40" t="s">
        <v>185</v>
      </c>
      <c r="R119" s="40" t="s">
        <v>182</v>
      </c>
      <c r="S119" s="20">
        <v>41</v>
      </c>
      <c r="T119" s="20" t="s">
        <v>192</v>
      </c>
      <c r="U119" s="20">
        <v>1</v>
      </c>
      <c r="V119" s="40" t="s">
        <v>182</v>
      </c>
      <c r="W119" s="20">
        <v>1</v>
      </c>
      <c r="X119" s="41"/>
      <c r="Y119" s="41"/>
      <c r="Z119" s="41"/>
      <c r="AA119" s="41"/>
      <c r="AB119" s="41"/>
      <c r="AC119" s="41"/>
    </row>
    <row r="120" spans="1:29" x14ac:dyDescent="0.2">
      <c r="A120" s="95">
        <v>52560176</v>
      </c>
      <c r="B120" s="94" t="s">
        <v>82</v>
      </c>
      <c r="C120" s="91">
        <v>45</v>
      </c>
      <c r="D120" s="92" t="s">
        <v>51</v>
      </c>
      <c r="E120" s="91" t="s">
        <v>53</v>
      </c>
      <c r="F120" s="91" t="s">
        <v>54</v>
      </c>
      <c r="G120" s="99" t="s">
        <v>173</v>
      </c>
      <c r="H120" s="29">
        <v>3</v>
      </c>
      <c r="I120" s="40"/>
      <c r="J120" s="40"/>
      <c r="O120" s="73" t="s">
        <v>73</v>
      </c>
      <c r="P120" s="73" t="s">
        <v>54</v>
      </c>
      <c r="Q120" s="40" t="s">
        <v>185</v>
      </c>
      <c r="R120" s="40" t="s">
        <v>182</v>
      </c>
      <c r="S120" s="20">
        <v>41</v>
      </c>
      <c r="T120" s="20" t="s">
        <v>191</v>
      </c>
      <c r="U120" s="20">
        <v>0</v>
      </c>
      <c r="V120" s="40" t="s">
        <v>182</v>
      </c>
      <c r="W120" s="20">
        <v>0</v>
      </c>
      <c r="X120" s="41"/>
      <c r="Y120" s="41"/>
      <c r="Z120" s="41"/>
      <c r="AA120" s="41"/>
      <c r="AB120" s="41"/>
      <c r="AC120" s="41"/>
    </row>
    <row r="121" spans="1:29" x14ac:dyDescent="0.2">
      <c r="A121" s="95">
        <v>79911726</v>
      </c>
      <c r="B121" s="94" t="s">
        <v>68</v>
      </c>
      <c r="C121" s="91">
        <v>39</v>
      </c>
      <c r="D121" s="92" t="s">
        <v>66</v>
      </c>
      <c r="E121" s="91" t="s">
        <v>53</v>
      </c>
      <c r="F121" s="91" t="s">
        <v>54</v>
      </c>
      <c r="G121" s="99" t="s">
        <v>173</v>
      </c>
      <c r="H121" s="29">
        <v>3</v>
      </c>
      <c r="I121" s="40"/>
      <c r="J121" s="40"/>
      <c r="O121" s="73" t="s">
        <v>53</v>
      </c>
      <c r="P121" s="73" t="s">
        <v>54</v>
      </c>
      <c r="Q121" s="40" t="s">
        <v>185</v>
      </c>
      <c r="R121" s="40" t="s">
        <v>182</v>
      </c>
      <c r="S121" s="20">
        <v>41</v>
      </c>
      <c r="T121" s="20" t="s">
        <v>191</v>
      </c>
      <c r="U121" s="20">
        <v>0</v>
      </c>
      <c r="V121" s="40" t="s">
        <v>182</v>
      </c>
      <c r="W121" s="20">
        <v>0</v>
      </c>
      <c r="X121" s="41"/>
      <c r="Y121" s="41"/>
      <c r="Z121" s="41"/>
      <c r="AA121" s="41"/>
      <c r="AB121" s="41"/>
      <c r="AC121" s="41"/>
    </row>
    <row r="122" spans="1:29" x14ac:dyDescent="0.2">
      <c r="A122" s="96">
        <v>52415110</v>
      </c>
      <c r="B122" s="98" t="s">
        <v>40</v>
      </c>
      <c r="C122" s="91">
        <v>40</v>
      </c>
      <c r="D122" s="92" t="s">
        <v>51</v>
      </c>
      <c r="E122" s="91" t="s">
        <v>53</v>
      </c>
      <c r="F122" s="91" t="s">
        <v>54</v>
      </c>
      <c r="G122" s="99" t="s">
        <v>173</v>
      </c>
      <c r="H122" s="29">
        <v>2</v>
      </c>
      <c r="I122" s="40"/>
      <c r="J122" s="40"/>
      <c r="O122" s="73" t="s">
        <v>53</v>
      </c>
      <c r="P122" s="73" t="s">
        <v>54</v>
      </c>
      <c r="Q122" s="40" t="s">
        <v>185</v>
      </c>
      <c r="R122" s="40" t="s">
        <v>182</v>
      </c>
      <c r="S122" s="20">
        <v>43</v>
      </c>
      <c r="T122" s="20" t="s">
        <v>191</v>
      </c>
      <c r="U122" s="20">
        <v>0</v>
      </c>
      <c r="V122" s="40" t="s">
        <v>182</v>
      </c>
      <c r="W122" s="20">
        <v>0</v>
      </c>
      <c r="X122" s="41"/>
      <c r="Y122" s="41"/>
      <c r="Z122" s="41"/>
      <c r="AA122" s="41"/>
      <c r="AB122" s="41"/>
      <c r="AC122" s="41"/>
    </row>
    <row r="123" spans="1:29" x14ac:dyDescent="0.2">
      <c r="A123" s="95">
        <v>39768010</v>
      </c>
      <c r="B123" s="94" t="s">
        <v>78</v>
      </c>
      <c r="C123" s="91">
        <v>45</v>
      </c>
      <c r="D123" s="92" t="s">
        <v>51</v>
      </c>
      <c r="E123" s="91" t="s">
        <v>73</v>
      </c>
      <c r="F123" s="91" t="s">
        <v>54</v>
      </c>
      <c r="G123" s="99" t="s">
        <v>173</v>
      </c>
      <c r="H123" s="29">
        <v>5</v>
      </c>
      <c r="I123" s="40"/>
      <c r="J123" s="40"/>
      <c r="O123" s="73" t="s">
        <v>53</v>
      </c>
      <c r="P123" s="73" t="s">
        <v>54</v>
      </c>
      <c r="Q123" s="40" t="s">
        <v>185</v>
      </c>
      <c r="R123" s="40" t="s">
        <v>182</v>
      </c>
      <c r="S123" s="20">
        <v>37</v>
      </c>
      <c r="T123" s="20" t="s">
        <v>191</v>
      </c>
      <c r="U123" s="20">
        <v>0</v>
      </c>
      <c r="V123" s="40" t="s">
        <v>182</v>
      </c>
      <c r="W123" s="20">
        <v>0</v>
      </c>
      <c r="X123" s="41"/>
      <c r="Y123" s="41"/>
      <c r="Z123" s="41"/>
      <c r="AA123" s="41"/>
      <c r="AB123" s="41"/>
      <c r="AC123" s="41"/>
    </row>
    <row r="124" spans="1:29" x14ac:dyDescent="0.2">
      <c r="A124" s="95">
        <v>1020732612</v>
      </c>
      <c r="B124" s="94" t="s">
        <v>76</v>
      </c>
      <c r="C124" s="91">
        <v>26</v>
      </c>
      <c r="D124" s="92" t="s">
        <v>51</v>
      </c>
      <c r="E124" s="91" t="s">
        <v>53</v>
      </c>
      <c r="F124" s="91" t="s">
        <v>54</v>
      </c>
      <c r="G124" s="99" t="s">
        <v>173</v>
      </c>
      <c r="H124" s="29">
        <v>5</v>
      </c>
      <c r="I124" s="40"/>
      <c r="J124" s="40"/>
      <c r="O124" s="73" t="s">
        <v>53</v>
      </c>
      <c r="P124" s="73" t="s">
        <v>54</v>
      </c>
      <c r="Q124" s="40" t="s">
        <v>185</v>
      </c>
      <c r="R124" s="40" t="s">
        <v>182</v>
      </c>
      <c r="S124" s="20">
        <v>46</v>
      </c>
      <c r="T124" s="20" t="s">
        <v>191</v>
      </c>
      <c r="U124" s="20">
        <v>0</v>
      </c>
      <c r="V124" s="40" t="s">
        <v>182</v>
      </c>
      <c r="W124" s="20">
        <v>0</v>
      </c>
      <c r="X124" s="41"/>
      <c r="Y124" s="41"/>
      <c r="Z124" s="41"/>
      <c r="AA124" s="41"/>
      <c r="AB124" s="41"/>
      <c r="AC124" s="41"/>
    </row>
    <row r="125" spans="1:29" x14ac:dyDescent="0.2">
      <c r="A125" s="95">
        <v>1018437071</v>
      </c>
      <c r="B125" s="94" t="s">
        <v>98</v>
      </c>
      <c r="C125" s="91">
        <v>26</v>
      </c>
      <c r="D125" s="92" t="s">
        <v>51</v>
      </c>
      <c r="E125" s="91" t="s">
        <v>53</v>
      </c>
      <c r="F125" s="91" t="s">
        <v>86</v>
      </c>
      <c r="G125" s="99" t="s">
        <v>173</v>
      </c>
      <c r="H125" s="29">
        <v>4</v>
      </c>
      <c r="I125" s="40"/>
      <c r="J125" s="40"/>
      <c r="O125" s="73" t="s">
        <v>73</v>
      </c>
      <c r="P125" s="73" t="s">
        <v>54</v>
      </c>
      <c r="Q125" s="40" t="s">
        <v>185</v>
      </c>
      <c r="R125" s="40" t="s">
        <v>182</v>
      </c>
      <c r="S125" s="20">
        <v>46</v>
      </c>
      <c r="T125" s="20" t="s">
        <v>191</v>
      </c>
      <c r="U125" s="20">
        <v>0</v>
      </c>
      <c r="V125" s="40" t="s">
        <v>182</v>
      </c>
      <c r="W125" s="20">
        <v>0</v>
      </c>
      <c r="X125" s="41"/>
      <c r="Y125" s="41"/>
      <c r="Z125" s="41"/>
      <c r="AA125" s="41"/>
      <c r="AB125" s="41"/>
      <c r="AC125" s="41"/>
    </row>
    <row r="126" spans="1:29" x14ac:dyDescent="0.2">
      <c r="A126" s="95">
        <v>51571516</v>
      </c>
      <c r="B126" s="94" t="s">
        <v>103</v>
      </c>
      <c r="C126" s="91">
        <v>32</v>
      </c>
      <c r="D126" s="92" t="s">
        <v>51</v>
      </c>
      <c r="E126" s="91" t="s">
        <v>53</v>
      </c>
      <c r="F126" s="91" t="s">
        <v>86</v>
      </c>
      <c r="G126" s="99" t="s">
        <v>173</v>
      </c>
      <c r="H126" s="29">
        <v>8</v>
      </c>
      <c r="I126" s="40"/>
      <c r="J126" s="40"/>
      <c r="O126" s="73" t="s">
        <v>53</v>
      </c>
      <c r="P126" s="73" t="s">
        <v>54</v>
      </c>
      <c r="Q126" s="40" t="s">
        <v>185</v>
      </c>
      <c r="R126" s="40" t="s">
        <v>182</v>
      </c>
      <c r="S126" s="20">
        <v>31</v>
      </c>
      <c r="T126" s="20" t="s">
        <v>191</v>
      </c>
      <c r="U126" s="20">
        <v>0</v>
      </c>
      <c r="V126" s="40" t="s">
        <v>182</v>
      </c>
      <c r="W126" s="20">
        <v>0</v>
      </c>
      <c r="X126" s="41"/>
      <c r="Y126" s="41"/>
      <c r="Z126" s="41"/>
      <c r="AA126" s="41"/>
      <c r="AB126" s="41"/>
      <c r="AC126" s="41"/>
    </row>
    <row r="127" spans="1:29" x14ac:dyDescent="0.2">
      <c r="A127" s="64">
        <v>27981725</v>
      </c>
      <c r="B127" s="65" t="s">
        <v>110</v>
      </c>
      <c r="C127" s="66">
        <v>46</v>
      </c>
      <c r="D127" s="67" t="s">
        <v>51</v>
      </c>
      <c r="E127" s="66" t="s">
        <v>53</v>
      </c>
      <c r="F127" s="66" t="s">
        <v>86</v>
      </c>
      <c r="G127" s="100" t="s">
        <v>174</v>
      </c>
      <c r="H127" s="25">
        <v>10</v>
      </c>
      <c r="I127" s="40"/>
      <c r="J127" s="40"/>
      <c r="O127" s="84" t="s">
        <v>53</v>
      </c>
      <c r="P127" s="84" t="s">
        <v>54</v>
      </c>
      <c r="Q127" s="40" t="s">
        <v>184</v>
      </c>
      <c r="R127" s="40" t="s">
        <v>182</v>
      </c>
      <c r="S127" s="26">
        <v>14</v>
      </c>
      <c r="T127" s="26" t="s">
        <v>191</v>
      </c>
      <c r="U127" s="26">
        <v>0</v>
      </c>
      <c r="V127" s="40" t="s">
        <v>182</v>
      </c>
      <c r="W127" s="26">
        <v>0</v>
      </c>
      <c r="X127" s="41"/>
      <c r="Y127" s="41"/>
      <c r="Z127" s="41"/>
      <c r="AA127" s="41"/>
      <c r="AB127" s="41"/>
      <c r="AC127" s="41"/>
    </row>
    <row r="128" spans="1:29" x14ac:dyDescent="0.2">
      <c r="A128" s="68">
        <v>52192972</v>
      </c>
      <c r="B128" s="65" t="s">
        <v>91</v>
      </c>
      <c r="C128" s="69">
        <v>28</v>
      </c>
      <c r="D128" s="70" t="s">
        <v>51</v>
      </c>
      <c r="E128" s="69" t="s">
        <v>53</v>
      </c>
      <c r="F128" s="69" t="s">
        <v>86</v>
      </c>
      <c r="G128" s="100" t="s">
        <v>174</v>
      </c>
      <c r="H128" s="40">
        <v>1</v>
      </c>
      <c r="I128" s="40"/>
      <c r="J128" s="40"/>
      <c r="O128" s="87" t="s">
        <v>53</v>
      </c>
      <c r="P128" s="87" t="s">
        <v>54</v>
      </c>
      <c r="Q128" s="40" t="s">
        <v>184</v>
      </c>
      <c r="R128" s="40" t="s">
        <v>182</v>
      </c>
      <c r="S128" s="41">
        <v>14</v>
      </c>
      <c r="T128" s="41" t="s">
        <v>191</v>
      </c>
      <c r="U128" s="41">
        <v>0</v>
      </c>
      <c r="V128" s="40" t="s">
        <v>182</v>
      </c>
      <c r="W128" s="41">
        <v>0</v>
      </c>
      <c r="X128" s="41"/>
      <c r="Y128" s="41"/>
      <c r="Z128" s="41"/>
      <c r="AA128" s="41"/>
      <c r="AB128" s="41"/>
      <c r="AC128" s="41"/>
    </row>
    <row r="129" spans="1:29" x14ac:dyDescent="0.2">
      <c r="A129" s="71">
        <v>41684857</v>
      </c>
      <c r="B129" s="72" t="s">
        <v>64</v>
      </c>
      <c r="C129" s="73">
        <v>32</v>
      </c>
      <c r="D129" s="74" t="s">
        <v>51</v>
      </c>
      <c r="E129" s="73" t="s">
        <v>53</v>
      </c>
      <c r="F129" s="73" t="s">
        <v>54</v>
      </c>
      <c r="G129" s="100" t="s">
        <v>174</v>
      </c>
      <c r="H129" s="29">
        <v>6</v>
      </c>
      <c r="I129" s="40"/>
      <c r="J129" s="40"/>
      <c r="O129" s="91" t="s">
        <v>53</v>
      </c>
      <c r="P129" s="91" t="s">
        <v>54</v>
      </c>
      <c r="Q129" s="40" t="s">
        <v>184</v>
      </c>
      <c r="R129" s="40" t="s">
        <v>182</v>
      </c>
      <c r="S129" s="20">
        <v>16</v>
      </c>
      <c r="T129" s="20" t="s">
        <v>191</v>
      </c>
      <c r="U129" s="20">
        <v>0</v>
      </c>
      <c r="V129" s="40" t="s">
        <v>182</v>
      </c>
      <c r="W129" s="20">
        <v>0</v>
      </c>
      <c r="X129" s="41"/>
      <c r="Y129" s="41"/>
      <c r="Z129" s="41"/>
      <c r="AA129" s="41"/>
      <c r="AB129" s="41"/>
      <c r="AC129" s="41"/>
    </row>
    <row r="130" spans="1:29" x14ac:dyDescent="0.2">
      <c r="A130" s="75">
        <v>20755319</v>
      </c>
      <c r="B130" s="76" t="s">
        <v>83</v>
      </c>
      <c r="C130" s="73">
        <v>38</v>
      </c>
      <c r="D130" s="74" t="s">
        <v>51</v>
      </c>
      <c r="E130" s="73" t="s">
        <v>53</v>
      </c>
      <c r="F130" s="73" t="s">
        <v>54</v>
      </c>
      <c r="G130" s="100" t="s">
        <v>174</v>
      </c>
      <c r="H130" s="29">
        <v>1</v>
      </c>
      <c r="I130" s="40"/>
      <c r="J130" s="40"/>
      <c r="O130" s="91" t="s">
        <v>53</v>
      </c>
      <c r="P130" s="91" t="s">
        <v>54</v>
      </c>
      <c r="Q130" s="40" t="s">
        <v>184</v>
      </c>
      <c r="R130" s="40" t="s">
        <v>182</v>
      </c>
      <c r="S130" s="20">
        <v>23</v>
      </c>
      <c r="T130" s="20" t="s">
        <v>191</v>
      </c>
      <c r="U130" s="20">
        <v>0</v>
      </c>
      <c r="V130" s="40" t="s">
        <v>182</v>
      </c>
      <c r="W130" s="20">
        <v>0</v>
      </c>
      <c r="X130" s="41"/>
      <c r="Y130" s="41"/>
      <c r="Z130" s="41"/>
      <c r="AA130" s="41"/>
      <c r="AB130" s="41"/>
      <c r="AC130" s="41"/>
    </row>
    <row r="131" spans="1:29" x14ac:dyDescent="0.2">
      <c r="A131" s="77">
        <v>51787836</v>
      </c>
      <c r="B131" s="76" t="s">
        <v>104</v>
      </c>
      <c r="C131" s="73">
        <v>38</v>
      </c>
      <c r="D131" s="74" t="s">
        <v>51</v>
      </c>
      <c r="E131" s="73" t="s">
        <v>53</v>
      </c>
      <c r="F131" s="73" t="s">
        <v>86</v>
      </c>
      <c r="G131" s="100" t="s">
        <v>174</v>
      </c>
      <c r="H131" s="29">
        <v>1</v>
      </c>
      <c r="I131" s="40"/>
      <c r="J131" s="40"/>
      <c r="O131" s="91" t="s">
        <v>53</v>
      </c>
      <c r="P131" s="91" t="s">
        <v>54</v>
      </c>
      <c r="Q131" s="40" t="s">
        <v>184</v>
      </c>
      <c r="R131" s="40" t="s">
        <v>182</v>
      </c>
      <c r="S131" s="20">
        <v>26</v>
      </c>
      <c r="T131" s="20" t="s">
        <v>192</v>
      </c>
      <c r="U131" s="20">
        <v>1</v>
      </c>
      <c r="V131" s="40" t="s">
        <v>182</v>
      </c>
      <c r="W131" s="20">
        <v>1</v>
      </c>
      <c r="X131" s="41"/>
      <c r="Y131" s="41"/>
      <c r="Z131" s="41"/>
      <c r="AA131" s="41"/>
      <c r="AB131" s="41"/>
      <c r="AC131" s="41"/>
    </row>
    <row r="132" spans="1:29" x14ac:dyDescent="0.2">
      <c r="A132" s="77">
        <v>52145709</v>
      </c>
      <c r="B132" s="76" t="s">
        <v>92</v>
      </c>
      <c r="C132" s="73">
        <v>44</v>
      </c>
      <c r="D132" s="74" t="s">
        <v>51</v>
      </c>
      <c r="E132" s="73" t="s">
        <v>53</v>
      </c>
      <c r="F132" s="73" t="s">
        <v>86</v>
      </c>
      <c r="G132" s="100" t="s">
        <v>174</v>
      </c>
      <c r="H132" s="29">
        <v>2</v>
      </c>
      <c r="I132" s="40"/>
      <c r="J132" s="40"/>
      <c r="O132" s="91" t="s">
        <v>53</v>
      </c>
      <c r="P132" s="91" t="s">
        <v>54</v>
      </c>
      <c r="Q132" s="40" t="s">
        <v>184</v>
      </c>
      <c r="R132" s="40" t="s">
        <v>182</v>
      </c>
      <c r="S132" s="20">
        <v>26</v>
      </c>
      <c r="T132" s="20" t="s">
        <v>191</v>
      </c>
      <c r="U132" s="20">
        <v>0</v>
      </c>
      <c r="V132" s="40" t="s">
        <v>182</v>
      </c>
      <c r="W132" s="20">
        <v>0</v>
      </c>
      <c r="X132" s="41"/>
      <c r="Y132" s="41"/>
      <c r="Z132" s="41"/>
      <c r="AA132" s="41"/>
      <c r="AB132" s="41"/>
      <c r="AC132" s="41"/>
    </row>
    <row r="133" spans="1:29" x14ac:dyDescent="0.2">
      <c r="A133" s="77">
        <v>75083307</v>
      </c>
      <c r="B133" s="76" t="s">
        <v>101</v>
      </c>
      <c r="C133" s="73">
        <v>40</v>
      </c>
      <c r="D133" s="74" t="s">
        <v>66</v>
      </c>
      <c r="E133" s="73" t="s">
        <v>53</v>
      </c>
      <c r="F133" s="73" t="s">
        <v>86</v>
      </c>
      <c r="G133" s="100" t="s">
        <v>174</v>
      </c>
      <c r="H133" s="29">
        <v>1</v>
      </c>
      <c r="I133" s="40"/>
      <c r="J133" s="40"/>
      <c r="O133" s="91" t="s">
        <v>53</v>
      </c>
      <c r="P133" s="91" t="s">
        <v>54</v>
      </c>
      <c r="Q133" s="40" t="s">
        <v>184</v>
      </c>
      <c r="R133" s="40" t="s">
        <v>182</v>
      </c>
      <c r="S133" s="20">
        <v>26</v>
      </c>
      <c r="T133" s="20" t="s">
        <v>191</v>
      </c>
      <c r="U133" s="20">
        <v>0</v>
      </c>
      <c r="V133" s="40" t="s">
        <v>182</v>
      </c>
      <c r="W133" s="20">
        <v>0</v>
      </c>
      <c r="X133" s="41"/>
      <c r="Y133" s="41"/>
      <c r="Z133" s="41"/>
      <c r="AA133" s="41"/>
      <c r="AB133" s="41"/>
      <c r="AC133" s="41"/>
    </row>
    <row r="134" spans="1:29" x14ac:dyDescent="0.2">
      <c r="A134" s="77">
        <v>51987319</v>
      </c>
      <c r="B134" s="76" t="s">
        <v>75</v>
      </c>
      <c r="C134" s="73">
        <v>35</v>
      </c>
      <c r="D134" s="74" t="s">
        <v>51</v>
      </c>
      <c r="E134" s="73" t="s">
        <v>53</v>
      </c>
      <c r="F134" s="73" t="s">
        <v>54</v>
      </c>
      <c r="G134" s="100" t="s">
        <v>174</v>
      </c>
      <c r="H134" s="29">
        <v>1</v>
      </c>
      <c r="I134" s="40"/>
      <c r="J134" s="40"/>
      <c r="O134" s="92" t="s">
        <v>73</v>
      </c>
      <c r="P134" s="92" t="s">
        <v>54</v>
      </c>
      <c r="Q134" s="40" t="s">
        <v>184</v>
      </c>
      <c r="R134" s="40" t="s">
        <v>182</v>
      </c>
      <c r="S134" s="20">
        <v>31</v>
      </c>
      <c r="T134" s="20" t="s">
        <v>191</v>
      </c>
      <c r="U134" s="20">
        <v>0</v>
      </c>
      <c r="V134" s="40" t="s">
        <v>182</v>
      </c>
      <c r="W134" s="20">
        <v>0</v>
      </c>
      <c r="X134" s="41"/>
      <c r="Y134" s="41"/>
      <c r="Z134" s="41"/>
      <c r="AA134" s="41"/>
      <c r="AB134" s="41"/>
      <c r="AC134" s="41"/>
    </row>
    <row r="135" spans="1:29" x14ac:dyDescent="0.2">
      <c r="A135" s="77">
        <v>52188480</v>
      </c>
      <c r="B135" s="76" t="s">
        <v>111</v>
      </c>
      <c r="C135" s="73">
        <v>41</v>
      </c>
      <c r="D135" s="74" t="s">
        <v>51</v>
      </c>
      <c r="E135" s="73" t="s">
        <v>53</v>
      </c>
      <c r="F135" s="73" t="s">
        <v>86</v>
      </c>
      <c r="G135" s="100" t="s">
        <v>174</v>
      </c>
      <c r="H135" s="29">
        <v>2</v>
      </c>
      <c r="I135" s="40"/>
      <c r="J135" s="40"/>
      <c r="O135" s="91" t="s">
        <v>73</v>
      </c>
      <c r="P135" s="91" t="s">
        <v>54</v>
      </c>
      <c r="Q135" s="40" t="s">
        <v>184</v>
      </c>
      <c r="R135" s="40" t="s">
        <v>182</v>
      </c>
      <c r="S135" s="20">
        <v>31</v>
      </c>
      <c r="T135" s="20" t="s">
        <v>191</v>
      </c>
      <c r="U135" s="20">
        <v>0</v>
      </c>
      <c r="V135" s="40" t="s">
        <v>182</v>
      </c>
      <c r="W135" s="20">
        <v>0</v>
      </c>
      <c r="X135" s="41"/>
      <c r="Y135" s="41"/>
      <c r="Z135" s="41"/>
      <c r="AA135" s="41"/>
      <c r="AB135" s="41"/>
      <c r="AC135" s="41"/>
    </row>
    <row r="136" spans="1:29" x14ac:dyDescent="0.2">
      <c r="A136" s="77">
        <v>55167303</v>
      </c>
      <c r="B136" s="76" t="s">
        <v>108</v>
      </c>
      <c r="C136" s="73">
        <v>30</v>
      </c>
      <c r="D136" s="74" t="s">
        <v>51</v>
      </c>
      <c r="E136" s="73" t="s">
        <v>53</v>
      </c>
      <c r="F136" s="73" t="s">
        <v>86</v>
      </c>
      <c r="G136" s="100" t="s">
        <v>174</v>
      </c>
      <c r="H136" s="29">
        <v>8</v>
      </c>
      <c r="I136" s="40"/>
      <c r="J136" s="40"/>
      <c r="O136" s="91" t="s">
        <v>53</v>
      </c>
      <c r="P136" s="91" t="s">
        <v>54</v>
      </c>
      <c r="Q136" s="40" t="s">
        <v>184</v>
      </c>
      <c r="R136" s="40" t="s">
        <v>182</v>
      </c>
      <c r="S136" s="20">
        <v>33</v>
      </c>
      <c r="T136" s="20" t="s">
        <v>191</v>
      </c>
      <c r="U136" s="20">
        <v>0</v>
      </c>
      <c r="V136" s="40" t="s">
        <v>182</v>
      </c>
      <c r="W136" s="20">
        <v>0</v>
      </c>
      <c r="X136" s="41"/>
      <c r="Y136" s="41"/>
      <c r="Z136" s="41"/>
      <c r="AA136" s="41"/>
      <c r="AB136" s="41"/>
      <c r="AC136" s="41"/>
    </row>
    <row r="137" spans="1:29" x14ac:dyDescent="0.2">
      <c r="A137" s="77">
        <v>79369218</v>
      </c>
      <c r="B137" s="76" t="s">
        <v>79</v>
      </c>
      <c r="C137" s="73">
        <v>44</v>
      </c>
      <c r="D137" s="74" t="s">
        <v>66</v>
      </c>
      <c r="E137" s="73" t="s">
        <v>53</v>
      </c>
      <c r="F137" s="73" t="s">
        <v>54</v>
      </c>
      <c r="G137" s="100" t="s">
        <v>174</v>
      </c>
      <c r="H137" s="29">
        <v>1</v>
      </c>
      <c r="I137" s="40"/>
      <c r="J137" s="40"/>
      <c r="O137" s="91" t="s">
        <v>53</v>
      </c>
      <c r="P137" s="91" t="s">
        <v>54</v>
      </c>
      <c r="Q137" s="40" t="s">
        <v>184</v>
      </c>
      <c r="R137" s="40" t="s">
        <v>182</v>
      </c>
      <c r="S137" s="20">
        <v>34</v>
      </c>
      <c r="T137" s="20" t="s">
        <v>191</v>
      </c>
      <c r="U137" s="20">
        <v>0</v>
      </c>
      <c r="V137" s="40" t="s">
        <v>182</v>
      </c>
      <c r="W137" s="20">
        <v>0</v>
      </c>
      <c r="X137" s="41"/>
      <c r="Y137" s="41"/>
      <c r="Z137" s="41"/>
      <c r="AA137" s="41"/>
      <c r="AB137" s="41"/>
      <c r="AC137" s="41"/>
    </row>
    <row r="138" spans="1:29" x14ac:dyDescent="0.2">
      <c r="A138" s="77">
        <v>53099141</v>
      </c>
      <c r="B138" s="76" t="s">
        <v>97</v>
      </c>
      <c r="C138" s="73">
        <v>32</v>
      </c>
      <c r="D138" s="74" t="s">
        <v>51</v>
      </c>
      <c r="E138" s="73" t="s">
        <v>53</v>
      </c>
      <c r="F138" s="73" t="s">
        <v>86</v>
      </c>
      <c r="G138" s="100" t="s">
        <v>174</v>
      </c>
      <c r="H138" s="29">
        <v>2</v>
      </c>
      <c r="I138" s="40"/>
      <c r="J138" s="40"/>
      <c r="O138" s="91" t="s">
        <v>53</v>
      </c>
      <c r="P138" s="91" t="s">
        <v>54</v>
      </c>
      <c r="Q138" s="40" t="s">
        <v>184</v>
      </c>
      <c r="R138" s="40" t="s">
        <v>182</v>
      </c>
      <c r="S138" s="20">
        <v>36</v>
      </c>
      <c r="T138" s="20" t="s">
        <v>191</v>
      </c>
      <c r="U138" s="20">
        <v>0</v>
      </c>
      <c r="V138" s="40" t="s">
        <v>182</v>
      </c>
      <c r="W138" s="20">
        <v>0</v>
      </c>
      <c r="X138" s="41"/>
      <c r="Y138" s="41"/>
      <c r="Z138" s="41"/>
      <c r="AA138" s="41"/>
      <c r="AB138" s="41"/>
      <c r="AC138" s="41"/>
    </row>
    <row r="139" spans="1:29" x14ac:dyDescent="0.2">
      <c r="A139" s="77">
        <v>6763728</v>
      </c>
      <c r="B139" s="76" t="s">
        <v>85</v>
      </c>
      <c r="C139" s="73">
        <v>55</v>
      </c>
      <c r="D139" s="74" t="s">
        <v>66</v>
      </c>
      <c r="E139" s="73" t="s">
        <v>73</v>
      </c>
      <c r="F139" s="73" t="s">
        <v>86</v>
      </c>
      <c r="G139" s="100" t="s">
        <v>174</v>
      </c>
      <c r="H139" s="29">
        <v>1</v>
      </c>
      <c r="I139" s="40"/>
      <c r="J139" s="40"/>
      <c r="O139" s="91" t="s">
        <v>53</v>
      </c>
      <c r="P139" s="91" t="s">
        <v>54</v>
      </c>
      <c r="Q139" s="40" t="s">
        <v>184</v>
      </c>
      <c r="R139" s="40" t="s">
        <v>182</v>
      </c>
      <c r="S139" s="20">
        <v>45</v>
      </c>
      <c r="T139" s="20" t="s">
        <v>191</v>
      </c>
      <c r="U139" s="20">
        <v>0</v>
      </c>
      <c r="V139" s="40" t="s">
        <v>182</v>
      </c>
      <c r="W139" s="20">
        <v>0</v>
      </c>
      <c r="X139" s="41"/>
      <c r="Y139" s="41"/>
      <c r="Z139" s="41"/>
      <c r="AA139" s="41"/>
      <c r="AB139" s="41"/>
      <c r="AC139" s="41"/>
    </row>
    <row r="140" spans="1:29" x14ac:dyDescent="0.2">
      <c r="A140" s="77">
        <v>52297273</v>
      </c>
      <c r="B140" s="76" t="s">
        <v>106</v>
      </c>
      <c r="C140" s="73">
        <v>36</v>
      </c>
      <c r="D140" s="74" t="s">
        <v>51</v>
      </c>
      <c r="E140" s="73" t="s">
        <v>53</v>
      </c>
      <c r="F140" s="73" t="s">
        <v>86</v>
      </c>
      <c r="G140" s="100" t="s">
        <v>174</v>
      </c>
      <c r="H140" s="29">
        <v>3</v>
      </c>
      <c r="I140" s="40"/>
      <c r="J140" s="40"/>
      <c r="O140" s="91" t="s">
        <v>73</v>
      </c>
      <c r="P140" s="91" t="s">
        <v>54</v>
      </c>
      <c r="Q140" s="40" t="s">
        <v>184</v>
      </c>
      <c r="R140" s="40" t="s">
        <v>182</v>
      </c>
      <c r="S140" s="20">
        <v>45</v>
      </c>
      <c r="T140" s="20" t="s">
        <v>191</v>
      </c>
      <c r="U140" s="20">
        <v>0</v>
      </c>
      <c r="V140" s="40" t="s">
        <v>182</v>
      </c>
      <c r="W140" s="20">
        <v>0</v>
      </c>
      <c r="X140" s="41"/>
      <c r="Y140" s="41"/>
      <c r="Z140" s="41"/>
      <c r="AA140" s="41"/>
      <c r="AB140" s="41"/>
      <c r="AC140" s="41"/>
    </row>
    <row r="141" spans="1:29" x14ac:dyDescent="0.2">
      <c r="A141" s="68">
        <v>10722745205</v>
      </c>
      <c r="B141" s="76" t="s">
        <v>77</v>
      </c>
      <c r="C141" s="73">
        <v>29</v>
      </c>
      <c r="D141" s="74" t="s">
        <v>51</v>
      </c>
      <c r="E141" s="73" t="s">
        <v>53</v>
      </c>
      <c r="F141" s="73" t="s">
        <v>54</v>
      </c>
      <c r="G141" s="100" t="s">
        <v>174</v>
      </c>
      <c r="H141" s="29">
        <v>1</v>
      </c>
      <c r="I141" s="40"/>
      <c r="J141" s="40"/>
      <c r="O141" s="91" t="s">
        <v>53</v>
      </c>
      <c r="P141" s="91" t="s">
        <v>54</v>
      </c>
      <c r="Q141" s="40" t="s">
        <v>184</v>
      </c>
      <c r="R141" s="40" t="s">
        <v>182</v>
      </c>
      <c r="S141" s="20">
        <v>46</v>
      </c>
      <c r="T141" s="20" t="s">
        <v>191</v>
      </c>
      <c r="U141" s="20">
        <v>0</v>
      </c>
      <c r="V141" s="40" t="s">
        <v>182</v>
      </c>
      <c r="W141" s="20">
        <v>0</v>
      </c>
      <c r="X141" s="41"/>
      <c r="Y141" s="41"/>
      <c r="Z141" s="41"/>
      <c r="AA141" s="41"/>
      <c r="AB141" s="41"/>
      <c r="AC141" s="41"/>
    </row>
    <row r="142" spans="1:29" x14ac:dyDescent="0.2">
      <c r="A142" s="77">
        <v>1018411516</v>
      </c>
      <c r="B142" s="76" t="s">
        <v>94</v>
      </c>
      <c r="C142" s="73">
        <v>29</v>
      </c>
      <c r="D142" s="74" t="s">
        <v>66</v>
      </c>
      <c r="E142" s="73" t="s">
        <v>53</v>
      </c>
      <c r="F142" s="73" t="s">
        <v>86</v>
      </c>
      <c r="G142" s="100" t="s">
        <v>174</v>
      </c>
      <c r="H142" s="29">
        <v>1</v>
      </c>
      <c r="I142" s="40"/>
      <c r="J142" s="40"/>
      <c r="O142" s="73" t="s">
        <v>53</v>
      </c>
      <c r="P142" s="73" t="s">
        <v>54</v>
      </c>
      <c r="Q142" s="40" t="s">
        <v>184</v>
      </c>
      <c r="R142" s="40" t="s">
        <v>182</v>
      </c>
      <c r="S142" s="20">
        <v>15</v>
      </c>
      <c r="T142" s="20" t="s">
        <v>191</v>
      </c>
      <c r="U142" s="20">
        <v>0</v>
      </c>
      <c r="V142" s="40" t="s">
        <v>182</v>
      </c>
      <c r="W142" s="20">
        <v>0</v>
      </c>
      <c r="X142" s="41"/>
      <c r="Y142" s="41"/>
      <c r="Z142" s="41"/>
      <c r="AA142" s="41"/>
      <c r="AB142" s="41"/>
      <c r="AC142" s="41"/>
    </row>
    <row r="143" spans="1:29" x14ac:dyDescent="0.2">
      <c r="A143" s="77">
        <v>1019057537</v>
      </c>
      <c r="B143" s="76" t="s">
        <v>65</v>
      </c>
      <c r="C143" s="73">
        <v>26</v>
      </c>
      <c r="D143" s="74" t="s">
        <v>66</v>
      </c>
      <c r="E143" s="73" t="s">
        <v>53</v>
      </c>
      <c r="F143" s="73" t="s">
        <v>54</v>
      </c>
      <c r="G143" s="100" t="s">
        <v>174</v>
      </c>
      <c r="H143" s="29">
        <v>1</v>
      </c>
      <c r="I143" s="40"/>
      <c r="J143" s="40"/>
      <c r="O143" s="73" t="s">
        <v>53</v>
      </c>
      <c r="P143" s="73" t="s">
        <v>54</v>
      </c>
      <c r="Q143" s="40" t="s">
        <v>184</v>
      </c>
      <c r="R143" s="40" t="s">
        <v>182</v>
      </c>
      <c r="S143" s="20">
        <v>15</v>
      </c>
      <c r="T143" s="20" t="s">
        <v>191</v>
      </c>
      <c r="U143" s="20">
        <v>0</v>
      </c>
      <c r="V143" s="40" t="s">
        <v>182</v>
      </c>
      <c r="W143" s="20">
        <v>0</v>
      </c>
      <c r="X143" s="41"/>
      <c r="Y143" s="41"/>
      <c r="Z143" s="41"/>
      <c r="AA143" s="41"/>
      <c r="AB143" s="41"/>
      <c r="AC143" s="41"/>
    </row>
    <row r="144" spans="1:29" x14ac:dyDescent="0.2">
      <c r="A144" s="78">
        <v>68303666</v>
      </c>
      <c r="B144" s="72" t="s">
        <v>41</v>
      </c>
      <c r="C144" s="73">
        <v>41</v>
      </c>
      <c r="D144" s="74" t="s">
        <v>51</v>
      </c>
      <c r="E144" s="73" t="s">
        <v>53</v>
      </c>
      <c r="F144" s="73" t="s">
        <v>54</v>
      </c>
      <c r="G144" s="100" t="s">
        <v>174</v>
      </c>
      <c r="H144" s="29">
        <v>2</v>
      </c>
      <c r="I144" s="40"/>
      <c r="J144" s="40"/>
      <c r="O144" s="73" t="s">
        <v>53</v>
      </c>
      <c r="P144" s="73" t="s">
        <v>54</v>
      </c>
      <c r="Q144" s="40" t="s">
        <v>184</v>
      </c>
      <c r="R144" s="40" t="s">
        <v>182</v>
      </c>
      <c r="S144" s="20">
        <v>17</v>
      </c>
      <c r="T144" s="20" t="s">
        <v>192</v>
      </c>
      <c r="U144" s="20">
        <v>1</v>
      </c>
      <c r="V144" s="40" t="s">
        <v>182</v>
      </c>
      <c r="W144" s="20">
        <v>1</v>
      </c>
      <c r="X144" s="41"/>
      <c r="Y144" s="41"/>
      <c r="Z144" s="41"/>
      <c r="AA144" s="41"/>
      <c r="AB144" s="41"/>
      <c r="AC144" s="41"/>
    </row>
    <row r="145" spans="1:29" x14ac:dyDescent="0.2">
      <c r="A145" s="77">
        <v>79995909</v>
      </c>
      <c r="B145" s="76" t="s">
        <v>89</v>
      </c>
      <c r="C145" s="73">
        <v>35</v>
      </c>
      <c r="D145" s="74" t="s">
        <v>66</v>
      </c>
      <c r="E145" s="73" t="s">
        <v>53</v>
      </c>
      <c r="F145" s="73" t="s">
        <v>86</v>
      </c>
      <c r="G145" s="100" t="s">
        <v>174</v>
      </c>
      <c r="H145" s="29">
        <v>1</v>
      </c>
      <c r="I145" s="40"/>
      <c r="J145" s="40"/>
      <c r="O145" s="73" t="s">
        <v>53</v>
      </c>
      <c r="P145" s="73" t="s">
        <v>54</v>
      </c>
      <c r="Q145" s="40" t="s">
        <v>184</v>
      </c>
      <c r="R145" s="40" t="s">
        <v>182</v>
      </c>
      <c r="S145" s="20">
        <v>41</v>
      </c>
      <c r="T145" s="20" t="s">
        <v>191</v>
      </c>
      <c r="U145" s="20">
        <v>0</v>
      </c>
      <c r="V145" s="40" t="s">
        <v>182</v>
      </c>
      <c r="W145" s="20">
        <v>0</v>
      </c>
      <c r="X145" s="41"/>
      <c r="Y145" s="41"/>
      <c r="Z145" s="41"/>
      <c r="AA145" s="41"/>
      <c r="AB145" s="41"/>
      <c r="AC145" s="41"/>
    </row>
    <row r="146" spans="1:29" x14ac:dyDescent="0.2">
      <c r="A146" s="77">
        <v>41615342</v>
      </c>
      <c r="B146" s="79" t="s">
        <v>56</v>
      </c>
      <c r="C146" s="73">
        <v>53</v>
      </c>
      <c r="D146" s="74" t="s">
        <v>51</v>
      </c>
      <c r="E146" s="74" t="s">
        <v>73</v>
      </c>
      <c r="F146" s="74" t="s">
        <v>54</v>
      </c>
      <c r="G146" s="100" t="s">
        <v>174</v>
      </c>
      <c r="H146" s="20">
        <v>1</v>
      </c>
      <c r="I146" s="41"/>
      <c r="J146" s="41"/>
      <c r="O146" s="73" t="s">
        <v>53</v>
      </c>
      <c r="P146" s="73" t="s">
        <v>54</v>
      </c>
      <c r="Q146" s="40" t="s">
        <v>184</v>
      </c>
      <c r="R146" s="40" t="s">
        <v>182</v>
      </c>
      <c r="S146" s="20">
        <v>27</v>
      </c>
      <c r="T146" s="20" t="s">
        <v>192</v>
      </c>
      <c r="U146" s="20">
        <v>1</v>
      </c>
      <c r="V146" s="40" t="s">
        <v>182</v>
      </c>
      <c r="W146" s="20">
        <v>1</v>
      </c>
      <c r="X146" s="41"/>
      <c r="Y146" s="41"/>
      <c r="Z146" s="41"/>
      <c r="AA146" s="41"/>
      <c r="AB146" s="41"/>
      <c r="AC146" s="41"/>
    </row>
    <row r="147" spans="1:29" x14ac:dyDescent="0.2">
      <c r="A147" s="77">
        <v>39532234</v>
      </c>
      <c r="B147" s="76" t="s">
        <v>81</v>
      </c>
      <c r="C147" s="73">
        <v>49</v>
      </c>
      <c r="D147" s="74" t="s">
        <v>51</v>
      </c>
      <c r="E147" s="73" t="s">
        <v>73</v>
      </c>
      <c r="F147" s="73" t="s">
        <v>54</v>
      </c>
      <c r="G147" s="100" t="s">
        <v>174</v>
      </c>
      <c r="H147" s="29">
        <v>2</v>
      </c>
      <c r="I147" s="40"/>
      <c r="J147" s="40"/>
      <c r="O147" s="73" t="s">
        <v>53</v>
      </c>
      <c r="P147" s="73" t="s">
        <v>54</v>
      </c>
      <c r="Q147" s="40" t="s">
        <v>184</v>
      </c>
      <c r="R147" s="40" t="s">
        <v>182</v>
      </c>
      <c r="S147" s="20">
        <v>44</v>
      </c>
      <c r="T147" s="20" t="s">
        <v>192</v>
      </c>
      <c r="U147" s="20">
        <v>1</v>
      </c>
      <c r="V147" s="40" t="s">
        <v>182</v>
      </c>
      <c r="W147" s="20">
        <v>1</v>
      </c>
      <c r="X147" s="41"/>
      <c r="Y147" s="41"/>
      <c r="Z147" s="41"/>
      <c r="AA147" s="41"/>
      <c r="AB147" s="41"/>
      <c r="AC147" s="41"/>
    </row>
    <row r="148" spans="1:29" x14ac:dyDescent="0.2">
      <c r="A148" s="77">
        <v>41649185</v>
      </c>
      <c r="B148" s="76" t="s">
        <v>107</v>
      </c>
      <c r="C148" s="73">
        <v>42</v>
      </c>
      <c r="D148" s="74" t="s">
        <v>51</v>
      </c>
      <c r="E148" s="73" t="s">
        <v>53</v>
      </c>
      <c r="F148" s="73" t="s">
        <v>86</v>
      </c>
      <c r="G148" s="100" t="s">
        <v>174</v>
      </c>
      <c r="H148" s="29">
        <v>10</v>
      </c>
      <c r="I148" s="40"/>
      <c r="J148" s="40"/>
      <c r="O148" s="73" t="s">
        <v>53</v>
      </c>
      <c r="P148" s="73" t="s">
        <v>54</v>
      </c>
      <c r="Q148" s="40" t="s">
        <v>184</v>
      </c>
      <c r="R148" s="40" t="s">
        <v>182</v>
      </c>
      <c r="S148" s="20">
        <v>27</v>
      </c>
      <c r="T148" s="20" t="s">
        <v>191</v>
      </c>
      <c r="U148" s="20">
        <v>0</v>
      </c>
      <c r="V148" s="40" t="s">
        <v>182</v>
      </c>
      <c r="W148" s="20">
        <v>0</v>
      </c>
      <c r="X148" s="41"/>
      <c r="Y148" s="41"/>
      <c r="Z148" s="41"/>
      <c r="AA148" s="41"/>
      <c r="AB148" s="41"/>
      <c r="AC148" s="41"/>
    </row>
    <row r="149" spans="1:29" x14ac:dyDescent="0.2">
      <c r="A149" s="77">
        <v>530225952</v>
      </c>
      <c r="B149" s="76" t="s">
        <v>70</v>
      </c>
      <c r="C149" s="73">
        <v>31</v>
      </c>
      <c r="D149" s="74" t="s">
        <v>51</v>
      </c>
      <c r="E149" s="73" t="s">
        <v>53</v>
      </c>
      <c r="F149" s="73" t="s">
        <v>54</v>
      </c>
      <c r="G149" s="100" t="s">
        <v>174</v>
      </c>
      <c r="H149" s="29">
        <v>2</v>
      </c>
      <c r="I149" s="40"/>
      <c r="J149" s="40"/>
      <c r="O149" s="74" t="s">
        <v>73</v>
      </c>
      <c r="P149" s="74" t="s">
        <v>54</v>
      </c>
      <c r="Q149" s="40" t="s">
        <v>184</v>
      </c>
      <c r="R149" s="40" t="s">
        <v>182</v>
      </c>
      <c r="S149" s="20">
        <v>41</v>
      </c>
      <c r="T149" s="20" t="s">
        <v>191</v>
      </c>
      <c r="U149" s="20">
        <v>0</v>
      </c>
      <c r="V149" s="40" t="s">
        <v>182</v>
      </c>
      <c r="W149" s="20">
        <v>0</v>
      </c>
      <c r="X149" s="41"/>
      <c r="Y149" s="41"/>
      <c r="Z149" s="41"/>
      <c r="AA149" s="41"/>
      <c r="AB149" s="41"/>
      <c r="AC149" s="41"/>
    </row>
    <row r="150" spans="1:29" x14ac:dyDescent="0.2">
      <c r="A150" s="77">
        <v>52560176</v>
      </c>
      <c r="B150" s="76" t="s">
        <v>82</v>
      </c>
      <c r="C150" s="73">
        <v>45</v>
      </c>
      <c r="D150" s="74" t="s">
        <v>51</v>
      </c>
      <c r="E150" s="73" t="s">
        <v>53</v>
      </c>
      <c r="F150" s="73" t="s">
        <v>54</v>
      </c>
      <c r="G150" s="100" t="s">
        <v>174</v>
      </c>
      <c r="H150" s="29">
        <v>1</v>
      </c>
      <c r="I150" s="40"/>
      <c r="J150" s="40"/>
      <c r="O150" s="73" t="s">
        <v>73</v>
      </c>
      <c r="P150" s="73" t="s">
        <v>54</v>
      </c>
      <c r="Q150" s="40" t="s">
        <v>184</v>
      </c>
      <c r="R150" s="40" t="s">
        <v>182</v>
      </c>
      <c r="S150" s="20">
        <v>41</v>
      </c>
      <c r="T150" s="20" t="s">
        <v>191</v>
      </c>
      <c r="U150" s="20">
        <v>0</v>
      </c>
      <c r="V150" s="40" t="s">
        <v>182</v>
      </c>
      <c r="W150" s="20">
        <v>0</v>
      </c>
      <c r="X150" s="41"/>
      <c r="Y150" s="41"/>
      <c r="Z150" s="41"/>
      <c r="AA150" s="41"/>
      <c r="AB150" s="41"/>
      <c r="AC150" s="41"/>
    </row>
    <row r="151" spans="1:29" x14ac:dyDescent="0.2">
      <c r="A151" s="77">
        <v>79911726</v>
      </c>
      <c r="B151" s="76" t="s">
        <v>68</v>
      </c>
      <c r="C151" s="73">
        <v>39</v>
      </c>
      <c r="D151" s="74" t="s">
        <v>66</v>
      </c>
      <c r="E151" s="73" t="s">
        <v>53</v>
      </c>
      <c r="F151" s="73" t="s">
        <v>54</v>
      </c>
      <c r="G151" s="100" t="s">
        <v>174</v>
      </c>
      <c r="H151" s="29">
        <v>1</v>
      </c>
      <c r="I151" s="40"/>
      <c r="J151" s="40"/>
      <c r="O151" s="73" t="s">
        <v>53</v>
      </c>
      <c r="P151" s="73" t="s">
        <v>54</v>
      </c>
      <c r="Q151" s="40" t="s">
        <v>184</v>
      </c>
      <c r="R151" s="40" t="s">
        <v>182</v>
      </c>
      <c r="S151" s="20">
        <v>41</v>
      </c>
      <c r="T151" s="20" t="s">
        <v>191</v>
      </c>
      <c r="U151" s="20">
        <v>0</v>
      </c>
      <c r="V151" s="40" t="s">
        <v>182</v>
      </c>
      <c r="W151" s="20">
        <v>0</v>
      </c>
      <c r="X151" s="41"/>
      <c r="Y151" s="41"/>
      <c r="Z151" s="41"/>
      <c r="AA151" s="41"/>
      <c r="AB151" s="41"/>
      <c r="AC151" s="41"/>
    </row>
    <row r="152" spans="1:29" x14ac:dyDescent="0.2">
      <c r="A152" s="78">
        <v>52415110</v>
      </c>
      <c r="B152" s="80" t="s">
        <v>40</v>
      </c>
      <c r="C152" s="73">
        <v>40</v>
      </c>
      <c r="D152" s="74" t="s">
        <v>51</v>
      </c>
      <c r="E152" s="73" t="s">
        <v>53</v>
      </c>
      <c r="F152" s="73" t="s">
        <v>54</v>
      </c>
      <c r="G152" s="100" t="s">
        <v>174</v>
      </c>
      <c r="H152" s="29">
        <v>3</v>
      </c>
      <c r="I152" s="40"/>
      <c r="J152" s="40"/>
      <c r="O152" s="73" t="s">
        <v>53</v>
      </c>
      <c r="P152" s="73" t="s">
        <v>54</v>
      </c>
      <c r="Q152" s="40" t="s">
        <v>184</v>
      </c>
      <c r="R152" s="40" t="s">
        <v>182</v>
      </c>
      <c r="S152" s="20">
        <v>43</v>
      </c>
      <c r="T152" s="20" t="s">
        <v>191</v>
      </c>
      <c r="U152" s="20">
        <v>0</v>
      </c>
      <c r="V152" s="40" t="s">
        <v>182</v>
      </c>
      <c r="W152" s="20">
        <v>0</v>
      </c>
      <c r="X152" s="41"/>
      <c r="Y152" s="41"/>
      <c r="Z152" s="41"/>
      <c r="AA152" s="41"/>
      <c r="AB152" s="41"/>
      <c r="AC152" s="41"/>
    </row>
    <row r="153" spans="1:29" x14ac:dyDescent="0.2">
      <c r="A153" s="77">
        <v>39768010</v>
      </c>
      <c r="B153" s="76" t="s">
        <v>78</v>
      </c>
      <c r="C153" s="73">
        <v>45</v>
      </c>
      <c r="D153" s="74" t="s">
        <v>51</v>
      </c>
      <c r="E153" s="73" t="s">
        <v>73</v>
      </c>
      <c r="F153" s="73" t="s">
        <v>54</v>
      </c>
      <c r="G153" s="100" t="s">
        <v>174</v>
      </c>
      <c r="H153" s="29">
        <v>1</v>
      </c>
      <c r="I153" s="40"/>
      <c r="J153" s="40"/>
      <c r="O153" s="73" t="s">
        <v>53</v>
      </c>
      <c r="P153" s="73" t="s">
        <v>54</v>
      </c>
      <c r="Q153" s="40" t="s">
        <v>184</v>
      </c>
      <c r="R153" s="40" t="s">
        <v>182</v>
      </c>
      <c r="S153" s="20">
        <v>37</v>
      </c>
      <c r="T153" s="20" t="s">
        <v>191</v>
      </c>
      <c r="U153" s="20">
        <v>0</v>
      </c>
      <c r="V153" s="40" t="s">
        <v>182</v>
      </c>
      <c r="W153" s="20">
        <v>0</v>
      </c>
      <c r="X153" s="41"/>
      <c r="Y153" s="41"/>
      <c r="Z153" s="41"/>
      <c r="AA153" s="41"/>
      <c r="AB153" s="41"/>
      <c r="AC153" s="41"/>
    </row>
    <row r="154" spans="1:29" x14ac:dyDescent="0.2">
      <c r="A154" s="77">
        <v>1020732612</v>
      </c>
      <c r="B154" s="76" t="s">
        <v>76</v>
      </c>
      <c r="C154" s="73">
        <v>26</v>
      </c>
      <c r="D154" s="74" t="s">
        <v>51</v>
      </c>
      <c r="E154" s="73" t="s">
        <v>53</v>
      </c>
      <c r="F154" s="73" t="s">
        <v>54</v>
      </c>
      <c r="G154" s="100" t="s">
        <v>174</v>
      </c>
      <c r="H154" s="29">
        <v>1</v>
      </c>
      <c r="I154" s="40"/>
      <c r="J154" s="40"/>
      <c r="O154" s="73" t="s">
        <v>53</v>
      </c>
      <c r="P154" s="73" t="s">
        <v>54</v>
      </c>
      <c r="Q154" s="40" t="s">
        <v>184</v>
      </c>
      <c r="R154" s="40" t="s">
        <v>182</v>
      </c>
      <c r="S154" s="20">
        <v>46</v>
      </c>
      <c r="T154" s="20" t="s">
        <v>191</v>
      </c>
      <c r="U154" s="20">
        <v>0</v>
      </c>
      <c r="V154" s="40" t="s">
        <v>182</v>
      </c>
      <c r="W154" s="20">
        <v>0</v>
      </c>
      <c r="X154" s="41"/>
      <c r="Y154" s="41"/>
      <c r="Z154" s="41"/>
      <c r="AA154" s="41"/>
      <c r="AB154" s="41"/>
      <c r="AC154" s="41"/>
    </row>
    <row r="155" spans="1:29" x14ac:dyDescent="0.2">
      <c r="A155" s="77">
        <v>1018437071</v>
      </c>
      <c r="B155" s="76" t="s">
        <v>98</v>
      </c>
      <c r="C155" s="73">
        <v>26</v>
      </c>
      <c r="D155" s="74" t="s">
        <v>51</v>
      </c>
      <c r="E155" s="73" t="s">
        <v>53</v>
      </c>
      <c r="F155" s="73" t="s">
        <v>86</v>
      </c>
      <c r="G155" s="100" t="s">
        <v>174</v>
      </c>
      <c r="H155" s="29">
        <v>3</v>
      </c>
      <c r="I155" s="40"/>
      <c r="J155" s="40"/>
      <c r="O155" s="73" t="s">
        <v>73</v>
      </c>
      <c r="P155" s="73" t="s">
        <v>54</v>
      </c>
      <c r="Q155" s="40" t="s">
        <v>184</v>
      </c>
      <c r="R155" s="40" t="s">
        <v>182</v>
      </c>
      <c r="S155" s="20">
        <v>46</v>
      </c>
      <c r="T155" s="20" t="s">
        <v>191</v>
      </c>
      <c r="U155" s="20">
        <v>0</v>
      </c>
      <c r="V155" s="40" t="s">
        <v>182</v>
      </c>
      <c r="W155" s="20">
        <v>0</v>
      </c>
      <c r="X155" s="41"/>
      <c r="Y155" s="41"/>
      <c r="Z155" s="41"/>
      <c r="AA155" s="41"/>
      <c r="AB155" s="41"/>
      <c r="AC155" s="41"/>
    </row>
    <row r="156" spans="1:29" x14ac:dyDescent="0.2">
      <c r="A156" s="77">
        <v>51571516</v>
      </c>
      <c r="B156" s="76" t="s">
        <v>103</v>
      </c>
      <c r="C156" s="73">
        <v>32</v>
      </c>
      <c r="D156" s="74" t="s">
        <v>51</v>
      </c>
      <c r="E156" s="73" t="s">
        <v>53</v>
      </c>
      <c r="F156" s="73" t="s">
        <v>86</v>
      </c>
      <c r="G156" s="100" t="s">
        <v>174</v>
      </c>
      <c r="H156" s="29">
        <v>2</v>
      </c>
      <c r="I156" s="40"/>
      <c r="J156" s="40"/>
      <c r="O156" s="73" t="s">
        <v>53</v>
      </c>
      <c r="P156" s="73" t="s">
        <v>54</v>
      </c>
      <c r="Q156" s="40" t="s">
        <v>184</v>
      </c>
      <c r="R156" s="40" t="s">
        <v>182</v>
      </c>
      <c r="S156" s="20">
        <v>31</v>
      </c>
      <c r="T156" s="20" t="s">
        <v>191</v>
      </c>
      <c r="U156" s="20">
        <v>0</v>
      </c>
      <c r="V156" s="40" t="s">
        <v>182</v>
      </c>
      <c r="W156" s="20">
        <v>0</v>
      </c>
      <c r="X156" s="41"/>
      <c r="Y156" s="41"/>
      <c r="Z156" s="41"/>
      <c r="AA156" s="41"/>
      <c r="AB156" s="41"/>
      <c r="AC156" s="41"/>
    </row>
    <row r="157" spans="1:29" x14ac:dyDescent="0.2">
      <c r="O157" s="84" t="s">
        <v>53</v>
      </c>
      <c r="P157" s="84" t="s">
        <v>54</v>
      </c>
      <c r="Q157" s="40" t="s">
        <v>185</v>
      </c>
      <c r="R157" s="40" t="s">
        <v>177</v>
      </c>
      <c r="S157" s="26">
        <v>14</v>
      </c>
      <c r="T157" s="26" t="s">
        <v>193</v>
      </c>
      <c r="U157" s="26">
        <v>2</v>
      </c>
      <c r="V157" s="40" t="s">
        <v>177</v>
      </c>
      <c r="W157" s="26">
        <v>2</v>
      </c>
      <c r="X157" s="41"/>
      <c r="Y157" s="41"/>
      <c r="Z157" s="41"/>
      <c r="AA157" s="41"/>
      <c r="AB157" s="41"/>
      <c r="AC157" s="41"/>
    </row>
    <row r="158" spans="1:29" x14ac:dyDescent="0.2">
      <c r="O158" s="87" t="s">
        <v>53</v>
      </c>
      <c r="P158" s="87" t="s">
        <v>54</v>
      </c>
      <c r="Q158" s="40" t="s">
        <v>185</v>
      </c>
      <c r="R158" s="40" t="s">
        <v>177</v>
      </c>
      <c r="S158" s="41">
        <v>14</v>
      </c>
      <c r="T158" s="20" t="s">
        <v>193</v>
      </c>
      <c r="U158" s="20">
        <v>2</v>
      </c>
      <c r="V158" s="40" t="s">
        <v>177</v>
      </c>
      <c r="W158" s="20">
        <v>2</v>
      </c>
      <c r="X158" s="41"/>
      <c r="Y158" s="41"/>
      <c r="Z158" s="41"/>
      <c r="AA158" s="41"/>
      <c r="AB158" s="41"/>
      <c r="AC158" s="41"/>
    </row>
    <row r="159" spans="1:29" x14ac:dyDescent="0.2">
      <c r="O159" s="91" t="s">
        <v>53</v>
      </c>
      <c r="P159" s="91" t="s">
        <v>54</v>
      </c>
      <c r="Q159" s="40" t="s">
        <v>185</v>
      </c>
      <c r="R159" s="40" t="s">
        <v>177</v>
      </c>
      <c r="S159" s="20">
        <v>16</v>
      </c>
      <c r="T159" s="20" t="s">
        <v>193</v>
      </c>
      <c r="U159" s="20">
        <v>2</v>
      </c>
      <c r="V159" s="40" t="s">
        <v>177</v>
      </c>
      <c r="W159" s="20">
        <v>2</v>
      </c>
      <c r="X159" s="41"/>
      <c r="Y159" s="41"/>
      <c r="Z159" s="41"/>
      <c r="AA159" s="41"/>
      <c r="AB159" s="41"/>
      <c r="AC159" s="41"/>
    </row>
    <row r="160" spans="1:29" x14ac:dyDescent="0.2">
      <c r="O160" s="91" t="s">
        <v>53</v>
      </c>
      <c r="P160" s="91" t="s">
        <v>54</v>
      </c>
      <c r="Q160" s="40" t="s">
        <v>185</v>
      </c>
      <c r="R160" s="40" t="s">
        <v>177</v>
      </c>
      <c r="S160" s="20">
        <v>23</v>
      </c>
      <c r="T160" s="20" t="s">
        <v>191</v>
      </c>
      <c r="U160" s="20">
        <v>0</v>
      </c>
      <c r="V160" s="40" t="s">
        <v>177</v>
      </c>
      <c r="W160" s="20">
        <v>0</v>
      </c>
      <c r="X160" s="41"/>
      <c r="Y160" s="41"/>
      <c r="Z160" s="41"/>
      <c r="AA160" s="41"/>
      <c r="AB160" s="41"/>
      <c r="AC160" s="41"/>
    </row>
    <row r="161" spans="15:29" x14ac:dyDescent="0.2">
      <c r="O161" s="91" t="s">
        <v>53</v>
      </c>
      <c r="P161" s="91" t="s">
        <v>54</v>
      </c>
      <c r="Q161" s="40" t="s">
        <v>185</v>
      </c>
      <c r="R161" s="40" t="s">
        <v>177</v>
      </c>
      <c r="S161" s="20">
        <v>26</v>
      </c>
      <c r="T161" s="20" t="s">
        <v>193</v>
      </c>
      <c r="U161" s="20">
        <v>2</v>
      </c>
      <c r="V161" s="40" t="s">
        <v>177</v>
      </c>
      <c r="W161" s="20">
        <v>2</v>
      </c>
      <c r="X161" s="41"/>
      <c r="Y161" s="41"/>
      <c r="Z161" s="41"/>
      <c r="AA161" s="41"/>
      <c r="AB161" s="41"/>
      <c r="AC161" s="41"/>
    </row>
    <row r="162" spans="15:29" x14ac:dyDescent="0.2">
      <c r="O162" s="91" t="s">
        <v>53</v>
      </c>
      <c r="P162" s="91" t="s">
        <v>54</v>
      </c>
      <c r="Q162" s="40" t="s">
        <v>185</v>
      </c>
      <c r="R162" s="40" t="s">
        <v>177</v>
      </c>
      <c r="S162" s="20">
        <v>26</v>
      </c>
      <c r="T162" s="20" t="s">
        <v>191</v>
      </c>
      <c r="U162" s="20">
        <v>0</v>
      </c>
      <c r="V162" s="40" t="s">
        <v>177</v>
      </c>
      <c r="W162" s="20">
        <v>0</v>
      </c>
      <c r="X162" s="41"/>
      <c r="Y162" s="41"/>
      <c r="Z162" s="41"/>
      <c r="AA162" s="41"/>
      <c r="AB162" s="41"/>
      <c r="AC162" s="41"/>
    </row>
    <row r="163" spans="15:29" x14ac:dyDescent="0.2">
      <c r="O163" s="91" t="s">
        <v>53</v>
      </c>
      <c r="P163" s="91" t="s">
        <v>54</v>
      </c>
      <c r="Q163" s="40" t="s">
        <v>185</v>
      </c>
      <c r="R163" s="40" t="s">
        <v>177</v>
      </c>
      <c r="S163" s="20">
        <v>26</v>
      </c>
      <c r="T163" s="20" t="s">
        <v>193</v>
      </c>
      <c r="U163" s="20">
        <v>2</v>
      </c>
      <c r="V163" s="40" t="s">
        <v>177</v>
      </c>
      <c r="W163" s="20">
        <v>2</v>
      </c>
      <c r="X163" s="41"/>
      <c r="Y163" s="41"/>
      <c r="Z163" s="41"/>
      <c r="AA163" s="41"/>
      <c r="AB163" s="41"/>
      <c r="AC163" s="41"/>
    </row>
    <row r="164" spans="15:29" x14ac:dyDescent="0.2">
      <c r="O164" s="92" t="s">
        <v>73</v>
      </c>
      <c r="P164" s="92" t="s">
        <v>54</v>
      </c>
      <c r="Q164" s="40" t="s">
        <v>185</v>
      </c>
      <c r="R164" s="40" t="s">
        <v>177</v>
      </c>
      <c r="S164" s="20">
        <v>31</v>
      </c>
      <c r="T164" s="20" t="s">
        <v>192</v>
      </c>
      <c r="U164" s="20">
        <v>1</v>
      </c>
      <c r="V164" s="40" t="s">
        <v>177</v>
      </c>
      <c r="W164" s="20">
        <v>1</v>
      </c>
      <c r="X164" s="41"/>
      <c r="Y164" s="41"/>
      <c r="Z164" s="41"/>
      <c r="AA164" s="41"/>
      <c r="AB164" s="41"/>
      <c r="AC164" s="41"/>
    </row>
    <row r="165" spans="15:29" x14ac:dyDescent="0.2">
      <c r="O165" s="91" t="s">
        <v>73</v>
      </c>
      <c r="P165" s="91" t="s">
        <v>54</v>
      </c>
      <c r="Q165" s="40" t="s">
        <v>185</v>
      </c>
      <c r="R165" s="40" t="s">
        <v>177</v>
      </c>
      <c r="S165" s="20">
        <v>31</v>
      </c>
      <c r="T165" s="20" t="s">
        <v>192</v>
      </c>
      <c r="U165" s="20">
        <v>1</v>
      </c>
      <c r="V165" s="40" t="s">
        <v>177</v>
      </c>
      <c r="W165" s="20">
        <v>1</v>
      </c>
      <c r="X165" s="41"/>
      <c r="Y165" s="41"/>
      <c r="Z165" s="41"/>
      <c r="AA165" s="41"/>
      <c r="AB165" s="41"/>
      <c r="AC165" s="41"/>
    </row>
    <row r="166" spans="15:29" x14ac:dyDescent="0.2">
      <c r="O166" s="91" t="s">
        <v>53</v>
      </c>
      <c r="P166" s="91" t="s">
        <v>54</v>
      </c>
      <c r="Q166" s="40" t="s">
        <v>185</v>
      </c>
      <c r="R166" s="40" t="s">
        <v>177</v>
      </c>
      <c r="S166" s="20">
        <v>33</v>
      </c>
      <c r="T166" s="20" t="s">
        <v>193</v>
      </c>
      <c r="U166" s="20">
        <v>2</v>
      </c>
      <c r="V166" s="40" t="s">
        <v>177</v>
      </c>
      <c r="W166" s="20">
        <v>2</v>
      </c>
      <c r="X166" s="41"/>
      <c r="Y166" s="41"/>
      <c r="Z166" s="41"/>
      <c r="AA166" s="41"/>
      <c r="AB166" s="41"/>
      <c r="AC166" s="41"/>
    </row>
    <row r="167" spans="15:29" x14ac:dyDescent="0.2">
      <c r="O167" s="91" t="s">
        <v>53</v>
      </c>
      <c r="P167" s="91" t="s">
        <v>54</v>
      </c>
      <c r="Q167" s="40" t="s">
        <v>185</v>
      </c>
      <c r="R167" s="40" t="s">
        <v>177</v>
      </c>
      <c r="S167" s="20">
        <v>34</v>
      </c>
      <c r="T167" s="20" t="s">
        <v>191</v>
      </c>
      <c r="U167" s="20">
        <v>0</v>
      </c>
      <c r="V167" s="40" t="s">
        <v>177</v>
      </c>
      <c r="W167" s="20">
        <v>0</v>
      </c>
      <c r="X167" s="41"/>
      <c r="Y167" s="41"/>
      <c r="Z167" s="41"/>
      <c r="AA167" s="41"/>
      <c r="AB167" s="41"/>
      <c r="AC167" s="41"/>
    </row>
    <row r="168" spans="15:29" x14ac:dyDescent="0.2">
      <c r="O168" s="91" t="s">
        <v>53</v>
      </c>
      <c r="P168" s="91" t="s">
        <v>54</v>
      </c>
      <c r="Q168" s="40" t="s">
        <v>185</v>
      </c>
      <c r="R168" s="40" t="s">
        <v>177</v>
      </c>
      <c r="S168" s="20">
        <v>36</v>
      </c>
      <c r="T168" s="20" t="s">
        <v>191</v>
      </c>
      <c r="U168" s="20">
        <v>0</v>
      </c>
      <c r="V168" s="40" t="s">
        <v>177</v>
      </c>
      <c r="W168" s="20">
        <v>0</v>
      </c>
      <c r="X168" s="41"/>
      <c r="Y168" s="41"/>
      <c r="Z168" s="41"/>
      <c r="AA168" s="41"/>
      <c r="AB168" s="41"/>
      <c r="AC168" s="41"/>
    </row>
    <row r="169" spans="15:29" x14ac:dyDescent="0.2">
      <c r="O169" s="91" t="s">
        <v>53</v>
      </c>
      <c r="P169" s="91" t="s">
        <v>54</v>
      </c>
      <c r="Q169" s="40" t="s">
        <v>185</v>
      </c>
      <c r="R169" s="40" t="s">
        <v>177</v>
      </c>
      <c r="S169" s="20">
        <v>45</v>
      </c>
      <c r="T169" s="20" t="s">
        <v>191</v>
      </c>
      <c r="U169" s="20">
        <v>0</v>
      </c>
      <c r="V169" s="40" t="s">
        <v>177</v>
      </c>
      <c r="W169" s="20">
        <v>0</v>
      </c>
      <c r="X169" s="41"/>
      <c r="Y169" s="41"/>
      <c r="Z169" s="41"/>
      <c r="AA169" s="41"/>
      <c r="AB169" s="41"/>
      <c r="AC169" s="41"/>
    </row>
    <row r="170" spans="15:29" x14ac:dyDescent="0.2">
      <c r="O170" s="91" t="s">
        <v>73</v>
      </c>
      <c r="P170" s="91" t="s">
        <v>54</v>
      </c>
      <c r="Q170" s="40" t="s">
        <v>185</v>
      </c>
      <c r="R170" s="40" t="s">
        <v>177</v>
      </c>
      <c r="S170" s="20">
        <v>45</v>
      </c>
      <c r="T170" s="20" t="s">
        <v>191</v>
      </c>
      <c r="U170" s="20">
        <v>0</v>
      </c>
      <c r="V170" s="40" t="s">
        <v>177</v>
      </c>
      <c r="W170" s="20">
        <v>0</v>
      </c>
      <c r="X170" s="41"/>
      <c r="Y170" s="41"/>
      <c r="Z170" s="41"/>
      <c r="AA170" s="41"/>
      <c r="AB170" s="41"/>
      <c r="AC170" s="41"/>
    </row>
    <row r="171" spans="15:29" x14ac:dyDescent="0.2">
      <c r="O171" s="91" t="s">
        <v>53</v>
      </c>
      <c r="P171" s="91" t="s">
        <v>54</v>
      </c>
      <c r="Q171" s="40" t="s">
        <v>185</v>
      </c>
      <c r="R171" s="40" t="s">
        <v>177</v>
      </c>
      <c r="S171" s="20">
        <v>46</v>
      </c>
      <c r="T171" s="20" t="s">
        <v>192</v>
      </c>
      <c r="U171" s="20">
        <v>1</v>
      </c>
      <c r="V171" s="40" t="s">
        <v>177</v>
      </c>
      <c r="W171" s="20">
        <v>1</v>
      </c>
      <c r="X171" s="41"/>
      <c r="Y171" s="41"/>
      <c r="Z171" s="41"/>
      <c r="AA171" s="41"/>
      <c r="AB171" s="41"/>
      <c r="AC171" s="41"/>
    </row>
    <row r="172" spans="15:29" x14ac:dyDescent="0.2">
      <c r="O172" s="73" t="s">
        <v>53</v>
      </c>
      <c r="P172" s="73" t="s">
        <v>54</v>
      </c>
      <c r="Q172" s="40" t="s">
        <v>185</v>
      </c>
      <c r="R172" s="40" t="s">
        <v>177</v>
      </c>
      <c r="S172" s="20">
        <v>15</v>
      </c>
      <c r="T172" s="20" t="s">
        <v>193</v>
      </c>
      <c r="U172" s="20">
        <v>2</v>
      </c>
      <c r="V172" s="40" t="s">
        <v>177</v>
      </c>
      <c r="W172" s="20">
        <v>2</v>
      </c>
      <c r="X172" s="41"/>
      <c r="Y172" s="41"/>
      <c r="Z172" s="41"/>
      <c r="AA172" s="41"/>
      <c r="AB172" s="41"/>
      <c r="AC172" s="41"/>
    </row>
    <row r="173" spans="15:29" x14ac:dyDescent="0.2">
      <c r="O173" s="73" t="s">
        <v>53</v>
      </c>
      <c r="P173" s="73" t="s">
        <v>54</v>
      </c>
      <c r="Q173" s="40" t="s">
        <v>185</v>
      </c>
      <c r="R173" s="40" t="s">
        <v>177</v>
      </c>
      <c r="S173" s="20">
        <v>15</v>
      </c>
      <c r="T173" s="20" t="s">
        <v>193</v>
      </c>
      <c r="U173" s="20">
        <v>2</v>
      </c>
      <c r="V173" s="40" t="s">
        <v>177</v>
      </c>
      <c r="W173" s="20">
        <v>2</v>
      </c>
      <c r="X173" s="41"/>
      <c r="Y173" s="41"/>
      <c r="Z173" s="41"/>
      <c r="AA173" s="41"/>
      <c r="AB173" s="41"/>
      <c r="AC173" s="41"/>
    </row>
    <row r="174" spans="15:29" x14ac:dyDescent="0.2">
      <c r="O174" s="73" t="s">
        <v>53</v>
      </c>
      <c r="P174" s="73" t="s">
        <v>54</v>
      </c>
      <c r="Q174" s="40" t="s">
        <v>185</v>
      </c>
      <c r="R174" s="40" t="s">
        <v>177</v>
      </c>
      <c r="S174" s="20">
        <v>17</v>
      </c>
      <c r="T174" s="20" t="s">
        <v>192</v>
      </c>
      <c r="U174" s="20">
        <v>1</v>
      </c>
      <c r="V174" s="40" t="s">
        <v>177</v>
      </c>
      <c r="W174" s="20">
        <v>1</v>
      </c>
      <c r="X174" s="41"/>
      <c r="Y174" s="41"/>
      <c r="Z174" s="41"/>
      <c r="AA174" s="41"/>
      <c r="AB174" s="41"/>
      <c r="AC174" s="41"/>
    </row>
    <row r="175" spans="15:29" x14ac:dyDescent="0.2">
      <c r="O175" s="73" t="s">
        <v>53</v>
      </c>
      <c r="P175" s="73" t="s">
        <v>54</v>
      </c>
      <c r="Q175" s="40" t="s">
        <v>185</v>
      </c>
      <c r="R175" s="40" t="s">
        <v>177</v>
      </c>
      <c r="S175" s="20">
        <v>41</v>
      </c>
      <c r="T175" s="20" t="s">
        <v>191</v>
      </c>
      <c r="U175" s="20">
        <v>0</v>
      </c>
      <c r="V175" s="40" t="s">
        <v>177</v>
      </c>
      <c r="W175" s="20">
        <v>0</v>
      </c>
      <c r="X175" s="41"/>
      <c r="Y175" s="41"/>
      <c r="Z175" s="41"/>
      <c r="AA175" s="41"/>
      <c r="AB175" s="41"/>
      <c r="AC175" s="41"/>
    </row>
    <row r="176" spans="15:29" x14ac:dyDescent="0.2">
      <c r="O176" s="73" t="s">
        <v>53</v>
      </c>
      <c r="P176" s="73" t="s">
        <v>54</v>
      </c>
      <c r="Q176" s="40" t="s">
        <v>185</v>
      </c>
      <c r="R176" s="40" t="s">
        <v>177</v>
      </c>
      <c r="S176" s="20">
        <v>27</v>
      </c>
      <c r="T176" s="20" t="s">
        <v>192</v>
      </c>
      <c r="U176" s="20">
        <v>1</v>
      </c>
      <c r="V176" s="40" t="s">
        <v>177</v>
      </c>
      <c r="W176" s="20">
        <v>1</v>
      </c>
      <c r="X176" s="41"/>
      <c r="Y176" s="41"/>
      <c r="Z176" s="41"/>
      <c r="AA176" s="41"/>
      <c r="AB176" s="41"/>
      <c r="AC176" s="41"/>
    </row>
    <row r="177" spans="15:29" x14ac:dyDescent="0.2">
      <c r="O177" s="73" t="s">
        <v>53</v>
      </c>
      <c r="P177" s="73" t="s">
        <v>54</v>
      </c>
      <c r="Q177" s="40" t="s">
        <v>185</v>
      </c>
      <c r="R177" s="40" t="s">
        <v>177</v>
      </c>
      <c r="S177" s="20">
        <v>44</v>
      </c>
      <c r="T177" s="20" t="s">
        <v>191</v>
      </c>
      <c r="U177" s="20">
        <v>0</v>
      </c>
      <c r="V177" s="40" t="s">
        <v>177</v>
      </c>
      <c r="W177" s="20">
        <v>0</v>
      </c>
      <c r="X177" s="41"/>
      <c r="Y177" s="41"/>
      <c r="Z177" s="41"/>
      <c r="AA177" s="41"/>
      <c r="AB177" s="41"/>
      <c r="AC177" s="41"/>
    </row>
    <row r="178" spans="15:29" x14ac:dyDescent="0.2">
      <c r="O178" s="73" t="s">
        <v>53</v>
      </c>
      <c r="P178" s="73" t="s">
        <v>54</v>
      </c>
      <c r="Q178" s="40" t="s">
        <v>185</v>
      </c>
      <c r="R178" s="40" t="s">
        <v>177</v>
      </c>
      <c r="S178" s="20">
        <v>27</v>
      </c>
      <c r="T178" s="20" t="s">
        <v>192</v>
      </c>
      <c r="U178" s="20">
        <v>1</v>
      </c>
      <c r="V178" s="40" t="s">
        <v>177</v>
      </c>
      <c r="W178" s="20">
        <v>1</v>
      </c>
      <c r="X178" s="41"/>
      <c r="Y178" s="41"/>
      <c r="Z178" s="41"/>
      <c r="AA178" s="41"/>
      <c r="AB178" s="41"/>
      <c r="AC178" s="41"/>
    </row>
    <row r="179" spans="15:29" x14ac:dyDescent="0.2">
      <c r="O179" s="74" t="s">
        <v>73</v>
      </c>
      <c r="P179" s="74" t="s">
        <v>54</v>
      </c>
      <c r="Q179" s="40" t="s">
        <v>185</v>
      </c>
      <c r="R179" s="40" t="s">
        <v>177</v>
      </c>
      <c r="S179" s="20">
        <v>41</v>
      </c>
      <c r="T179" s="20" t="s">
        <v>192</v>
      </c>
      <c r="U179" s="20">
        <v>1</v>
      </c>
      <c r="V179" s="40" t="s">
        <v>177</v>
      </c>
      <c r="W179" s="20">
        <v>1</v>
      </c>
      <c r="X179" s="41"/>
      <c r="Y179" s="41"/>
      <c r="Z179" s="41"/>
      <c r="AA179" s="41"/>
      <c r="AB179" s="41"/>
      <c r="AC179" s="41"/>
    </row>
    <row r="180" spans="15:29" x14ac:dyDescent="0.2">
      <c r="O180" s="73" t="s">
        <v>73</v>
      </c>
      <c r="P180" s="73" t="s">
        <v>54</v>
      </c>
      <c r="Q180" s="40" t="s">
        <v>185</v>
      </c>
      <c r="R180" s="40" t="s">
        <v>177</v>
      </c>
      <c r="S180" s="20">
        <v>41</v>
      </c>
      <c r="T180" s="20" t="s">
        <v>192</v>
      </c>
      <c r="U180" s="20">
        <v>1</v>
      </c>
      <c r="V180" s="40" t="s">
        <v>177</v>
      </c>
      <c r="W180" s="20">
        <v>1</v>
      </c>
      <c r="X180" s="41"/>
      <c r="Y180" s="41"/>
      <c r="Z180" s="41"/>
      <c r="AA180" s="41"/>
      <c r="AB180" s="41"/>
      <c r="AC180" s="41"/>
    </row>
    <row r="181" spans="15:29" x14ac:dyDescent="0.2">
      <c r="O181" s="73" t="s">
        <v>53</v>
      </c>
      <c r="P181" s="73" t="s">
        <v>54</v>
      </c>
      <c r="Q181" s="40" t="s">
        <v>185</v>
      </c>
      <c r="R181" s="40" t="s">
        <v>177</v>
      </c>
      <c r="S181" s="20">
        <v>41</v>
      </c>
      <c r="T181" s="20" t="s">
        <v>191</v>
      </c>
      <c r="U181" s="20">
        <v>0</v>
      </c>
      <c r="V181" s="40" t="s">
        <v>177</v>
      </c>
      <c r="W181" s="20">
        <v>0</v>
      </c>
      <c r="X181" s="41"/>
      <c r="Y181" s="41"/>
      <c r="Z181" s="41"/>
      <c r="AA181" s="41"/>
      <c r="AB181" s="41"/>
      <c r="AC181" s="41"/>
    </row>
    <row r="182" spans="15:29" x14ac:dyDescent="0.2">
      <c r="O182" s="73" t="s">
        <v>53</v>
      </c>
      <c r="P182" s="73" t="s">
        <v>54</v>
      </c>
      <c r="Q182" s="40" t="s">
        <v>185</v>
      </c>
      <c r="R182" s="40" t="s">
        <v>177</v>
      </c>
      <c r="S182" s="20">
        <v>43</v>
      </c>
      <c r="T182" s="20" t="s">
        <v>191</v>
      </c>
      <c r="U182" s="20">
        <v>0</v>
      </c>
      <c r="V182" s="40" t="s">
        <v>177</v>
      </c>
      <c r="W182" s="20">
        <v>0</v>
      </c>
      <c r="X182" s="41"/>
      <c r="Y182" s="41"/>
      <c r="Z182" s="41"/>
      <c r="AA182" s="41"/>
      <c r="AB182" s="41"/>
      <c r="AC182" s="41"/>
    </row>
    <row r="183" spans="15:29" x14ac:dyDescent="0.2">
      <c r="O183" s="73" t="s">
        <v>53</v>
      </c>
      <c r="P183" s="73" t="s">
        <v>54</v>
      </c>
      <c r="Q183" s="40" t="s">
        <v>185</v>
      </c>
      <c r="R183" s="40" t="s">
        <v>177</v>
      </c>
      <c r="S183" s="20">
        <v>37</v>
      </c>
      <c r="T183" s="20" t="s">
        <v>191</v>
      </c>
      <c r="U183" s="20">
        <v>0</v>
      </c>
      <c r="V183" s="40" t="s">
        <v>177</v>
      </c>
      <c r="W183" s="20">
        <v>0</v>
      </c>
      <c r="X183" s="41"/>
      <c r="Y183" s="41"/>
      <c r="Z183" s="41"/>
      <c r="AA183" s="41"/>
      <c r="AB183" s="41"/>
      <c r="AC183" s="41"/>
    </row>
    <row r="184" spans="15:29" x14ac:dyDescent="0.2">
      <c r="O184" s="73" t="s">
        <v>53</v>
      </c>
      <c r="P184" s="73" t="s">
        <v>54</v>
      </c>
      <c r="Q184" s="40" t="s">
        <v>185</v>
      </c>
      <c r="R184" s="40" t="s">
        <v>177</v>
      </c>
      <c r="S184" s="20">
        <v>46</v>
      </c>
      <c r="T184" s="20" t="s">
        <v>191</v>
      </c>
      <c r="U184" s="20">
        <v>0</v>
      </c>
      <c r="V184" s="40" t="s">
        <v>177</v>
      </c>
      <c r="W184" s="20">
        <v>0</v>
      </c>
      <c r="X184" s="41"/>
      <c r="Y184" s="41"/>
      <c r="Z184" s="41"/>
      <c r="AA184" s="41"/>
      <c r="AB184" s="41"/>
      <c r="AC184" s="41"/>
    </row>
    <row r="185" spans="15:29" x14ac:dyDescent="0.2">
      <c r="O185" s="73" t="s">
        <v>73</v>
      </c>
      <c r="P185" s="73" t="s">
        <v>54</v>
      </c>
      <c r="Q185" s="40" t="s">
        <v>185</v>
      </c>
      <c r="R185" s="40" t="s">
        <v>177</v>
      </c>
      <c r="S185" s="20">
        <v>46</v>
      </c>
      <c r="T185" s="20" t="s">
        <v>191</v>
      </c>
      <c r="U185" s="20">
        <v>0</v>
      </c>
      <c r="V185" s="40" t="s">
        <v>177</v>
      </c>
      <c r="W185" s="20">
        <v>0</v>
      </c>
      <c r="X185" s="41"/>
      <c r="Y185" s="41"/>
      <c r="Z185" s="41"/>
      <c r="AA185" s="41"/>
      <c r="AB185" s="41"/>
      <c r="AC185" s="41"/>
    </row>
    <row r="186" spans="15:29" x14ac:dyDescent="0.2">
      <c r="O186" s="73" t="s">
        <v>53</v>
      </c>
      <c r="P186" s="73" t="s">
        <v>54</v>
      </c>
      <c r="Q186" s="40" t="s">
        <v>185</v>
      </c>
      <c r="R186" s="40" t="s">
        <v>177</v>
      </c>
      <c r="S186" s="20">
        <v>31</v>
      </c>
      <c r="T186" s="20" t="s">
        <v>191</v>
      </c>
      <c r="U186" s="20">
        <v>0</v>
      </c>
      <c r="V186" s="40" t="s">
        <v>177</v>
      </c>
      <c r="W186" s="20">
        <v>0</v>
      </c>
      <c r="X186" s="41"/>
      <c r="Y186" s="41"/>
      <c r="Z186" s="41"/>
      <c r="AA186" s="41"/>
      <c r="AB186" s="41"/>
      <c r="AC186" s="41"/>
    </row>
    <row r="187" spans="15:29" x14ac:dyDescent="0.2">
      <c r="O187" s="84" t="s">
        <v>53</v>
      </c>
      <c r="P187" s="84" t="s">
        <v>54</v>
      </c>
      <c r="Q187" s="40" t="s">
        <v>184</v>
      </c>
      <c r="R187" s="40" t="s">
        <v>177</v>
      </c>
      <c r="S187" s="26">
        <v>14</v>
      </c>
      <c r="T187" s="26" t="s">
        <v>191</v>
      </c>
      <c r="U187" s="26">
        <v>0</v>
      </c>
      <c r="V187" s="40" t="s">
        <v>177</v>
      </c>
      <c r="W187" s="26">
        <v>0</v>
      </c>
      <c r="X187" s="41"/>
      <c r="Y187" s="41"/>
      <c r="Z187" s="41"/>
      <c r="AA187" s="41"/>
      <c r="AB187" s="41"/>
      <c r="AC187" s="41"/>
    </row>
    <row r="188" spans="15:29" x14ac:dyDescent="0.2">
      <c r="O188" s="87" t="s">
        <v>53</v>
      </c>
      <c r="P188" s="87" t="s">
        <v>54</v>
      </c>
      <c r="Q188" s="40" t="s">
        <v>184</v>
      </c>
      <c r="R188" s="40" t="s">
        <v>177</v>
      </c>
      <c r="S188" s="41">
        <v>14</v>
      </c>
      <c r="T188" s="20" t="s">
        <v>191</v>
      </c>
      <c r="U188" s="20">
        <v>0</v>
      </c>
      <c r="V188" s="40" t="s">
        <v>177</v>
      </c>
      <c r="W188" s="20">
        <v>0</v>
      </c>
      <c r="X188" s="41"/>
      <c r="Y188" s="41"/>
      <c r="Z188" s="41"/>
      <c r="AA188" s="41"/>
      <c r="AB188" s="41"/>
      <c r="AC188" s="41"/>
    </row>
    <row r="189" spans="15:29" x14ac:dyDescent="0.2">
      <c r="O189" s="91" t="s">
        <v>53</v>
      </c>
      <c r="P189" s="91" t="s">
        <v>54</v>
      </c>
      <c r="Q189" s="40" t="s">
        <v>184</v>
      </c>
      <c r="R189" s="40" t="s">
        <v>177</v>
      </c>
      <c r="S189" s="20">
        <v>16</v>
      </c>
      <c r="T189" s="20" t="s">
        <v>191</v>
      </c>
      <c r="U189" s="20">
        <v>0</v>
      </c>
      <c r="V189" s="40" t="s">
        <v>177</v>
      </c>
      <c r="W189" s="20">
        <v>0</v>
      </c>
      <c r="X189" s="41"/>
      <c r="Y189" s="41"/>
      <c r="Z189" s="41"/>
      <c r="AA189" s="41"/>
      <c r="AB189" s="41"/>
      <c r="AC189" s="41"/>
    </row>
    <row r="190" spans="15:29" x14ac:dyDescent="0.2">
      <c r="O190" s="91" t="s">
        <v>53</v>
      </c>
      <c r="P190" s="91" t="s">
        <v>54</v>
      </c>
      <c r="Q190" s="40" t="s">
        <v>184</v>
      </c>
      <c r="R190" s="40" t="s">
        <v>177</v>
      </c>
      <c r="S190" s="20">
        <v>23</v>
      </c>
      <c r="T190" s="20" t="s">
        <v>191</v>
      </c>
      <c r="U190" s="20">
        <v>0</v>
      </c>
      <c r="V190" s="40" t="s">
        <v>177</v>
      </c>
      <c r="W190" s="20">
        <v>0</v>
      </c>
      <c r="X190" s="41"/>
      <c r="Y190" s="41"/>
      <c r="Z190" s="41"/>
      <c r="AA190" s="41"/>
      <c r="AB190" s="41"/>
      <c r="AC190" s="41"/>
    </row>
    <row r="191" spans="15:29" x14ac:dyDescent="0.2">
      <c r="O191" s="91" t="s">
        <v>53</v>
      </c>
      <c r="P191" s="91" t="s">
        <v>54</v>
      </c>
      <c r="Q191" s="40" t="s">
        <v>184</v>
      </c>
      <c r="R191" s="40" t="s">
        <v>177</v>
      </c>
      <c r="S191" s="20">
        <v>26</v>
      </c>
      <c r="T191" s="20" t="s">
        <v>192</v>
      </c>
      <c r="U191" s="20">
        <v>1</v>
      </c>
      <c r="V191" s="40" t="s">
        <v>177</v>
      </c>
      <c r="W191" s="20">
        <v>1</v>
      </c>
      <c r="X191" s="41"/>
      <c r="Y191" s="41"/>
      <c r="Z191" s="41"/>
      <c r="AA191" s="41"/>
      <c r="AB191" s="41"/>
      <c r="AC191" s="41"/>
    </row>
    <row r="192" spans="15:29" x14ac:dyDescent="0.2">
      <c r="O192" s="91" t="s">
        <v>53</v>
      </c>
      <c r="P192" s="91" t="s">
        <v>54</v>
      </c>
      <c r="Q192" s="40" t="s">
        <v>184</v>
      </c>
      <c r="R192" s="40" t="s">
        <v>177</v>
      </c>
      <c r="S192" s="20">
        <v>26</v>
      </c>
      <c r="T192" s="20" t="s">
        <v>191</v>
      </c>
      <c r="U192" s="20">
        <v>0</v>
      </c>
      <c r="V192" s="40" t="s">
        <v>177</v>
      </c>
      <c r="W192" s="20">
        <v>0</v>
      </c>
      <c r="X192" s="41"/>
      <c r="Y192" s="41"/>
      <c r="Z192" s="41"/>
      <c r="AA192" s="41"/>
      <c r="AB192" s="41"/>
      <c r="AC192" s="41"/>
    </row>
    <row r="193" spans="15:29" x14ac:dyDescent="0.2">
      <c r="O193" s="91" t="s">
        <v>53</v>
      </c>
      <c r="P193" s="91" t="s">
        <v>54</v>
      </c>
      <c r="Q193" s="40" t="s">
        <v>184</v>
      </c>
      <c r="R193" s="40" t="s">
        <v>177</v>
      </c>
      <c r="S193" s="20">
        <v>26</v>
      </c>
      <c r="T193" s="20" t="s">
        <v>192</v>
      </c>
      <c r="U193" s="20">
        <v>1</v>
      </c>
      <c r="V193" s="40" t="s">
        <v>177</v>
      </c>
      <c r="W193" s="20">
        <v>1</v>
      </c>
      <c r="X193" s="41"/>
      <c r="Y193" s="41"/>
      <c r="Z193" s="41"/>
      <c r="AA193" s="41"/>
      <c r="AB193" s="41"/>
      <c r="AC193" s="41"/>
    </row>
    <row r="194" spans="15:29" x14ac:dyDescent="0.2">
      <c r="O194" s="92" t="s">
        <v>73</v>
      </c>
      <c r="P194" s="92" t="s">
        <v>54</v>
      </c>
      <c r="Q194" s="40" t="s">
        <v>184</v>
      </c>
      <c r="R194" s="40" t="s">
        <v>177</v>
      </c>
      <c r="S194" s="20">
        <v>31</v>
      </c>
      <c r="T194" s="20" t="s">
        <v>191</v>
      </c>
      <c r="U194" s="20">
        <v>0</v>
      </c>
      <c r="V194" s="40" t="s">
        <v>177</v>
      </c>
      <c r="W194" s="20">
        <v>0</v>
      </c>
      <c r="X194" s="41"/>
      <c r="Y194" s="41"/>
      <c r="Z194" s="41"/>
      <c r="AA194" s="41"/>
      <c r="AB194" s="41"/>
      <c r="AC194" s="41"/>
    </row>
    <row r="195" spans="15:29" x14ac:dyDescent="0.2">
      <c r="O195" s="91" t="s">
        <v>73</v>
      </c>
      <c r="P195" s="91" t="s">
        <v>54</v>
      </c>
      <c r="Q195" s="40" t="s">
        <v>184</v>
      </c>
      <c r="R195" s="40" t="s">
        <v>177</v>
      </c>
      <c r="S195" s="20">
        <v>31</v>
      </c>
      <c r="T195" s="20" t="s">
        <v>191</v>
      </c>
      <c r="U195" s="20">
        <v>0</v>
      </c>
      <c r="V195" s="40" t="s">
        <v>177</v>
      </c>
      <c r="W195" s="20">
        <v>0</v>
      </c>
      <c r="X195" s="41"/>
      <c r="Y195" s="41"/>
      <c r="Z195" s="41"/>
      <c r="AA195" s="41"/>
      <c r="AB195" s="41"/>
      <c r="AC195" s="41"/>
    </row>
    <row r="196" spans="15:29" x14ac:dyDescent="0.2">
      <c r="O196" s="91" t="s">
        <v>53</v>
      </c>
      <c r="P196" s="91" t="s">
        <v>54</v>
      </c>
      <c r="Q196" s="40" t="s">
        <v>184</v>
      </c>
      <c r="R196" s="40" t="s">
        <v>177</v>
      </c>
      <c r="S196" s="20">
        <v>33</v>
      </c>
      <c r="T196" s="20" t="s">
        <v>192</v>
      </c>
      <c r="U196" s="20">
        <v>1</v>
      </c>
      <c r="V196" s="40" t="s">
        <v>177</v>
      </c>
      <c r="W196" s="20">
        <v>1</v>
      </c>
      <c r="X196" s="41"/>
      <c r="Y196" s="41"/>
      <c r="Z196" s="41"/>
      <c r="AA196" s="41"/>
      <c r="AB196" s="41"/>
      <c r="AC196" s="41"/>
    </row>
    <row r="197" spans="15:29" x14ac:dyDescent="0.2">
      <c r="O197" s="91" t="s">
        <v>53</v>
      </c>
      <c r="P197" s="91" t="s">
        <v>54</v>
      </c>
      <c r="Q197" s="40" t="s">
        <v>184</v>
      </c>
      <c r="R197" s="40" t="s">
        <v>177</v>
      </c>
      <c r="S197" s="20">
        <v>34</v>
      </c>
      <c r="T197" s="20" t="s">
        <v>191</v>
      </c>
      <c r="U197" s="20">
        <v>0</v>
      </c>
      <c r="V197" s="40" t="s">
        <v>177</v>
      </c>
      <c r="W197" s="20">
        <v>0</v>
      </c>
      <c r="X197" s="41"/>
      <c r="Y197" s="41"/>
      <c r="Z197" s="41"/>
      <c r="AA197" s="41"/>
      <c r="AB197" s="41"/>
      <c r="AC197" s="41"/>
    </row>
    <row r="198" spans="15:29" x14ac:dyDescent="0.2">
      <c r="O198" s="91" t="s">
        <v>53</v>
      </c>
      <c r="P198" s="91" t="s">
        <v>54</v>
      </c>
      <c r="Q198" s="40" t="s">
        <v>184</v>
      </c>
      <c r="R198" s="40" t="s">
        <v>177</v>
      </c>
      <c r="S198" s="20">
        <v>36</v>
      </c>
      <c r="T198" s="20" t="s">
        <v>191</v>
      </c>
      <c r="U198" s="20">
        <v>0</v>
      </c>
      <c r="V198" s="40" t="s">
        <v>177</v>
      </c>
      <c r="W198" s="20">
        <v>0</v>
      </c>
      <c r="X198" s="41"/>
      <c r="Y198" s="41"/>
      <c r="Z198" s="41"/>
      <c r="AA198" s="41"/>
      <c r="AB198" s="41"/>
      <c r="AC198" s="41"/>
    </row>
    <row r="199" spans="15:29" x14ac:dyDescent="0.2">
      <c r="O199" s="91" t="s">
        <v>53</v>
      </c>
      <c r="P199" s="91" t="s">
        <v>54</v>
      </c>
      <c r="Q199" s="40" t="s">
        <v>184</v>
      </c>
      <c r="R199" s="40" t="s">
        <v>177</v>
      </c>
      <c r="S199" s="20">
        <v>45</v>
      </c>
      <c r="T199" s="20" t="s">
        <v>191</v>
      </c>
      <c r="U199" s="20">
        <v>0</v>
      </c>
      <c r="V199" s="40" t="s">
        <v>177</v>
      </c>
      <c r="W199" s="20">
        <v>0</v>
      </c>
      <c r="X199" s="41"/>
      <c r="Y199" s="41"/>
      <c r="Z199" s="41"/>
      <c r="AA199" s="41"/>
      <c r="AB199" s="41"/>
      <c r="AC199" s="41"/>
    </row>
    <row r="200" spans="15:29" x14ac:dyDescent="0.2">
      <c r="O200" s="91" t="s">
        <v>73</v>
      </c>
      <c r="P200" s="91" t="s">
        <v>54</v>
      </c>
      <c r="Q200" s="40" t="s">
        <v>184</v>
      </c>
      <c r="R200" s="40" t="s">
        <v>177</v>
      </c>
      <c r="S200" s="20">
        <v>45</v>
      </c>
      <c r="T200" s="20" t="s">
        <v>191</v>
      </c>
      <c r="U200" s="20">
        <v>0</v>
      </c>
      <c r="V200" s="40" t="s">
        <v>177</v>
      </c>
      <c r="W200" s="20">
        <v>0</v>
      </c>
      <c r="X200" s="41"/>
      <c r="Y200" s="41"/>
      <c r="Z200" s="41"/>
      <c r="AA200" s="41"/>
      <c r="AB200" s="41"/>
      <c r="AC200" s="41"/>
    </row>
    <row r="201" spans="15:29" x14ac:dyDescent="0.2">
      <c r="O201" s="91" t="s">
        <v>53</v>
      </c>
      <c r="P201" s="91" t="s">
        <v>54</v>
      </c>
      <c r="Q201" s="40" t="s">
        <v>184</v>
      </c>
      <c r="R201" s="40" t="s">
        <v>177</v>
      </c>
      <c r="S201" s="20">
        <v>46</v>
      </c>
      <c r="T201" s="20" t="s">
        <v>191</v>
      </c>
      <c r="U201" s="20">
        <v>0</v>
      </c>
      <c r="V201" s="40" t="s">
        <v>177</v>
      </c>
      <c r="W201" s="20">
        <v>0</v>
      </c>
      <c r="X201" s="41"/>
      <c r="Y201" s="41"/>
      <c r="Z201" s="41"/>
      <c r="AA201" s="41"/>
      <c r="AB201" s="41"/>
      <c r="AC201" s="41"/>
    </row>
    <row r="202" spans="15:29" x14ac:dyDescent="0.2">
      <c r="O202" s="73" t="s">
        <v>53</v>
      </c>
      <c r="P202" s="73" t="s">
        <v>54</v>
      </c>
      <c r="Q202" s="40" t="s">
        <v>184</v>
      </c>
      <c r="R202" s="40" t="s">
        <v>177</v>
      </c>
      <c r="S202" s="20">
        <v>15</v>
      </c>
      <c r="T202" s="20" t="s">
        <v>191</v>
      </c>
      <c r="U202" s="20">
        <v>0</v>
      </c>
      <c r="V202" s="40" t="s">
        <v>177</v>
      </c>
      <c r="W202" s="20">
        <v>0</v>
      </c>
      <c r="X202" s="41"/>
      <c r="Y202" s="41"/>
      <c r="Z202" s="41"/>
      <c r="AA202" s="41"/>
      <c r="AB202" s="41"/>
      <c r="AC202" s="41"/>
    </row>
    <row r="203" spans="15:29" x14ac:dyDescent="0.2">
      <c r="O203" s="73" t="s">
        <v>53</v>
      </c>
      <c r="P203" s="73" t="s">
        <v>54</v>
      </c>
      <c r="Q203" s="40" t="s">
        <v>184</v>
      </c>
      <c r="R203" s="40" t="s">
        <v>177</v>
      </c>
      <c r="S203" s="20">
        <v>15</v>
      </c>
      <c r="T203" s="20" t="s">
        <v>191</v>
      </c>
      <c r="U203" s="20">
        <v>0</v>
      </c>
      <c r="V203" s="40" t="s">
        <v>177</v>
      </c>
      <c r="W203" s="20">
        <v>0</v>
      </c>
      <c r="X203" s="41"/>
      <c r="Y203" s="41"/>
      <c r="Z203" s="41"/>
      <c r="AA203" s="41"/>
      <c r="AB203" s="41"/>
      <c r="AC203" s="41"/>
    </row>
    <row r="204" spans="15:29" x14ac:dyDescent="0.2">
      <c r="O204" s="73" t="s">
        <v>53</v>
      </c>
      <c r="P204" s="73" t="s">
        <v>54</v>
      </c>
      <c r="Q204" s="40" t="s">
        <v>184</v>
      </c>
      <c r="R204" s="40" t="s">
        <v>177</v>
      </c>
      <c r="S204" s="20">
        <v>17</v>
      </c>
      <c r="T204" s="20" t="s">
        <v>193</v>
      </c>
      <c r="U204" s="20">
        <v>2</v>
      </c>
      <c r="V204" s="40" t="s">
        <v>177</v>
      </c>
      <c r="W204" s="20">
        <v>2</v>
      </c>
      <c r="X204" s="41"/>
      <c r="Y204" s="41"/>
      <c r="Z204" s="41"/>
      <c r="AA204" s="41"/>
      <c r="AB204" s="41"/>
      <c r="AC204" s="41"/>
    </row>
    <row r="205" spans="15:29" x14ac:dyDescent="0.2">
      <c r="O205" s="73" t="s">
        <v>53</v>
      </c>
      <c r="P205" s="73" t="s">
        <v>54</v>
      </c>
      <c r="Q205" s="40" t="s">
        <v>184</v>
      </c>
      <c r="R205" s="40" t="s">
        <v>177</v>
      </c>
      <c r="S205" s="20">
        <v>41</v>
      </c>
      <c r="T205" s="20" t="s">
        <v>191</v>
      </c>
      <c r="U205" s="20">
        <v>0</v>
      </c>
      <c r="V205" s="40" t="s">
        <v>177</v>
      </c>
      <c r="W205" s="20">
        <v>0</v>
      </c>
      <c r="X205" s="41"/>
      <c r="Y205" s="41"/>
      <c r="Z205" s="41"/>
      <c r="AA205" s="41"/>
      <c r="AB205" s="41"/>
      <c r="AC205" s="41"/>
    </row>
    <row r="206" spans="15:29" x14ac:dyDescent="0.2">
      <c r="O206" s="73" t="s">
        <v>53</v>
      </c>
      <c r="P206" s="73" t="s">
        <v>54</v>
      </c>
      <c r="Q206" s="40" t="s">
        <v>184</v>
      </c>
      <c r="R206" s="40" t="s">
        <v>177</v>
      </c>
      <c r="S206" s="20">
        <v>27</v>
      </c>
      <c r="T206" s="20" t="s">
        <v>192</v>
      </c>
      <c r="U206" s="20">
        <v>1</v>
      </c>
      <c r="V206" s="40" t="s">
        <v>177</v>
      </c>
      <c r="W206" s="20">
        <v>1</v>
      </c>
      <c r="X206" s="41"/>
      <c r="Y206" s="41"/>
      <c r="Z206" s="41"/>
      <c r="AA206" s="41"/>
      <c r="AB206" s="41"/>
      <c r="AC206" s="41"/>
    </row>
    <row r="207" spans="15:29" x14ac:dyDescent="0.2">
      <c r="O207" s="73" t="s">
        <v>53</v>
      </c>
      <c r="P207" s="73" t="s">
        <v>54</v>
      </c>
      <c r="Q207" s="40" t="s">
        <v>184</v>
      </c>
      <c r="R207" s="40" t="s">
        <v>177</v>
      </c>
      <c r="S207" s="20">
        <v>44</v>
      </c>
      <c r="T207" s="20" t="s">
        <v>192</v>
      </c>
      <c r="U207" s="20">
        <v>1</v>
      </c>
      <c r="V207" s="40" t="s">
        <v>177</v>
      </c>
      <c r="W207" s="20">
        <v>1</v>
      </c>
      <c r="X207" s="41"/>
      <c r="Y207" s="41"/>
      <c r="Z207" s="41"/>
      <c r="AA207" s="41"/>
      <c r="AB207" s="41"/>
      <c r="AC207" s="41"/>
    </row>
    <row r="208" spans="15:29" x14ac:dyDescent="0.2">
      <c r="O208" s="73" t="s">
        <v>53</v>
      </c>
      <c r="P208" s="73" t="s">
        <v>54</v>
      </c>
      <c r="Q208" s="40" t="s">
        <v>184</v>
      </c>
      <c r="R208" s="40" t="s">
        <v>177</v>
      </c>
      <c r="S208" s="20">
        <v>27</v>
      </c>
      <c r="T208" s="20" t="s">
        <v>191</v>
      </c>
      <c r="U208" s="20">
        <v>0</v>
      </c>
      <c r="V208" s="40" t="s">
        <v>177</v>
      </c>
      <c r="W208" s="20">
        <v>0</v>
      </c>
      <c r="X208" s="41"/>
      <c r="Y208" s="41"/>
      <c r="Z208" s="41"/>
      <c r="AA208" s="41"/>
      <c r="AB208" s="41"/>
      <c r="AC208" s="41"/>
    </row>
    <row r="209" spans="15:29" x14ac:dyDescent="0.2">
      <c r="O209" s="74" t="s">
        <v>73</v>
      </c>
      <c r="P209" s="74" t="s">
        <v>54</v>
      </c>
      <c r="Q209" s="40" t="s">
        <v>184</v>
      </c>
      <c r="R209" s="40" t="s">
        <v>177</v>
      </c>
      <c r="S209" s="20">
        <v>41</v>
      </c>
      <c r="T209" s="20" t="s">
        <v>191</v>
      </c>
      <c r="U209" s="20">
        <v>0</v>
      </c>
      <c r="V209" s="40" t="s">
        <v>177</v>
      </c>
      <c r="W209" s="20">
        <v>0</v>
      </c>
      <c r="X209" s="41"/>
      <c r="Y209" s="41"/>
      <c r="Z209" s="41"/>
      <c r="AA209" s="41"/>
      <c r="AB209" s="41"/>
      <c r="AC209" s="41"/>
    </row>
    <row r="210" spans="15:29" x14ac:dyDescent="0.2">
      <c r="O210" s="73" t="s">
        <v>73</v>
      </c>
      <c r="P210" s="73" t="s">
        <v>54</v>
      </c>
      <c r="Q210" s="40" t="s">
        <v>184</v>
      </c>
      <c r="R210" s="40" t="s">
        <v>177</v>
      </c>
      <c r="S210" s="20">
        <v>41</v>
      </c>
      <c r="T210" s="20" t="s">
        <v>191</v>
      </c>
      <c r="U210" s="20">
        <v>0</v>
      </c>
      <c r="V210" s="40" t="s">
        <v>177</v>
      </c>
      <c r="W210" s="20">
        <v>0</v>
      </c>
      <c r="X210" s="41"/>
      <c r="Y210" s="41"/>
      <c r="Z210" s="41"/>
      <c r="AA210" s="41"/>
      <c r="AB210" s="41"/>
      <c r="AC210" s="41"/>
    </row>
    <row r="211" spans="15:29" x14ac:dyDescent="0.2">
      <c r="O211" s="73" t="s">
        <v>53</v>
      </c>
      <c r="P211" s="73" t="s">
        <v>54</v>
      </c>
      <c r="Q211" s="40" t="s">
        <v>184</v>
      </c>
      <c r="R211" s="40" t="s">
        <v>177</v>
      </c>
      <c r="S211" s="20">
        <v>41</v>
      </c>
      <c r="T211" s="20" t="s">
        <v>191</v>
      </c>
      <c r="U211" s="20">
        <v>0</v>
      </c>
      <c r="V211" s="40" t="s">
        <v>177</v>
      </c>
      <c r="W211" s="20">
        <v>0</v>
      </c>
      <c r="X211" s="41"/>
      <c r="Y211" s="41"/>
      <c r="Z211" s="41"/>
      <c r="AA211" s="41"/>
      <c r="AB211" s="41"/>
      <c r="AC211" s="41"/>
    </row>
    <row r="212" spans="15:29" x14ac:dyDescent="0.2">
      <c r="O212" s="73" t="s">
        <v>53</v>
      </c>
      <c r="P212" s="73" t="s">
        <v>54</v>
      </c>
      <c r="Q212" s="40" t="s">
        <v>184</v>
      </c>
      <c r="R212" s="40" t="s">
        <v>177</v>
      </c>
      <c r="S212" s="20">
        <v>43</v>
      </c>
      <c r="T212" s="20" t="s">
        <v>191</v>
      </c>
      <c r="U212" s="20">
        <v>0</v>
      </c>
      <c r="V212" s="40" t="s">
        <v>177</v>
      </c>
      <c r="W212" s="20">
        <v>0</v>
      </c>
      <c r="X212" s="41"/>
      <c r="Y212" s="41"/>
      <c r="Z212" s="41"/>
      <c r="AA212" s="41"/>
      <c r="AB212" s="41"/>
      <c r="AC212" s="41"/>
    </row>
    <row r="213" spans="15:29" x14ac:dyDescent="0.2">
      <c r="O213" s="73" t="s">
        <v>53</v>
      </c>
      <c r="P213" s="73" t="s">
        <v>54</v>
      </c>
      <c r="Q213" s="40" t="s">
        <v>184</v>
      </c>
      <c r="R213" s="40" t="s">
        <v>177</v>
      </c>
      <c r="S213" s="20">
        <v>37</v>
      </c>
      <c r="T213" s="20" t="s">
        <v>191</v>
      </c>
      <c r="U213" s="20">
        <v>0</v>
      </c>
      <c r="V213" s="40" t="s">
        <v>177</v>
      </c>
      <c r="W213" s="20">
        <v>0</v>
      </c>
      <c r="X213" s="41"/>
      <c r="Y213" s="41"/>
      <c r="Z213" s="41"/>
      <c r="AA213" s="41"/>
      <c r="AB213" s="41"/>
      <c r="AC213" s="41"/>
    </row>
    <row r="214" spans="15:29" x14ac:dyDescent="0.2">
      <c r="O214" s="73" t="s">
        <v>53</v>
      </c>
      <c r="P214" s="73" t="s">
        <v>54</v>
      </c>
      <c r="Q214" s="40" t="s">
        <v>184</v>
      </c>
      <c r="R214" s="40" t="s">
        <v>177</v>
      </c>
      <c r="S214" s="20">
        <v>46</v>
      </c>
      <c r="T214" s="20" t="s">
        <v>191</v>
      </c>
      <c r="U214" s="20">
        <v>0</v>
      </c>
      <c r="V214" s="40" t="s">
        <v>177</v>
      </c>
      <c r="W214" s="20">
        <v>0</v>
      </c>
      <c r="X214" s="41"/>
      <c r="Y214" s="41"/>
      <c r="Z214" s="41"/>
      <c r="AA214" s="41"/>
      <c r="AB214" s="41"/>
      <c r="AC214" s="41"/>
    </row>
    <row r="215" spans="15:29" x14ac:dyDescent="0.2">
      <c r="O215" s="73" t="s">
        <v>73</v>
      </c>
      <c r="P215" s="73" t="s">
        <v>54</v>
      </c>
      <c r="Q215" s="40" t="s">
        <v>184</v>
      </c>
      <c r="R215" s="40" t="s">
        <v>177</v>
      </c>
      <c r="S215" s="20">
        <v>46</v>
      </c>
      <c r="T215" s="20" t="s">
        <v>191</v>
      </c>
      <c r="U215" s="20">
        <v>0</v>
      </c>
      <c r="V215" s="40" t="s">
        <v>177</v>
      </c>
      <c r="W215" s="20">
        <v>0</v>
      </c>
      <c r="X215" s="41"/>
      <c r="Y215" s="41"/>
      <c r="Z215" s="41"/>
      <c r="AA215" s="41"/>
      <c r="AB215" s="41"/>
      <c r="AC215" s="41"/>
    </row>
    <row r="216" spans="15:29" x14ac:dyDescent="0.2">
      <c r="O216" s="73" t="s">
        <v>53</v>
      </c>
      <c r="P216" s="73" t="s">
        <v>54</v>
      </c>
      <c r="Q216" s="40" t="s">
        <v>184</v>
      </c>
      <c r="R216" s="40" t="s">
        <v>177</v>
      </c>
      <c r="S216" s="20">
        <v>31</v>
      </c>
      <c r="T216" s="20" t="s">
        <v>191</v>
      </c>
      <c r="U216" s="20">
        <v>0</v>
      </c>
      <c r="V216" s="40" t="s">
        <v>177</v>
      </c>
      <c r="W216" s="20">
        <v>0</v>
      </c>
      <c r="X216" s="41"/>
      <c r="Y216" s="41"/>
      <c r="Z216" s="41"/>
      <c r="AA216" s="41"/>
      <c r="AB216" s="41"/>
      <c r="AC216" s="41"/>
    </row>
    <row r="217" spans="15:29" x14ac:dyDescent="0.2">
      <c r="O217" s="84" t="s">
        <v>53</v>
      </c>
      <c r="P217" s="84" t="s">
        <v>54</v>
      </c>
      <c r="Q217" s="40" t="s">
        <v>185</v>
      </c>
      <c r="R217" s="40" t="s">
        <v>181</v>
      </c>
      <c r="S217" s="26">
        <v>14</v>
      </c>
      <c r="T217" s="26" t="s">
        <v>193</v>
      </c>
      <c r="U217" s="26">
        <v>2</v>
      </c>
      <c r="V217" s="40" t="s">
        <v>181</v>
      </c>
      <c r="W217" s="26">
        <v>2</v>
      </c>
      <c r="X217" s="41"/>
      <c r="Y217" s="41"/>
      <c r="Z217" s="41"/>
      <c r="AA217" s="41"/>
      <c r="AB217" s="41"/>
      <c r="AC217" s="41"/>
    </row>
    <row r="218" spans="15:29" x14ac:dyDescent="0.2">
      <c r="O218" s="87" t="s">
        <v>53</v>
      </c>
      <c r="P218" s="87" t="s">
        <v>54</v>
      </c>
      <c r="Q218" s="40" t="s">
        <v>185</v>
      </c>
      <c r="R218" s="40" t="s">
        <v>181</v>
      </c>
      <c r="S218" s="41">
        <v>14</v>
      </c>
      <c r="T218" s="20" t="s">
        <v>192</v>
      </c>
      <c r="U218" s="20">
        <v>1</v>
      </c>
      <c r="V218" s="40" t="s">
        <v>181</v>
      </c>
      <c r="W218" s="20">
        <v>1</v>
      </c>
      <c r="X218" s="41"/>
      <c r="Y218" s="41"/>
      <c r="Z218" s="41"/>
      <c r="AA218" s="41"/>
      <c r="AB218" s="41"/>
      <c r="AC218" s="41"/>
    </row>
    <row r="219" spans="15:29" x14ac:dyDescent="0.2">
      <c r="O219" s="91" t="s">
        <v>53</v>
      </c>
      <c r="P219" s="91" t="s">
        <v>54</v>
      </c>
      <c r="Q219" s="40" t="s">
        <v>185</v>
      </c>
      <c r="R219" s="40" t="s">
        <v>181</v>
      </c>
      <c r="S219" s="20">
        <v>16</v>
      </c>
      <c r="T219" s="20" t="s">
        <v>191</v>
      </c>
      <c r="U219" s="20">
        <v>0</v>
      </c>
      <c r="V219" s="40" t="s">
        <v>181</v>
      </c>
      <c r="W219" s="20">
        <v>0</v>
      </c>
      <c r="X219" s="41"/>
      <c r="Y219" s="41"/>
      <c r="Z219" s="41"/>
      <c r="AA219" s="41"/>
      <c r="AB219" s="41"/>
      <c r="AC219" s="41"/>
    </row>
    <row r="220" spans="15:29" x14ac:dyDescent="0.2">
      <c r="O220" s="91" t="s">
        <v>53</v>
      </c>
      <c r="P220" s="91" t="s">
        <v>54</v>
      </c>
      <c r="Q220" s="40" t="s">
        <v>185</v>
      </c>
      <c r="R220" s="40" t="s">
        <v>181</v>
      </c>
      <c r="S220" s="20">
        <v>23</v>
      </c>
      <c r="T220" s="20" t="s">
        <v>191</v>
      </c>
      <c r="U220" s="20">
        <v>0</v>
      </c>
      <c r="V220" s="40" t="s">
        <v>181</v>
      </c>
      <c r="W220" s="20">
        <v>0</v>
      </c>
      <c r="X220" s="41"/>
      <c r="Y220" s="41"/>
      <c r="Z220" s="41"/>
      <c r="AA220" s="41"/>
      <c r="AB220" s="41"/>
      <c r="AC220" s="41"/>
    </row>
    <row r="221" spans="15:29" x14ac:dyDescent="0.2">
      <c r="O221" s="91" t="s">
        <v>53</v>
      </c>
      <c r="P221" s="91" t="s">
        <v>54</v>
      </c>
      <c r="Q221" s="40" t="s">
        <v>185</v>
      </c>
      <c r="R221" s="40" t="s">
        <v>181</v>
      </c>
      <c r="S221" s="20">
        <v>26</v>
      </c>
      <c r="T221" s="20" t="s">
        <v>191</v>
      </c>
      <c r="U221" s="20">
        <v>0</v>
      </c>
      <c r="V221" s="40" t="s">
        <v>181</v>
      </c>
      <c r="W221" s="20">
        <v>0</v>
      </c>
      <c r="X221" s="41"/>
      <c r="Y221" s="41"/>
      <c r="Z221" s="41"/>
      <c r="AA221" s="41"/>
      <c r="AB221" s="41"/>
      <c r="AC221" s="41"/>
    </row>
    <row r="222" spans="15:29" x14ac:dyDescent="0.2">
      <c r="O222" s="91" t="s">
        <v>53</v>
      </c>
      <c r="P222" s="91" t="s">
        <v>54</v>
      </c>
      <c r="Q222" s="40" t="s">
        <v>185</v>
      </c>
      <c r="R222" s="40" t="s">
        <v>181</v>
      </c>
      <c r="S222" s="20">
        <v>26</v>
      </c>
      <c r="T222" s="20" t="s">
        <v>191</v>
      </c>
      <c r="U222" s="20">
        <v>0</v>
      </c>
      <c r="V222" s="40" t="s">
        <v>181</v>
      </c>
      <c r="W222" s="20">
        <v>0</v>
      </c>
      <c r="X222" s="41"/>
      <c r="Y222" s="41"/>
      <c r="Z222" s="41"/>
      <c r="AA222" s="41"/>
      <c r="AB222" s="41"/>
      <c r="AC222" s="41"/>
    </row>
    <row r="223" spans="15:29" x14ac:dyDescent="0.2">
      <c r="O223" s="91" t="s">
        <v>53</v>
      </c>
      <c r="P223" s="91" t="s">
        <v>54</v>
      </c>
      <c r="Q223" s="40" t="s">
        <v>185</v>
      </c>
      <c r="R223" s="40" t="s">
        <v>181</v>
      </c>
      <c r="S223" s="20">
        <v>26</v>
      </c>
      <c r="T223" s="20" t="s">
        <v>192</v>
      </c>
      <c r="U223" s="20">
        <v>1</v>
      </c>
      <c r="V223" s="40" t="s">
        <v>181</v>
      </c>
      <c r="W223" s="20">
        <v>1</v>
      </c>
      <c r="X223" s="41"/>
      <c r="Y223" s="41"/>
      <c r="Z223" s="41"/>
      <c r="AA223" s="41"/>
      <c r="AB223" s="41"/>
      <c r="AC223" s="41"/>
    </row>
    <row r="224" spans="15:29" x14ac:dyDescent="0.2">
      <c r="O224" s="92" t="s">
        <v>73</v>
      </c>
      <c r="P224" s="92" t="s">
        <v>54</v>
      </c>
      <c r="Q224" s="40" t="s">
        <v>185</v>
      </c>
      <c r="R224" s="40" t="s">
        <v>181</v>
      </c>
      <c r="S224" s="20">
        <v>31</v>
      </c>
      <c r="T224" s="20" t="s">
        <v>193</v>
      </c>
      <c r="U224" s="20">
        <v>2</v>
      </c>
      <c r="V224" s="40" t="s">
        <v>181</v>
      </c>
      <c r="W224" s="20">
        <v>2</v>
      </c>
      <c r="X224" s="41"/>
      <c r="Y224" s="41"/>
      <c r="Z224" s="41"/>
      <c r="AA224" s="41"/>
      <c r="AB224" s="41"/>
      <c r="AC224" s="41"/>
    </row>
    <row r="225" spans="15:29" x14ac:dyDescent="0.2">
      <c r="O225" s="91" t="s">
        <v>73</v>
      </c>
      <c r="P225" s="91" t="s">
        <v>54</v>
      </c>
      <c r="Q225" s="40" t="s">
        <v>185</v>
      </c>
      <c r="R225" s="40" t="s">
        <v>181</v>
      </c>
      <c r="S225" s="20">
        <v>31</v>
      </c>
      <c r="T225" s="20" t="s">
        <v>191</v>
      </c>
      <c r="U225" s="20">
        <v>0</v>
      </c>
      <c r="V225" s="40" t="s">
        <v>181</v>
      </c>
      <c r="W225" s="20">
        <v>0</v>
      </c>
      <c r="X225" s="41"/>
      <c r="Y225" s="41"/>
      <c r="Z225" s="41"/>
      <c r="AA225" s="41"/>
      <c r="AB225" s="41"/>
      <c r="AC225" s="41"/>
    </row>
    <row r="226" spans="15:29" x14ac:dyDescent="0.2">
      <c r="O226" s="91" t="s">
        <v>53</v>
      </c>
      <c r="P226" s="91" t="s">
        <v>54</v>
      </c>
      <c r="Q226" s="40" t="s">
        <v>185</v>
      </c>
      <c r="R226" s="40" t="s">
        <v>181</v>
      </c>
      <c r="S226" s="20">
        <v>33</v>
      </c>
      <c r="T226" s="20" t="s">
        <v>192</v>
      </c>
      <c r="U226" s="20">
        <v>1</v>
      </c>
      <c r="V226" s="40" t="s">
        <v>181</v>
      </c>
      <c r="W226" s="20">
        <v>1</v>
      </c>
      <c r="X226" s="41"/>
      <c r="Y226" s="41"/>
      <c r="Z226" s="41"/>
      <c r="AA226" s="41"/>
      <c r="AB226" s="41"/>
      <c r="AC226" s="41"/>
    </row>
    <row r="227" spans="15:29" x14ac:dyDescent="0.2">
      <c r="O227" s="91" t="s">
        <v>53</v>
      </c>
      <c r="P227" s="91" t="s">
        <v>54</v>
      </c>
      <c r="Q227" s="40" t="s">
        <v>185</v>
      </c>
      <c r="R227" s="40" t="s">
        <v>181</v>
      </c>
      <c r="S227" s="20">
        <v>34</v>
      </c>
      <c r="T227" s="20" t="s">
        <v>191</v>
      </c>
      <c r="U227" s="20">
        <v>0</v>
      </c>
      <c r="V227" s="40" t="s">
        <v>181</v>
      </c>
      <c r="W227" s="20">
        <v>0</v>
      </c>
      <c r="X227" s="41"/>
      <c r="Y227" s="41"/>
      <c r="Z227" s="41"/>
      <c r="AA227" s="41"/>
      <c r="AB227" s="41"/>
      <c r="AC227" s="41"/>
    </row>
    <row r="228" spans="15:29" x14ac:dyDescent="0.2">
      <c r="O228" s="91" t="s">
        <v>53</v>
      </c>
      <c r="P228" s="91" t="s">
        <v>54</v>
      </c>
      <c r="Q228" s="40" t="s">
        <v>185</v>
      </c>
      <c r="R228" s="40" t="s">
        <v>181</v>
      </c>
      <c r="S228" s="20">
        <v>36</v>
      </c>
      <c r="T228" s="20" t="s">
        <v>192</v>
      </c>
      <c r="U228" s="20">
        <v>1</v>
      </c>
      <c r="V228" s="40" t="s">
        <v>181</v>
      </c>
      <c r="W228" s="20">
        <v>1</v>
      </c>
      <c r="X228" s="41"/>
      <c r="Y228" s="41"/>
      <c r="Z228" s="41"/>
      <c r="AA228" s="41"/>
      <c r="AB228" s="41"/>
      <c r="AC228" s="41"/>
    </row>
    <row r="229" spans="15:29" x14ac:dyDescent="0.2">
      <c r="O229" s="91" t="s">
        <v>53</v>
      </c>
      <c r="P229" s="91" t="s">
        <v>54</v>
      </c>
      <c r="Q229" s="40" t="s">
        <v>185</v>
      </c>
      <c r="R229" s="40" t="s">
        <v>181</v>
      </c>
      <c r="S229" s="20">
        <v>45</v>
      </c>
      <c r="T229" s="20" t="s">
        <v>191</v>
      </c>
      <c r="U229" s="20">
        <v>0</v>
      </c>
      <c r="V229" s="40" t="s">
        <v>181</v>
      </c>
      <c r="W229" s="20">
        <v>0</v>
      </c>
      <c r="X229" s="41"/>
      <c r="Y229" s="41"/>
      <c r="Z229" s="41"/>
      <c r="AA229" s="41"/>
      <c r="AB229" s="41"/>
      <c r="AC229" s="41"/>
    </row>
    <row r="230" spans="15:29" x14ac:dyDescent="0.2">
      <c r="O230" s="91" t="s">
        <v>73</v>
      </c>
      <c r="P230" s="91" t="s">
        <v>54</v>
      </c>
      <c r="Q230" s="40" t="s">
        <v>185</v>
      </c>
      <c r="R230" s="40" t="s">
        <v>181</v>
      </c>
      <c r="S230" s="20">
        <v>45</v>
      </c>
      <c r="T230" s="20" t="s">
        <v>191</v>
      </c>
      <c r="U230" s="20">
        <v>0</v>
      </c>
      <c r="V230" s="40" t="s">
        <v>181</v>
      </c>
      <c r="W230" s="20">
        <v>0</v>
      </c>
      <c r="X230" s="41"/>
      <c r="Y230" s="41"/>
      <c r="Z230" s="41"/>
      <c r="AA230" s="41"/>
      <c r="AB230" s="41"/>
      <c r="AC230" s="41"/>
    </row>
    <row r="231" spans="15:29" x14ac:dyDescent="0.2">
      <c r="O231" s="91" t="s">
        <v>53</v>
      </c>
      <c r="P231" s="91" t="s">
        <v>54</v>
      </c>
      <c r="Q231" s="40" t="s">
        <v>185</v>
      </c>
      <c r="R231" s="40" t="s">
        <v>181</v>
      </c>
      <c r="S231" s="20">
        <v>46</v>
      </c>
      <c r="T231" s="20" t="s">
        <v>192</v>
      </c>
      <c r="U231" s="20">
        <v>1</v>
      </c>
      <c r="V231" s="40" t="s">
        <v>181</v>
      </c>
      <c r="W231" s="20">
        <v>1</v>
      </c>
      <c r="X231" s="41"/>
      <c r="Y231" s="41"/>
      <c r="Z231" s="41"/>
      <c r="AA231" s="41"/>
      <c r="AB231" s="41"/>
      <c r="AC231" s="41"/>
    </row>
    <row r="232" spans="15:29" x14ac:dyDescent="0.2">
      <c r="O232" s="73" t="s">
        <v>53</v>
      </c>
      <c r="P232" s="73" t="s">
        <v>54</v>
      </c>
      <c r="Q232" s="40" t="s">
        <v>185</v>
      </c>
      <c r="R232" s="40" t="s">
        <v>181</v>
      </c>
      <c r="S232" s="20">
        <v>15</v>
      </c>
      <c r="T232" s="20" t="s">
        <v>193</v>
      </c>
      <c r="U232" s="20">
        <v>2</v>
      </c>
      <c r="V232" s="40" t="s">
        <v>181</v>
      </c>
      <c r="W232" s="20">
        <v>2</v>
      </c>
      <c r="X232" s="41"/>
      <c r="Y232" s="41"/>
      <c r="Z232" s="41"/>
      <c r="AA232" s="41"/>
      <c r="AB232" s="41"/>
      <c r="AC232" s="41"/>
    </row>
    <row r="233" spans="15:29" x14ac:dyDescent="0.2">
      <c r="O233" s="73" t="s">
        <v>53</v>
      </c>
      <c r="P233" s="73" t="s">
        <v>54</v>
      </c>
      <c r="Q233" s="40" t="s">
        <v>185</v>
      </c>
      <c r="R233" s="40" t="s">
        <v>181</v>
      </c>
      <c r="S233" s="20">
        <v>15</v>
      </c>
      <c r="T233" s="20" t="s">
        <v>192</v>
      </c>
      <c r="U233" s="20">
        <v>1</v>
      </c>
      <c r="V233" s="40" t="s">
        <v>181</v>
      </c>
      <c r="W233" s="20">
        <v>1</v>
      </c>
      <c r="X233" s="41"/>
      <c r="Y233" s="41"/>
      <c r="Z233" s="41"/>
      <c r="AA233" s="41"/>
      <c r="AB233" s="41"/>
      <c r="AC233" s="41"/>
    </row>
    <row r="234" spans="15:29" x14ac:dyDescent="0.2">
      <c r="O234" s="73" t="s">
        <v>53</v>
      </c>
      <c r="P234" s="73" t="s">
        <v>54</v>
      </c>
      <c r="Q234" s="40" t="s">
        <v>185</v>
      </c>
      <c r="R234" s="40" t="s">
        <v>181</v>
      </c>
      <c r="S234" s="20">
        <v>17</v>
      </c>
      <c r="T234" s="20" t="s">
        <v>192</v>
      </c>
      <c r="U234" s="20">
        <v>1</v>
      </c>
      <c r="V234" s="40" t="s">
        <v>181</v>
      </c>
      <c r="W234" s="20">
        <v>1</v>
      </c>
      <c r="X234" s="41"/>
      <c r="Y234" s="41"/>
      <c r="Z234" s="41"/>
      <c r="AA234" s="41"/>
      <c r="AB234" s="41"/>
      <c r="AC234" s="41"/>
    </row>
    <row r="235" spans="15:29" x14ac:dyDescent="0.2">
      <c r="O235" s="73" t="s">
        <v>53</v>
      </c>
      <c r="P235" s="73" t="s">
        <v>54</v>
      </c>
      <c r="Q235" s="40" t="s">
        <v>185</v>
      </c>
      <c r="R235" s="40" t="s">
        <v>181</v>
      </c>
      <c r="S235" s="20">
        <v>41</v>
      </c>
      <c r="T235" s="20" t="s">
        <v>191</v>
      </c>
      <c r="U235" s="20">
        <v>0</v>
      </c>
      <c r="V235" s="40" t="s">
        <v>181</v>
      </c>
      <c r="W235" s="20">
        <v>0</v>
      </c>
      <c r="X235" s="41"/>
      <c r="Y235" s="41"/>
      <c r="Z235" s="41"/>
      <c r="AA235" s="41"/>
      <c r="AB235" s="41"/>
      <c r="AC235" s="41"/>
    </row>
    <row r="236" spans="15:29" x14ac:dyDescent="0.2">
      <c r="O236" s="73" t="s">
        <v>53</v>
      </c>
      <c r="P236" s="73" t="s">
        <v>54</v>
      </c>
      <c r="Q236" s="40" t="s">
        <v>185</v>
      </c>
      <c r="R236" s="40" t="s">
        <v>181</v>
      </c>
      <c r="S236" s="20">
        <v>27</v>
      </c>
      <c r="T236" s="20" t="s">
        <v>191</v>
      </c>
      <c r="U236" s="20">
        <v>0</v>
      </c>
      <c r="V236" s="40" t="s">
        <v>181</v>
      </c>
      <c r="W236" s="20">
        <v>0</v>
      </c>
      <c r="X236" s="41"/>
      <c r="Y236" s="41"/>
      <c r="Z236" s="41"/>
      <c r="AA236" s="41"/>
      <c r="AB236" s="41"/>
      <c r="AC236" s="41"/>
    </row>
    <row r="237" spans="15:29" x14ac:dyDescent="0.2">
      <c r="O237" s="73" t="s">
        <v>53</v>
      </c>
      <c r="P237" s="73" t="s">
        <v>54</v>
      </c>
      <c r="Q237" s="40" t="s">
        <v>185</v>
      </c>
      <c r="R237" s="40" t="s">
        <v>181</v>
      </c>
      <c r="S237" s="20">
        <v>44</v>
      </c>
      <c r="T237" s="20" t="s">
        <v>191</v>
      </c>
      <c r="U237" s="20">
        <v>0</v>
      </c>
      <c r="V237" s="40" t="s">
        <v>181</v>
      </c>
      <c r="W237" s="20">
        <v>0</v>
      </c>
      <c r="X237" s="41"/>
      <c r="Y237" s="41"/>
      <c r="Z237" s="41"/>
      <c r="AA237" s="41"/>
      <c r="AB237" s="41"/>
      <c r="AC237" s="41"/>
    </row>
    <row r="238" spans="15:29" x14ac:dyDescent="0.2">
      <c r="O238" s="73" t="s">
        <v>53</v>
      </c>
      <c r="P238" s="73" t="s">
        <v>54</v>
      </c>
      <c r="Q238" s="40" t="s">
        <v>185</v>
      </c>
      <c r="R238" s="40" t="s">
        <v>181</v>
      </c>
      <c r="S238" s="20">
        <v>27</v>
      </c>
      <c r="T238" s="20" t="s">
        <v>191</v>
      </c>
      <c r="U238" s="20">
        <v>0</v>
      </c>
      <c r="V238" s="40" t="s">
        <v>181</v>
      </c>
      <c r="W238" s="20">
        <v>0</v>
      </c>
      <c r="X238" s="41"/>
      <c r="Y238" s="41"/>
      <c r="Z238" s="41"/>
      <c r="AA238" s="41"/>
      <c r="AB238" s="41"/>
      <c r="AC238" s="41"/>
    </row>
    <row r="239" spans="15:29" x14ac:dyDescent="0.2">
      <c r="O239" s="74" t="s">
        <v>73</v>
      </c>
      <c r="P239" s="74" t="s">
        <v>54</v>
      </c>
      <c r="Q239" s="40" t="s">
        <v>185</v>
      </c>
      <c r="R239" s="40" t="s">
        <v>181</v>
      </c>
      <c r="S239" s="20">
        <v>41</v>
      </c>
      <c r="T239" s="20" t="s">
        <v>193</v>
      </c>
      <c r="U239" s="20">
        <v>2</v>
      </c>
      <c r="V239" s="40" t="s">
        <v>181</v>
      </c>
      <c r="W239" s="20">
        <v>2</v>
      </c>
      <c r="X239" s="41"/>
      <c r="Y239" s="41"/>
      <c r="Z239" s="41"/>
      <c r="AA239" s="41"/>
      <c r="AB239" s="41"/>
      <c r="AC239" s="41"/>
    </row>
    <row r="240" spans="15:29" x14ac:dyDescent="0.2">
      <c r="O240" s="73" t="s">
        <v>73</v>
      </c>
      <c r="P240" s="73" t="s">
        <v>54</v>
      </c>
      <c r="Q240" s="40" t="s">
        <v>185</v>
      </c>
      <c r="R240" s="40" t="s">
        <v>181</v>
      </c>
      <c r="S240" s="20">
        <v>41</v>
      </c>
      <c r="T240" s="20" t="s">
        <v>191</v>
      </c>
      <c r="U240" s="20">
        <v>0</v>
      </c>
      <c r="V240" s="40" t="s">
        <v>181</v>
      </c>
      <c r="W240" s="20">
        <v>0</v>
      </c>
      <c r="X240" s="41"/>
      <c r="Y240" s="41"/>
      <c r="Z240" s="41"/>
      <c r="AA240" s="41"/>
      <c r="AB240" s="41"/>
      <c r="AC240" s="41"/>
    </row>
    <row r="241" spans="15:29" x14ac:dyDescent="0.2">
      <c r="O241" s="73" t="s">
        <v>53</v>
      </c>
      <c r="P241" s="73" t="s">
        <v>54</v>
      </c>
      <c r="Q241" s="40" t="s">
        <v>185</v>
      </c>
      <c r="R241" s="40" t="s">
        <v>181</v>
      </c>
      <c r="S241" s="20">
        <v>41</v>
      </c>
      <c r="T241" s="20" t="s">
        <v>191</v>
      </c>
      <c r="U241" s="20">
        <v>0</v>
      </c>
      <c r="V241" s="40" t="s">
        <v>181</v>
      </c>
      <c r="W241" s="20">
        <v>0</v>
      </c>
      <c r="X241" s="41"/>
      <c r="Y241" s="41"/>
      <c r="Z241" s="41"/>
      <c r="AA241" s="41"/>
      <c r="AB241" s="41"/>
      <c r="AC241" s="41"/>
    </row>
    <row r="242" spans="15:29" x14ac:dyDescent="0.2">
      <c r="O242" s="73" t="s">
        <v>53</v>
      </c>
      <c r="P242" s="73" t="s">
        <v>54</v>
      </c>
      <c r="Q242" s="40" t="s">
        <v>185</v>
      </c>
      <c r="R242" s="40" t="s">
        <v>181</v>
      </c>
      <c r="S242" s="20">
        <v>43</v>
      </c>
      <c r="T242" s="20" t="s">
        <v>191</v>
      </c>
      <c r="U242" s="20">
        <v>0</v>
      </c>
      <c r="V242" s="40" t="s">
        <v>181</v>
      </c>
      <c r="W242" s="20">
        <v>0</v>
      </c>
      <c r="X242" s="41"/>
      <c r="Y242" s="41"/>
      <c r="Z242" s="41"/>
      <c r="AA242" s="41"/>
      <c r="AB242" s="41"/>
      <c r="AC242" s="41"/>
    </row>
    <row r="243" spans="15:29" x14ac:dyDescent="0.2">
      <c r="O243" s="73" t="s">
        <v>53</v>
      </c>
      <c r="P243" s="73" t="s">
        <v>54</v>
      </c>
      <c r="Q243" s="40" t="s">
        <v>185</v>
      </c>
      <c r="R243" s="40" t="s">
        <v>181</v>
      </c>
      <c r="S243" s="20">
        <v>37</v>
      </c>
      <c r="T243" s="20" t="s">
        <v>191</v>
      </c>
      <c r="U243" s="20">
        <v>0</v>
      </c>
      <c r="V243" s="40" t="s">
        <v>181</v>
      </c>
      <c r="W243" s="20">
        <v>0</v>
      </c>
      <c r="X243" s="41"/>
      <c r="Y243" s="41"/>
      <c r="Z243" s="41"/>
      <c r="AA243" s="41"/>
      <c r="AB243" s="41"/>
      <c r="AC243" s="41"/>
    </row>
    <row r="244" spans="15:29" x14ac:dyDescent="0.2">
      <c r="O244" s="73" t="s">
        <v>53</v>
      </c>
      <c r="P244" s="73" t="s">
        <v>54</v>
      </c>
      <c r="Q244" s="40" t="s">
        <v>185</v>
      </c>
      <c r="R244" s="40" t="s">
        <v>181</v>
      </c>
      <c r="S244" s="20">
        <v>46</v>
      </c>
      <c r="T244" s="20" t="s">
        <v>191</v>
      </c>
      <c r="U244" s="20">
        <v>0</v>
      </c>
      <c r="V244" s="40" t="s">
        <v>181</v>
      </c>
      <c r="W244" s="20">
        <v>0</v>
      </c>
      <c r="X244" s="41"/>
      <c r="Y244" s="41"/>
      <c r="Z244" s="41"/>
      <c r="AA244" s="41"/>
      <c r="AB244" s="41"/>
      <c r="AC244" s="41"/>
    </row>
    <row r="245" spans="15:29" x14ac:dyDescent="0.2">
      <c r="O245" s="73" t="s">
        <v>73</v>
      </c>
      <c r="P245" s="73" t="s">
        <v>54</v>
      </c>
      <c r="Q245" s="40" t="s">
        <v>185</v>
      </c>
      <c r="R245" s="40" t="s">
        <v>181</v>
      </c>
      <c r="S245" s="20">
        <v>46</v>
      </c>
      <c r="T245" s="20" t="s">
        <v>191</v>
      </c>
      <c r="U245" s="20">
        <v>0</v>
      </c>
      <c r="V245" s="40" t="s">
        <v>181</v>
      </c>
      <c r="W245" s="20">
        <v>0</v>
      </c>
      <c r="X245" s="41"/>
      <c r="Y245" s="41"/>
      <c r="Z245" s="41"/>
      <c r="AA245" s="41"/>
      <c r="AB245" s="41"/>
      <c r="AC245" s="41"/>
    </row>
    <row r="246" spans="15:29" x14ac:dyDescent="0.2">
      <c r="O246" s="73" t="s">
        <v>53</v>
      </c>
      <c r="P246" s="73" t="s">
        <v>54</v>
      </c>
      <c r="Q246" s="40" t="s">
        <v>185</v>
      </c>
      <c r="R246" s="40" t="s">
        <v>181</v>
      </c>
      <c r="S246" s="20">
        <v>31</v>
      </c>
      <c r="T246" s="20" t="s">
        <v>191</v>
      </c>
      <c r="U246" s="20">
        <v>0</v>
      </c>
      <c r="V246" s="40" t="s">
        <v>181</v>
      </c>
      <c r="W246" s="20">
        <v>0</v>
      </c>
      <c r="X246" s="41"/>
      <c r="Y246" s="41"/>
      <c r="Z246" s="41"/>
      <c r="AA246" s="41"/>
      <c r="AB246" s="41"/>
      <c r="AC246" s="41"/>
    </row>
    <row r="247" spans="15:29" x14ac:dyDescent="0.2">
      <c r="O247" s="84" t="s">
        <v>53</v>
      </c>
      <c r="P247" s="84" t="s">
        <v>54</v>
      </c>
      <c r="Q247" s="40" t="s">
        <v>184</v>
      </c>
      <c r="R247" s="40" t="s">
        <v>181</v>
      </c>
      <c r="S247" s="26">
        <v>14</v>
      </c>
      <c r="T247" s="26" t="s">
        <v>191</v>
      </c>
      <c r="U247" s="26">
        <v>0</v>
      </c>
      <c r="V247" s="40" t="s">
        <v>181</v>
      </c>
      <c r="W247" s="26">
        <v>0</v>
      </c>
      <c r="X247" s="41"/>
      <c r="Y247" s="41"/>
      <c r="Z247" s="41"/>
      <c r="AA247" s="41"/>
      <c r="AB247" s="41"/>
      <c r="AC247" s="41"/>
    </row>
    <row r="248" spans="15:29" x14ac:dyDescent="0.2">
      <c r="O248" s="87" t="s">
        <v>53</v>
      </c>
      <c r="P248" s="87" t="s">
        <v>54</v>
      </c>
      <c r="Q248" s="40" t="s">
        <v>184</v>
      </c>
      <c r="R248" s="40" t="s">
        <v>181</v>
      </c>
      <c r="S248" s="41">
        <v>14</v>
      </c>
      <c r="T248" s="20" t="s">
        <v>191</v>
      </c>
      <c r="U248" s="20">
        <v>0</v>
      </c>
      <c r="V248" s="40" t="s">
        <v>181</v>
      </c>
      <c r="W248" s="20">
        <v>0</v>
      </c>
      <c r="X248" s="41"/>
      <c r="Y248" s="41"/>
      <c r="Z248" s="41"/>
      <c r="AA248" s="41"/>
      <c r="AB248" s="41"/>
      <c r="AC248" s="41"/>
    </row>
    <row r="249" spans="15:29" x14ac:dyDescent="0.2">
      <c r="O249" s="91" t="s">
        <v>53</v>
      </c>
      <c r="P249" s="91" t="s">
        <v>54</v>
      </c>
      <c r="Q249" s="40" t="s">
        <v>184</v>
      </c>
      <c r="R249" s="40" t="s">
        <v>181</v>
      </c>
      <c r="S249" s="20">
        <v>16</v>
      </c>
      <c r="T249" s="20" t="s">
        <v>191</v>
      </c>
      <c r="U249" s="20">
        <v>0</v>
      </c>
      <c r="V249" s="40" t="s">
        <v>181</v>
      </c>
      <c r="W249" s="20">
        <v>0</v>
      </c>
      <c r="X249" s="41"/>
      <c r="Y249" s="41"/>
      <c r="Z249" s="41"/>
      <c r="AA249" s="41"/>
      <c r="AB249" s="41"/>
      <c r="AC249" s="41"/>
    </row>
    <row r="250" spans="15:29" x14ac:dyDescent="0.2">
      <c r="O250" s="91" t="s">
        <v>53</v>
      </c>
      <c r="P250" s="91" t="s">
        <v>54</v>
      </c>
      <c r="Q250" s="40" t="s">
        <v>184</v>
      </c>
      <c r="R250" s="40" t="s">
        <v>181</v>
      </c>
      <c r="S250" s="20">
        <v>23</v>
      </c>
      <c r="T250" s="20" t="s">
        <v>191</v>
      </c>
      <c r="U250" s="20">
        <v>0</v>
      </c>
      <c r="V250" s="40" t="s">
        <v>181</v>
      </c>
      <c r="W250" s="20">
        <v>0</v>
      </c>
      <c r="X250" s="41"/>
      <c r="Y250" s="41"/>
      <c r="Z250" s="41"/>
      <c r="AA250" s="41"/>
      <c r="AB250" s="41"/>
      <c r="AC250" s="41"/>
    </row>
    <row r="251" spans="15:29" x14ac:dyDescent="0.2">
      <c r="O251" s="91" t="s">
        <v>53</v>
      </c>
      <c r="P251" s="91" t="s">
        <v>54</v>
      </c>
      <c r="Q251" s="40" t="s">
        <v>184</v>
      </c>
      <c r="R251" s="40" t="s">
        <v>181</v>
      </c>
      <c r="S251" s="20">
        <v>26</v>
      </c>
      <c r="T251" s="20" t="s">
        <v>192</v>
      </c>
      <c r="U251" s="20">
        <v>1</v>
      </c>
      <c r="V251" s="40" t="s">
        <v>181</v>
      </c>
      <c r="W251" s="20">
        <v>1</v>
      </c>
      <c r="X251" s="41"/>
      <c r="Y251" s="41"/>
      <c r="Z251" s="41"/>
      <c r="AA251" s="41"/>
      <c r="AB251" s="41"/>
      <c r="AC251" s="41"/>
    </row>
    <row r="252" spans="15:29" x14ac:dyDescent="0.2">
      <c r="O252" s="91" t="s">
        <v>53</v>
      </c>
      <c r="P252" s="91" t="s">
        <v>54</v>
      </c>
      <c r="Q252" s="40" t="s">
        <v>184</v>
      </c>
      <c r="R252" s="40" t="s">
        <v>181</v>
      </c>
      <c r="S252" s="20">
        <v>26</v>
      </c>
      <c r="T252" s="20" t="s">
        <v>191</v>
      </c>
      <c r="U252" s="20">
        <v>0</v>
      </c>
      <c r="V252" s="40" t="s">
        <v>181</v>
      </c>
      <c r="W252" s="20">
        <v>0</v>
      </c>
      <c r="X252" s="41"/>
      <c r="Y252" s="41"/>
      <c r="Z252" s="41"/>
      <c r="AA252" s="41"/>
      <c r="AB252" s="41"/>
      <c r="AC252" s="41"/>
    </row>
    <row r="253" spans="15:29" x14ac:dyDescent="0.2">
      <c r="O253" s="91" t="s">
        <v>53</v>
      </c>
      <c r="P253" s="91" t="s">
        <v>54</v>
      </c>
      <c r="Q253" s="40" t="s">
        <v>184</v>
      </c>
      <c r="R253" s="40" t="s">
        <v>181</v>
      </c>
      <c r="S253" s="20">
        <v>26</v>
      </c>
      <c r="T253" s="20" t="s">
        <v>192</v>
      </c>
      <c r="U253" s="20">
        <v>1</v>
      </c>
      <c r="V253" s="40" t="s">
        <v>181</v>
      </c>
      <c r="W253" s="20">
        <v>1</v>
      </c>
      <c r="X253" s="41"/>
      <c r="Y253" s="41"/>
      <c r="Z253" s="41"/>
      <c r="AA253" s="41"/>
      <c r="AB253" s="41"/>
      <c r="AC253" s="41"/>
    </row>
    <row r="254" spans="15:29" x14ac:dyDescent="0.2">
      <c r="O254" s="92" t="s">
        <v>73</v>
      </c>
      <c r="P254" s="92" t="s">
        <v>54</v>
      </c>
      <c r="Q254" s="40" t="s">
        <v>184</v>
      </c>
      <c r="R254" s="40" t="s">
        <v>181</v>
      </c>
      <c r="S254" s="20">
        <v>31</v>
      </c>
      <c r="T254" s="20" t="s">
        <v>191</v>
      </c>
      <c r="U254" s="20">
        <v>0</v>
      </c>
      <c r="V254" s="40" t="s">
        <v>181</v>
      </c>
      <c r="W254" s="20">
        <v>0</v>
      </c>
      <c r="X254" s="41"/>
      <c r="Y254" s="41"/>
      <c r="Z254" s="41"/>
      <c r="AA254" s="41"/>
      <c r="AB254" s="41"/>
      <c r="AC254" s="41"/>
    </row>
    <row r="255" spans="15:29" x14ac:dyDescent="0.2">
      <c r="O255" s="91" t="s">
        <v>73</v>
      </c>
      <c r="P255" s="91" t="s">
        <v>54</v>
      </c>
      <c r="Q255" s="40" t="s">
        <v>184</v>
      </c>
      <c r="R255" s="40" t="s">
        <v>181</v>
      </c>
      <c r="S255" s="20">
        <v>31</v>
      </c>
      <c r="T255" s="20" t="s">
        <v>191</v>
      </c>
      <c r="U255" s="20">
        <v>0</v>
      </c>
      <c r="V255" s="40" t="s">
        <v>181</v>
      </c>
      <c r="W255" s="20">
        <v>0</v>
      </c>
      <c r="X255" s="41"/>
      <c r="Y255" s="41"/>
      <c r="Z255" s="41"/>
      <c r="AA255" s="41"/>
      <c r="AB255" s="41"/>
      <c r="AC255" s="41"/>
    </row>
    <row r="256" spans="15:29" x14ac:dyDescent="0.2">
      <c r="O256" s="91" t="s">
        <v>53</v>
      </c>
      <c r="P256" s="91" t="s">
        <v>54</v>
      </c>
      <c r="Q256" s="40" t="s">
        <v>184</v>
      </c>
      <c r="R256" s="40" t="s">
        <v>181</v>
      </c>
      <c r="S256" s="20">
        <v>33</v>
      </c>
      <c r="T256" s="20" t="s">
        <v>191</v>
      </c>
      <c r="U256" s="20">
        <v>0</v>
      </c>
      <c r="V256" s="40" t="s">
        <v>181</v>
      </c>
      <c r="W256" s="20">
        <v>0</v>
      </c>
      <c r="X256" s="41"/>
      <c r="Y256" s="41"/>
      <c r="Z256" s="41"/>
      <c r="AA256" s="41"/>
      <c r="AB256" s="41"/>
      <c r="AC256" s="41"/>
    </row>
    <row r="257" spans="15:29" x14ac:dyDescent="0.2">
      <c r="O257" s="91" t="s">
        <v>53</v>
      </c>
      <c r="P257" s="91" t="s">
        <v>54</v>
      </c>
      <c r="Q257" s="40" t="s">
        <v>184</v>
      </c>
      <c r="R257" s="40" t="s">
        <v>181</v>
      </c>
      <c r="S257" s="20">
        <v>34</v>
      </c>
      <c r="T257" s="20" t="s">
        <v>191</v>
      </c>
      <c r="U257" s="20">
        <v>0</v>
      </c>
      <c r="V257" s="40" t="s">
        <v>181</v>
      </c>
      <c r="W257" s="20">
        <v>0</v>
      </c>
      <c r="X257" s="41"/>
      <c r="Y257" s="41"/>
      <c r="Z257" s="41"/>
      <c r="AA257" s="41"/>
      <c r="AB257" s="41"/>
      <c r="AC257" s="41"/>
    </row>
    <row r="258" spans="15:29" x14ac:dyDescent="0.2">
      <c r="O258" s="91" t="s">
        <v>53</v>
      </c>
      <c r="P258" s="91" t="s">
        <v>54</v>
      </c>
      <c r="Q258" s="40" t="s">
        <v>184</v>
      </c>
      <c r="R258" s="40" t="s">
        <v>181</v>
      </c>
      <c r="S258" s="20">
        <v>36</v>
      </c>
      <c r="T258" s="20" t="s">
        <v>191</v>
      </c>
      <c r="U258" s="20">
        <v>0</v>
      </c>
      <c r="V258" s="40" t="s">
        <v>181</v>
      </c>
      <c r="W258" s="20">
        <v>0</v>
      </c>
      <c r="X258" s="41"/>
      <c r="Y258" s="41"/>
      <c r="Z258" s="41"/>
      <c r="AA258" s="41"/>
      <c r="AB258" s="41"/>
      <c r="AC258" s="41"/>
    </row>
    <row r="259" spans="15:29" x14ac:dyDescent="0.2">
      <c r="O259" s="91" t="s">
        <v>53</v>
      </c>
      <c r="P259" s="91" t="s">
        <v>54</v>
      </c>
      <c r="Q259" s="40" t="s">
        <v>184</v>
      </c>
      <c r="R259" s="40" t="s">
        <v>181</v>
      </c>
      <c r="S259" s="20">
        <v>45</v>
      </c>
      <c r="T259" s="20" t="s">
        <v>191</v>
      </c>
      <c r="U259" s="20">
        <v>0</v>
      </c>
      <c r="V259" s="40" t="s">
        <v>181</v>
      </c>
      <c r="W259" s="20">
        <v>0</v>
      </c>
      <c r="X259" s="41"/>
      <c r="Y259" s="41"/>
      <c r="Z259" s="41"/>
      <c r="AA259" s="41"/>
      <c r="AB259" s="41"/>
      <c r="AC259" s="41"/>
    </row>
    <row r="260" spans="15:29" x14ac:dyDescent="0.2">
      <c r="O260" s="91" t="s">
        <v>73</v>
      </c>
      <c r="P260" s="91" t="s">
        <v>54</v>
      </c>
      <c r="Q260" s="40" t="s">
        <v>184</v>
      </c>
      <c r="R260" s="40" t="s">
        <v>181</v>
      </c>
      <c r="S260" s="20">
        <v>45</v>
      </c>
      <c r="T260" s="20" t="s">
        <v>191</v>
      </c>
      <c r="U260" s="20">
        <v>0</v>
      </c>
      <c r="V260" s="40" t="s">
        <v>181</v>
      </c>
      <c r="W260" s="20">
        <v>0</v>
      </c>
      <c r="X260" s="41"/>
      <c r="Y260" s="41"/>
      <c r="Z260" s="41"/>
      <c r="AA260" s="41"/>
      <c r="AB260" s="41"/>
      <c r="AC260" s="41"/>
    </row>
    <row r="261" spans="15:29" x14ac:dyDescent="0.2">
      <c r="O261" s="91" t="s">
        <v>53</v>
      </c>
      <c r="P261" s="91" t="s">
        <v>54</v>
      </c>
      <c r="Q261" s="40" t="s">
        <v>184</v>
      </c>
      <c r="R261" s="40" t="s">
        <v>181</v>
      </c>
      <c r="S261" s="20">
        <v>46</v>
      </c>
      <c r="T261" s="20" t="s">
        <v>191</v>
      </c>
      <c r="U261" s="20">
        <v>0</v>
      </c>
      <c r="V261" s="40" t="s">
        <v>181</v>
      </c>
      <c r="W261" s="20">
        <v>0</v>
      </c>
      <c r="X261" s="41"/>
      <c r="Y261" s="41"/>
      <c r="Z261" s="41"/>
      <c r="AA261" s="41"/>
      <c r="AB261" s="41"/>
      <c r="AC261" s="41"/>
    </row>
    <row r="262" spans="15:29" x14ac:dyDescent="0.2">
      <c r="O262" s="73" t="s">
        <v>53</v>
      </c>
      <c r="P262" s="73" t="s">
        <v>54</v>
      </c>
      <c r="Q262" s="40" t="s">
        <v>184</v>
      </c>
      <c r="R262" s="40" t="s">
        <v>181</v>
      </c>
      <c r="S262" s="20">
        <v>15</v>
      </c>
      <c r="T262" s="20" t="s">
        <v>191</v>
      </c>
      <c r="U262" s="20">
        <v>0</v>
      </c>
      <c r="V262" s="40" t="s">
        <v>181</v>
      </c>
      <c r="W262" s="20">
        <v>0</v>
      </c>
      <c r="X262" s="41"/>
      <c r="Y262" s="41"/>
      <c r="Z262" s="41"/>
      <c r="AA262" s="41"/>
      <c r="AB262" s="41"/>
      <c r="AC262" s="41"/>
    </row>
    <row r="263" spans="15:29" x14ac:dyDescent="0.2">
      <c r="O263" s="73" t="s">
        <v>53</v>
      </c>
      <c r="P263" s="73" t="s">
        <v>54</v>
      </c>
      <c r="Q263" s="40" t="s">
        <v>184</v>
      </c>
      <c r="R263" s="40" t="s">
        <v>181</v>
      </c>
      <c r="S263" s="20">
        <v>15</v>
      </c>
      <c r="T263" s="20" t="s">
        <v>191</v>
      </c>
      <c r="U263" s="20">
        <v>0</v>
      </c>
      <c r="V263" s="40" t="s">
        <v>181</v>
      </c>
      <c r="W263" s="20">
        <v>0</v>
      </c>
      <c r="X263" s="41"/>
      <c r="Y263" s="41"/>
      <c r="Z263" s="41"/>
      <c r="AA263" s="41"/>
      <c r="AB263" s="41"/>
      <c r="AC263" s="41"/>
    </row>
    <row r="264" spans="15:29" x14ac:dyDescent="0.2">
      <c r="O264" s="73" t="s">
        <v>53</v>
      </c>
      <c r="P264" s="73" t="s">
        <v>54</v>
      </c>
      <c r="Q264" s="40" t="s">
        <v>184</v>
      </c>
      <c r="R264" s="40" t="s">
        <v>181</v>
      </c>
      <c r="S264" s="20">
        <v>17</v>
      </c>
      <c r="T264" s="20" t="s">
        <v>192</v>
      </c>
      <c r="U264" s="20">
        <v>1</v>
      </c>
      <c r="V264" s="40" t="s">
        <v>181</v>
      </c>
      <c r="W264" s="20">
        <v>1</v>
      </c>
      <c r="X264" s="41"/>
      <c r="Y264" s="41"/>
      <c r="Z264" s="41"/>
      <c r="AA264" s="41"/>
      <c r="AB264" s="41"/>
      <c r="AC264" s="41"/>
    </row>
    <row r="265" spans="15:29" x14ac:dyDescent="0.2">
      <c r="O265" s="73" t="s">
        <v>53</v>
      </c>
      <c r="P265" s="73" t="s">
        <v>54</v>
      </c>
      <c r="Q265" s="40" t="s">
        <v>184</v>
      </c>
      <c r="R265" s="40" t="s">
        <v>181</v>
      </c>
      <c r="S265" s="20">
        <v>41</v>
      </c>
      <c r="T265" s="20" t="s">
        <v>191</v>
      </c>
      <c r="U265" s="20">
        <v>0</v>
      </c>
      <c r="V265" s="40" t="s">
        <v>181</v>
      </c>
      <c r="W265" s="20">
        <v>0</v>
      </c>
      <c r="X265" s="41"/>
      <c r="Y265" s="41"/>
      <c r="Z265" s="41"/>
      <c r="AA265" s="41"/>
      <c r="AB265" s="41"/>
      <c r="AC265" s="41"/>
    </row>
    <row r="266" spans="15:29" x14ac:dyDescent="0.2">
      <c r="O266" s="73" t="s">
        <v>53</v>
      </c>
      <c r="P266" s="73" t="s">
        <v>54</v>
      </c>
      <c r="Q266" s="40" t="s">
        <v>184</v>
      </c>
      <c r="R266" s="40" t="s">
        <v>181</v>
      </c>
      <c r="S266" s="20">
        <v>27</v>
      </c>
      <c r="T266" s="20" t="s">
        <v>192</v>
      </c>
      <c r="U266" s="20">
        <v>1</v>
      </c>
      <c r="V266" s="40" t="s">
        <v>181</v>
      </c>
      <c r="W266" s="20">
        <v>1</v>
      </c>
      <c r="X266" s="41"/>
      <c r="Y266" s="41"/>
      <c r="Z266" s="41"/>
      <c r="AA266" s="41"/>
      <c r="AB266" s="41"/>
      <c r="AC266" s="41"/>
    </row>
    <row r="267" spans="15:29" x14ac:dyDescent="0.2">
      <c r="O267" s="73" t="s">
        <v>53</v>
      </c>
      <c r="P267" s="73" t="s">
        <v>54</v>
      </c>
      <c r="Q267" s="40" t="s">
        <v>184</v>
      </c>
      <c r="R267" s="40" t="s">
        <v>181</v>
      </c>
      <c r="S267" s="20">
        <v>44</v>
      </c>
      <c r="T267" s="20" t="s">
        <v>192</v>
      </c>
      <c r="U267" s="20">
        <v>1</v>
      </c>
      <c r="V267" s="40" t="s">
        <v>181</v>
      </c>
      <c r="W267" s="20">
        <v>1</v>
      </c>
      <c r="X267" s="41"/>
      <c r="Y267" s="41"/>
      <c r="Z267" s="41"/>
      <c r="AA267" s="41"/>
      <c r="AB267" s="41"/>
      <c r="AC267" s="41"/>
    </row>
    <row r="268" spans="15:29" x14ac:dyDescent="0.2">
      <c r="O268" s="73" t="s">
        <v>53</v>
      </c>
      <c r="P268" s="73" t="s">
        <v>54</v>
      </c>
      <c r="Q268" s="40" t="s">
        <v>184</v>
      </c>
      <c r="R268" s="40" t="s">
        <v>181</v>
      </c>
      <c r="S268" s="20">
        <v>27</v>
      </c>
      <c r="T268" s="20" t="s">
        <v>191</v>
      </c>
      <c r="U268" s="20">
        <v>0</v>
      </c>
      <c r="V268" s="40" t="s">
        <v>181</v>
      </c>
      <c r="W268" s="20">
        <v>0</v>
      </c>
      <c r="X268" s="41"/>
      <c r="Y268" s="41"/>
      <c r="Z268" s="41"/>
      <c r="AA268" s="41"/>
      <c r="AB268" s="41"/>
      <c r="AC268" s="41"/>
    </row>
    <row r="269" spans="15:29" x14ac:dyDescent="0.2">
      <c r="O269" s="74" t="s">
        <v>73</v>
      </c>
      <c r="P269" s="74" t="s">
        <v>54</v>
      </c>
      <c r="Q269" s="40" t="s">
        <v>184</v>
      </c>
      <c r="R269" s="40" t="s">
        <v>181</v>
      </c>
      <c r="S269" s="20">
        <v>41</v>
      </c>
      <c r="T269" s="20" t="s">
        <v>191</v>
      </c>
      <c r="U269" s="20">
        <v>0</v>
      </c>
      <c r="V269" s="40" t="s">
        <v>181</v>
      </c>
      <c r="W269" s="20">
        <v>0</v>
      </c>
      <c r="X269" s="41"/>
      <c r="Y269" s="41"/>
      <c r="Z269" s="41"/>
      <c r="AA269" s="41"/>
      <c r="AB269" s="41"/>
      <c r="AC269" s="41"/>
    </row>
    <row r="270" spans="15:29" x14ac:dyDescent="0.2">
      <c r="O270" s="73" t="s">
        <v>73</v>
      </c>
      <c r="P270" s="73" t="s">
        <v>54</v>
      </c>
      <c r="Q270" s="40" t="s">
        <v>184</v>
      </c>
      <c r="R270" s="40" t="s">
        <v>181</v>
      </c>
      <c r="S270" s="20">
        <v>41</v>
      </c>
      <c r="T270" s="20" t="s">
        <v>191</v>
      </c>
      <c r="U270" s="20">
        <v>0</v>
      </c>
      <c r="V270" s="40" t="s">
        <v>181</v>
      </c>
      <c r="W270" s="20">
        <v>0</v>
      </c>
      <c r="X270" s="41"/>
      <c r="Y270" s="41"/>
      <c r="Z270" s="41"/>
      <c r="AA270" s="41"/>
      <c r="AB270" s="41"/>
      <c r="AC270" s="41"/>
    </row>
    <row r="271" spans="15:29" x14ac:dyDescent="0.2">
      <c r="O271" s="73" t="s">
        <v>53</v>
      </c>
      <c r="P271" s="73" t="s">
        <v>54</v>
      </c>
      <c r="Q271" s="40" t="s">
        <v>184</v>
      </c>
      <c r="R271" s="40" t="s">
        <v>181</v>
      </c>
      <c r="S271" s="20">
        <v>41</v>
      </c>
      <c r="T271" s="20" t="s">
        <v>191</v>
      </c>
      <c r="U271" s="20">
        <v>0</v>
      </c>
      <c r="V271" s="40" t="s">
        <v>181</v>
      </c>
      <c r="W271" s="20">
        <v>0</v>
      </c>
      <c r="X271" s="41"/>
      <c r="Y271" s="41"/>
      <c r="Z271" s="41"/>
      <c r="AA271" s="41"/>
      <c r="AB271" s="41"/>
      <c r="AC271" s="41"/>
    </row>
    <row r="272" spans="15:29" x14ac:dyDescent="0.2">
      <c r="O272" s="73" t="s">
        <v>53</v>
      </c>
      <c r="P272" s="73" t="s">
        <v>54</v>
      </c>
      <c r="Q272" s="40" t="s">
        <v>184</v>
      </c>
      <c r="R272" s="40" t="s">
        <v>181</v>
      </c>
      <c r="S272" s="20">
        <v>43</v>
      </c>
      <c r="T272" s="20" t="s">
        <v>191</v>
      </c>
      <c r="U272" s="20">
        <v>0</v>
      </c>
      <c r="V272" s="40" t="s">
        <v>181</v>
      </c>
      <c r="W272" s="20">
        <v>0</v>
      </c>
      <c r="X272" s="41"/>
      <c r="Y272" s="41"/>
      <c r="Z272" s="41"/>
      <c r="AA272" s="41"/>
      <c r="AB272" s="41"/>
      <c r="AC272" s="41"/>
    </row>
    <row r="273" spans="15:29" x14ac:dyDescent="0.2">
      <c r="O273" s="73" t="s">
        <v>53</v>
      </c>
      <c r="P273" s="73" t="s">
        <v>54</v>
      </c>
      <c r="Q273" s="40" t="s">
        <v>184</v>
      </c>
      <c r="R273" s="40" t="s">
        <v>181</v>
      </c>
      <c r="S273" s="20">
        <v>37</v>
      </c>
      <c r="T273" s="20" t="s">
        <v>191</v>
      </c>
      <c r="U273" s="20">
        <v>0</v>
      </c>
      <c r="V273" s="40" t="s">
        <v>181</v>
      </c>
      <c r="W273" s="20">
        <v>0</v>
      </c>
      <c r="X273" s="41"/>
      <c r="Y273" s="41"/>
      <c r="Z273" s="41"/>
      <c r="AA273" s="41"/>
      <c r="AB273" s="41"/>
      <c r="AC273" s="41"/>
    </row>
    <row r="274" spans="15:29" x14ac:dyDescent="0.2">
      <c r="O274" s="73" t="s">
        <v>53</v>
      </c>
      <c r="P274" s="73" t="s">
        <v>54</v>
      </c>
      <c r="Q274" s="40" t="s">
        <v>184</v>
      </c>
      <c r="R274" s="40" t="s">
        <v>181</v>
      </c>
      <c r="S274" s="20">
        <v>46</v>
      </c>
      <c r="T274" s="20" t="s">
        <v>191</v>
      </c>
      <c r="U274" s="20">
        <v>0</v>
      </c>
      <c r="V274" s="40" t="s">
        <v>181</v>
      </c>
      <c r="W274" s="20">
        <v>0</v>
      </c>
      <c r="X274" s="41"/>
      <c r="Y274" s="41"/>
      <c r="Z274" s="41"/>
      <c r="AA274" s="41"/>
      <c r="AB274" s="41"/>
      <c r="AC274" s="41"/>
    </row>
    <row r="275" spans="15:29" x14ac:dyDescent="0.2">
      <c r="O275" s="73" t="s">
        <v>73</v>
      </c>
      <c r="P275" s="73" t="s">
        <v>54</v>
      </c>
      <c r="Q275" s="40" t="s">
        <v>184</v>
      </c>
      <c r="R275" s="40" t="s">
        <v>181</v>
      </c>
      <c r="S275" s="20">
        <v>46</v>
      </c>
      <c r="T275" s="20" t="s">
        <v>191</v>
      </c>
      <c r="U275" s="20">
        <v>0</v>
      </c>
      <c r="V275" s="40" t="s">
        <v>181</v>
      </c>
      <c r="W275" s="20">
        <v>0</v>
      </c>
      <c r="X275" s="41"/>
      <c r="Y275" s="41"/>
      <c r="Z275" s="41"/>
      <c r="AA275" s="41"/>
      <c r="AB275" s="41"/>
      <c r="AC275" s="41"/>
    </row>
    <row r="276" spans="15:29" x14ac:dyDescent="0.2">
      <c r="O276" s="73" t="s">
        <v>53</v>
      </c>
      <c r="P276" s="73" t="s">
        <v>54</v>
      </c>
      <c r="Q276" s="40" t="s">
        <v>184</v>
      </c>
      <c r="R276" s="40" t="s">
        <v>181</v>
      </c>
      <c r="S276" s="20">
        <v>31</v>
      </c>
      <c r="T276" s="20" t="s">
        <v>191</v>
      </c>
      <c r="U276" s="20">
        <v>0</v>
      </c>
      <c r="V276" s="40" t="s">
        <v>181</v>
      </c>
      <c r="W276" s="20">
        <v>0</v>
      </c>
      <c r="X276" s="41"/>
      <c r="Y276" s="41"/>
      <c r="Z276" s="41"/>
      <c r="AA276" s="41"/>
      <c r="AB276" s="41"/>
      <c r="AC276" s="41"/>
    </row>
    <row r="277" spans="15:29" x14ac:dyDescent="0.2">
      <c r="O277" s="25" t="s">
        <v>53</v>
      </c>
      <c r="P277" s="25" t="s">
        <v>54</v>
      </c>
      <c r="Q277" s="40" t="s">
        <v>185</v>
      </c>
      <c r="R277" s="40" t="s">
        <v>176</v>
      </c>
      <c r="S277" s="26">
        <v>14</v>
      </c>
      <c r="T277" s="26" t="s">
        <v>194</v>
      </c>
      <c r="U277" s="26">
        <v>3</v>
      </c>
      <c r="V277" s="40">
        <v>0</v>
      </c>
      <c r="W277" s="26">
        <v>3</v>
      </c>
      <c r="X277" s="41"/>
      <c r="Y277" s="41"/>
      <c r="Z277" s="41"/>
      <c r="AA277" s="41"/>
      <c r="AB277" s="41"/>
      <c r="AC277" s="41"/>
    </row>
    <row r="278" spans="15:29" x14ac:dyDescent="0.2">
      <c r="O278" s="40" t="s">
        <v>53</v>
      </c>
      <c r="P278" s="40" t="s">
        <v>54</v>
      </c>
      <c r="Q278" s="40" t="s">
        <v>185</v>
      </c>
      <c r="R278" s="40" t="s">
        <v>176</v>
      </c>
      <c r="S278" s="41">
        <v>14</v>
      </c>
      <c r="T278" s="20" t="s">
        <v>193</v>
      </c>
      <c r="U278" s="20">
        <v>2</v>
      </c>
      <c r="V278" s="40">
        <v>0</v>
      </c>
      <c r="W278" s="20">
        <v>2</v>
      </c>
      <c r="X278" s="41"/>
      <c r="Y278" s="41"/>
      <c r="Z278" s="41"/>
      <c r="AA278" s="41"/>
      <c r="AB278" s="41"/>
      <c r="AC278" s="41"/>
    </row>
    <row r="279" spans="15:29" x14ac:dyDescent="0.2">
      <c r="O279" s="29" t="s">
        <v>53</v>
      </c>
      <c r="P279" s="29" t="s">
        <v>54</v>
      </c>
      <c r="Q279" s="40" t="s">
        <v>185</v>
      </c>
      <c r="R279" s="40" t="s">
        <v>176</v>
      </c>
      <c r="S279" s="20">
        <v>16</v>
      </c>
      <c r="T279" s="20" t="s">
        <v>194</v>
      </c>
      <c r="U279" s="20">
        <v>3</v>
      </c>
      <c r="V279" s="40">
        <v>0</v>
      </c>
      <c r="W279" s="20">
        <v>3</v>
      </c>
      <c r="X279" s="41"/>
      <c r="Y279" s="41"/>
      <c r="Z279" s="41"/>
      <c r="AA279" s="41"/>
      <c r="AB279" s="41"/>
      <c r="AC279" s="41"/>
    </row>
    <row r="280" spans="15:29" x14ac:dyDescent="0.2">
      <c r="O280" s="29" t="s">
        <v>53</v>
      </c>
      <c r="P280" s="29" t="s">
        <v>54</v>
      </c>
      <c r="Q280" s="40" t="s">
        <v>185</v>
      </c>
      <c r="R280" s="40" t="s">
        <v>176</v>
      </c>
      <c r="S280" s="20">
        <v>23</v>
      </c>
      <c r="T280" s="20" t="s">
        <v>193</v>
      </c>
      <c r="U280" s="20">
        <v>2</v>
      </c>
      <c r="V280" s="40">
        <v>0</v>
      </c>
      <c r="W280" s="20">
        <v>2</v>
      </c>
      <c r="X280" s="41"/>
      <c r="Y280" s="41"/>
      <c r="Z280" s="41"/>
      <c r="AA280" s="41"/>
      <c r="AB280" s="41"/>
      <c r="AC280" s="41"/>
    </row>
    <row r="281" spans="15:29" x14ac:dyDescent="0.2">
      <c r="O281" s="29" t="s">
        <v>53</v>
      </c>
      <c r="P281" s="29" t="s">
        <v>54</v>
      </c>
      <c r="Q281" s="40" t="s">
        <v>185</v>
      </c>
      <c r="R281" s="40" t="s">
        <v>176</v>
      </c>
      <c r="S281" s="20">
        <v>26</v>
      </c>
      <c r="T281" s="20" t="s">
        <v>193</v>
      </c>
      <c r="U281" s="20">
        <v>2</v>
      </c>
      <c r="V281" s="40">
        <v>0</v>
      </c>
      <c r="W281" s="20">
        <v>2</v>
      </c>
      <c r="X281" s="41"/>
      <c r="Y281" s="41"/>
      <c r="Z281" s="41"/>
      <c r="AA281" s="41"/>
      <c r="AB281" s="41"/>
      <c r="AC281" s="41"/>
    </row>
    <row r="282" spans="15:29" x14ac:dyDescent="0.2">
      <c r="O282" s="29" t="s">
        <v>53</v>
      </c>
      <c r="P282" s="29" t="s">
        <v>54</v>
      </c>
      <c r="Q282" s="40" t="s">
        <v>185</v>
      </c>
      <c r="R282" s="40" t="s">
        <v>176</v>
      </c>
      <c r="S282" s="20">
        <v>26</v>
      </c>
      <c r="T282" s="20" t="s">
        <v>193</v>
      </c>
      <c r="U282" s="20">
        <v>2</v>
      </c>
      <c r="V282" s="40">
        <v>0</v>
      </c>
      <c r="W282" s="20">
        <v>2</v>
      </c>
      <c r="X282" s="41"/>
      <c r="Y282" s="41"/>
      <c r="Z282" s="41"/>
      <c r="AA282" s="41"/>
      <c r="AB282" s="41"/>
      <c r="AC282" s="41"/>
    </row>
    <row r="283" spans="15:29" ht="32" x14ac:dyDescent="0.2">
      <c r="O283" s="29" t="s">
        <v>53</v>
      </c>
      <c r="P283" s="29" t="s">
        <v>54</v>
      </c>
      <c r="Q283" s="40" t="s">
        <v>185</v>
      </c>
      <c r="R283" s="40" t="s">
        <v>176</v>
      </c>
      <c r="S283" s="20">
        <v>26</v>
      </c>
      <c r="T283" s="19" t="s">
        <v>193</v>
      </c>
      <c r="U283" s="19">
        <v>2</v>
      </c>
      <c r="V283" s="40">
        <v>0</v>
      </c>
      <c r="W283" s="19">
        <v>2</v>
      </c>
      <c r="X283" s="41"/>
      <c r="Y283" s="41"/>
      <c r="Z283" s="41"/>
      <c r="AA283" s="41"/>
      <c r="AB283" s="41"/>
      <c r="AC283" s="41"/>
    </row>
    <row r="284" spans="15:29" x14ac:dyDescent="0.2">
      <c r="O284" s="20" t="s">
        <v>73</v>
      </c>
      <c r="P284" s="20" t="s">
        <v>54</v>
      </c>
      <c r="Q284" s="40" t="s">
        <v>185</v>
      </c>
      <c r="R284" s="40" t="s">
        <v>176</v>
      </c>
      <c r="S284" s="20">
        <v>31</v>
      </c>
      <c r="T284" s="20" t="s">
        <v>194</v>
      </c>
      <c r="U284" s="20">
        <v>3</v>
      </c>
      <c r="V284" s="40">
        <v>0</v>
      </c>
      <c r="W284" s="20">
        <v>3</v>
      </c>
      <c r="X284" s="41"/>
      <c r="Y284" s="41"/>
      <c r="Z284" s="41"/>
      <c r="AA284" s="41"/>
      <c r="AB284" s="41"/>
      <c r="AC284" s="41"/>
    </row>
    <row r="285" spans="15:29" x14ac:dyDescent="0.2">
      <c r="O285" s="29" t="s">
        <v>73</v>
      </c>
      <c r="P285" s="29" t="s">
        <v>54</v>
      </c>
      <c r="Q285" s="40" t="s">
        <v>185</v>
      </c>
      <c r="R285" s="40" t="s">
        <v>176</v>
      </c>
      <c r="S285" s="20">
        <v>31</v>
      </c>
      <c r="T285" s="20" t="s">
        <v>194</v>
      </c>
      <c r="U285" s="20">
        <v>3</v>
      </c>
      <c r="V285" s="40">
        <v>0</v>
      </c>
      <c r="W285" s="20">
        <v>3</v>
      </c>
      <c r="X285" s="41"/>
      <c r="Y285" s="41"/>
      <c r="Z285" s="41"/>
      <c r="AA285" s="41"/>
      <c r="AB285" s="41"/>
      <c r="AC285" s="41"/>
    </row>
    <row r="286" spans="15:29" x14ac:dyDescent="0.2">
      <c r="O286" s="29" t="s">
        <v>53</v>
      </c>
      <c r="P286" s="29" t="s">
        <v>54</v>
      </c>
      <c r="Q286" s="40" t="s">
        <v>185</v>
      </c>
      <c r="R286" s="40" t="s">
        <v>176</v>
      </c>
      <c r="S286" s="20">
        <v>33</v>
      </c>
      <c r="T286" s="20" t="s">
        <v>193</v>
      </c>
      <c r="U286" s="20">
        <v>2</v>
      </c>
      <c r="V286" s="40">
        <v>0</v>
      </c>
      <c r="W286" s="20">
        <v>2</v>
      </c>
      <c r="X286" s="41"/>
      <c r="Y286" s="41"/>
      <c r="Z286" s="41"/>
      <c r="AA286" s="41"/>
      <c r="AB286" s="41"/>
      <c r="AC286" s="41"/>
    </row>
    <row r="287" spans="15:29" x14ac:dyDescent="0.2">
      <c r="O287" s="29" t="s">
        <v>53</v>
      </c>
      <c r="P287" s="29" t="s">
        <v>54</v>
      </c>
      <c r="Q287" s="40" t="s">
        <v>185</v>
      </c>
      <c r="R287" s="40" t="s">
        <v>176</v>
      </c>
      <c r="S287" s="20">
        <v>34</v>
      </c>
      <c r="T287" s="20" t="s">
        <v>193</v>
      </c>
      <c r="U287" s="20">
        <v>2</v>
      </c>
      <c r="V287" s="40">
        <v>0</v>
      </c>
      <c r="W287" s="20">
        <v>2</v>
      </c>
      <c r="X287" s="41"/>
      <c r="Y287" s="41"/>
      <c r="Z287" s="41"/>
      <c r="AA287" s="41"/>
      <c r="AB287" s="41"/>
      <c r="AC287" s="41"/>
    </row>
    <row r="288" spans="15:29" x14ac:dyDescent="0.2">
      <c r="O288" s="29" t="s">
        <v>53</v>
      </c>
      <c r="P288" s="29" t="s">
        <v>54</v>
      </c>
      <c r="Q288" s="40" t="s">
        <v>185</v>
      </c>
      <c r="R288" s="40" t="s">
        <v>176</v>
      </c>
      <c r="S288" s="20">
        <v>36</v>
      </c>
      <c r="T288" s="20" t="s">
        <v>194</v>
      </c>
      <c r="U288" s="20">
        <v>3</v>
      </c>
      <c r="V288" s="40">
        <v>0</v>
      </c>
      <c r="W288" s="20">
        <v>3</v>
      </c>
      <c r="X288" s="41"/>
      <c r="Y288" s="41"/>
      <c r="Z288" s="41"/>
      <c r="AA288" s="41"/>
      <c r="AB288" s="41"/>
      <c r="AC288" s="41"/>
    </row>
    <row r="289" spans="15:29" x14ac:dyDescent="0.2">
      <c r="O289" s="29" t="s">
        <v>53</v>
      </c>
      <c r="P289" s="29" t="s">
        <v>54</v>
      </c>
      <c r="Q289" s="40" t="s">
        <v>185</v>
      </c>
      <c r="R289" s="40" t="s">
        <v>176</v>
      </c>
      <c r="S289" s="20">
        <v>45</v>
      </c>
      <c r="T289" s="20" t="s">
        <v>193</v>
      </c>
      <c r="U289" s="20">
        <v>2</v>
      </c>
      <c r="V289" s="40">
        <v>0</v>
      </c>
      <c r="W289" s="20">
        <v>2</v>
      </c>
      <c r="X289" s="41"/>
      <c r="Y289" s="41"/>
      <c r="Z289" s="41"/>
      <c r="AA289" s="41"/>
      <c r="AB289" s="41"/>
      <c r="AC289" s="41"/>
    </row>
    <row r="290" spans="15:29" x14ac:dyDescent="0.2">
      <c r="O290" s="29" t="s">
        <v>73</v>
      </c>
      <c r="P290" s="29" t="s">
        <v>54</v>
      </c>
      <c r="Q290" s="40" t="s">
        <v>185</v>
      </c>
      <c r="R290" s="40" t="s">
        <v>176</v>
      </c>
      <c r="S290" s="20">
        <v>45</v>
      </c>
      <c r="T290" s="20" t="s">
        <v>194</v>
      </c>
      <c r="U290" s="20">
        <v>3</v>
      </c>
      <c r="V290" s="40">
        <v>0</v>
      </c>
      <c r="W290" s="20">
        <v>3</v>
      </c>
      <c r="X290" s="41"/>
      <c r="Y290" s="41"/>
      <c r="Z290" s="41"/>
      <c r="AA290" s="41"/>
      <c r="AB290" s="41"/>
      <c r="AC290" s="41"/>
    </row>
    <row r="291" spans="15:29" x14ac:dyDescent="0.2">
      <c r="O291" s="29" t="s">
        <v>53</v>
      </c>
      <c r="P291" s="29" t="s">
        <v>54</v>
      </c>
      <c r="Q291" s="40" t="s">
        <v>185</v>
      </c>
      <c r="R291" s="40" t="s">
        <v>176</v>
      </c>
      <c r="S291" s="20">
        <v>46</v>
      </c>
      <c r="T291" s="20" t="s">
        <v>194</v>
      </c>
      <c r="U291" s="20">
        <v>3</v>
      </c>
      <c r="V291" s="40">
        <v>0</v>
      </c>
      <c r="W291" s="20">
        <v>3</v>
      </c>
      <c r="X291" s="41"/>
      <c r="Y291" s="41"/>
      <c r="Z291" s="41"/>
      <c r="AA291" s="41"/>
      <c r="AB291" s="41"/>
      <c r="AC291" s="41"/>
    </row>
    <row r="292" spans="15:29" x14ac:dyDescent="0.2">
      <c r="O292" s="73" t="s">
        <v>53</v>
      </c>
      <c r="P292" s="73" t="s">
        <v>54</v>
      </c>
      <c r="Q292" s="40" t="s">
        <v>185</v>
      </c>
      <c r="R292" s="40" t="s">
        <v>176</v>
      </c>
      <c r="S292" s="20">
        <v>15</v>
      </c>
      <c r="T292" s="20" t="s">
        <v>194</v>
      </c>
      <c r="U292" s="20">
        <v>3</v>
      </c>
      <c r="V292" s="40">
        <v>0</v>
      </c>
      <c r="W292" s="20">
        <v>3</v>
      </c>
      <c r="X292" s="41"/>
      <c r="Y292" s="41"/>
      <c r="Z292" s="41"/>
      <c r="AA292" s="41"/>
      <c r="AB292" s="41"/>
      <c r="AC292" s="41"/>
    </row>
    <row r="293" spans="15:29" x14ac:dyDescent="0.2">
      <c r="O293" s="73" t="s">
        <v>53</v>
      </c>
      <c r="P293" s="73" t="s">
        <v>54</v>
      </c>
      <c r="Q293" s="40" t="s">
        <v>185</v>
      </c>
      <c r="R293" s="40" t="s">
        <v>176</v>
      </c>
      <c r="S293" s="20">
        <v>15</v>
      </c>
      <c r="T293" s="20" t="s">
        <v>193</v>
      </c>
      <c r="U293" s="20">
        <v>2</v>
      </c>
      <c r="V293" s="40">
        <v>0</v>
      </c>
      <c r="W293" s="20">
        <v>2</v>
      </c>
      <c r="X293" s="41"/>
      <c r="Y293" s="41"/>
      <c r="Z293" s="41"/>
      <c r="AA293" s="41"/>
      <c r="AB293" s="41"/>
      <c r="AC293" s="41"/>
    </row>
    <row r="294" spans="15:29" x14ac:dyDescent="0.2">
      <c r="O294" s="73" t="s">
        <v>53</v>
      </c>
      <c r="P294" s="73" t="s">
        <v>54</v>
      </c>
      <c r="Q294" s="40" t="s">
        <v>185</v>
      </c>
      <c r="R294" s="40" t="s">
        <v>176</v>
      </c>
      <c r="S294" s="20">
        <v>17</v>
      </c>
      <c r="T294" s="20" t="s">
        <v>193</v>
      </c>
      <c r="U294" s="20">
        <v>2</v>
      </c>
      <c r="V294" s="40">
        <v>0</v>
      </c>
      <c r="W294" s="20">
        <v>2</v>
      </c>
      <c r="X294" s="41"/>
      <c r="Y294" s="41"/>
      <c r="Z294" s="41"/>
      <c r="AA294" s="41"/>
      <c r="AB294" s="41"/>
      <c r="AC294" s="41"/>
    </row>
    <row r="295" spans="15:29" x14ac:dyDescent="0.2">
      <c r="O295" s="73" t="s">
        <v>53</v>
      </c>
      <c r="P295" s="73" t="s">
        <v>54</v>
      </c>
      <c r="Q295" s="40" t="s">
        <v>185</v>
      </c>
      <c r="R295" s="40" t="s">
        <v>176</v>
      </c>
      <c r="S295" s="20">
        <v>41</v>
      </c>
      <c r="T295" s="20" t="s">
        <v>193</v>
      </c>
      <c r="U295" s="20">
        <v>2</v>
      </c>
      <c r="V295" s="40">
        <v>0</v>
      </c>
      <c r="W295" s="20">
        <v>2</v>
      </c>
      <c r="X295" s="41"/>
      <c r="Y295" s="41"/>
      <c r="Z295" s="41"/>
      <c r="AA295" s="41"/>
      <c r="AB295" s="41"/>
      <c r="AC295" s="41"/>
    </row>
    <row r="296" spans="15:29" x14ac:dyDescent="0.2">
      <c r="O296" s="73" t="s">
        <v>53</v>
      </c>
      <c r="P296" s="73" t="s">
        <v>54</v>
      </c>
      <c r="Q296" s="40" t="s">
        <v>185</v>
      </c>
      <c r="R296" s="40" t="s">
        <v>176</v>
      </c>
      <c r="S296" s="20">
        <v>27</v>
      </c>
      <c r="T296" s="20" t="s">
        <v>194</v>
      </c>
      <c r="U296" s="20">
        <v>3</v>
      </c>
      <c r="V296" s="40">
        <v>0</v>
      </c>
      <c r="W296" s="20">
        <v>3</v>
      </c>
      <c r="X296" s="41"/>
      <c r="Y296" s="41"/>
      <c r="Z296" s="41"/>
      <c r="AA296" s="41"/>
      <c r="AB296" s="41"/>
      <c r="AC296" s="41"/>
    </row>
    <row r="297" spans="15:29" x14ac:dyDescent="0.2">
      <c r="O297" s="73" t="s">
        <v>53</v>
      </c>
      <c r="P297" s="73" t="s">
        <v>54</v>
      </c>
      <c r="Q297" s="40" t="s">
        <v>185</v>
      </c>
      <c r="R297" s="40" t="s">
        <v>176</v>
      </c>
      <c r="S297" s="20">
        <v>44</v>
      </c>
      <c r="T297" s="20" t="s">
        <v>193</v>
      </c>
      <c r="U297" s="20">
        <v>2</v>
      </c>
      <c r="V297" s="40">
        <v>0</v>
      </c>
      <c r="W297" s="20">
        <v>2</v>
      </c>
      <c r="X297" s="41"/>
      <c r="Y297" s="41"/>
      <c r="Z297" s="41"/>
      <c r="AA297" s="41"/>
      <c r="AB297" s="41"/>
      <c r="AC297" s="41"/>
    </row>
    <row r="298" spans="15:29" x14ac:dyDescent="0.2">
      <c r="O298" s="73" t="s">
        <v>53</v>
      </c>
      <c r="P298" s="73" t="s">
        <v>54</v>
      </c>
      <c r="Q298" s="40" t="s">
        <v>185</v>
      </c>
      <c r="R298" s="40" t="s">
        <v>176</v>
      </c>
      <c r="S298" s="20">
        <v>27</v>
      </c>
      <c r="T298" s="20" t="s">
        <v>193</v>
      </c>
      <c r="U298" s="20">
        <v>2</v>
      </c>
      <c r="V298" s="40">
        <v>0</v>
      </c>
      <c r="W298" s="20">
        <v>2</v>
      </c>
      <c r="X298" s="41"/>
      <c r="Y298" s="41"/>
      <c r="Z298" s="41"/>
      <c r="AA298" s="41"/>
      <c r="AB298" s="41"/>
      <c r="AC298" s="41"/>
    </row>
    <row r="299" spans="15:29" x14ac:dyDescent="0.2">
      <c r="O299" s="74" t="s">
        <v>73</v>
      </c>
      <c r="P299" s="74" t="s">
        <v>54</v>
      </c>
      <c r="Q299" s="40" t="s">
        <v>185</v>
      </c>
      <c r="R299" s="40" t="s">
        <v>176</v>
      </c>
      <c r="S299" s="20">
        <v>41</v>
      </c>
      <c r="T299" s="20" t="s">
        <v>194</v>
      </c>
      <c r="U299" s="20">
        <v>3</v>
      </c>
      <c r="V299" s="40">
        <v>0</v>
      </c>
      <c r="W299" s="20">
        <v>3</v>
      </c>
      <c r="X299" s="41"/>
      <c r="Y299" s="41"/>
      <c r="Z299" s="41"/>
      <c r="AA299" s="41"/>
      <c r="AB299" s="41"/>
      <c r="AC299" s="41"/>
    </row>
    <row r="300" spans="15:29" x14ac:dyDescent="0.2">
      <c r="O300" s="73" t="s">
        <v>73</v>
      </c>
      <c r="P300" s="73" t="s">
        <v>54</v>
      </c>
      <c r="Q300" s="40" t="s">
        <v>185</v>
      </c>
      <c r="R300" s="40" t="s">
        <v>176</v>
      </c>
      <c r="S300" s="20">
        <v>41</v>
      </c>
      <c r="T300" s="20" t="s">
        <v>194</v>
      </c>
      <c r="U300" s="20">
        <v>3</v>
      </c>
      <c r="V300" s="40">
        <v>0</v>
      </c>
      <c r="W300" s="20">
        <v>3</v>
      </c>
      <c r="X300" s="41"/>
      <c r="Y300" s="41"/>
      <c r="Z300" s="41"/>
      <c r="AA300" s="41"/>
      <c r="AB300" s="41"/>
      <c r="AC300" s="41"/>
    </row>
    <row r="301" spans="15:29" x14ac:dyDescent="0.2">
      <c r="O301" s="73" t="s">
        <v>53</v>
      </c>
      <c r="P301" s="73" t="s">
        <v>54</v>
      </c>
      <c r="Q301" s="40" t="s">
        <v>185</v>
      </c>
      <c r="R301" s="40" t="s">
        <v>176</v>
      </c>
      <c r="S301" s="20">
        <v>41</v>
      </c>
      <c r="T301" s="20" t="s">
        <v>193</v>
      </c>
      <c r="U301" s="20">
        <v>2</v>
      </c>
      <c r="V301" s="40">
        <v>0</v>
      </c>
      <c r="W301" s="20">
        <v>2</v>
      </c>
      <c r="X301" s="41"/>
      <c r="Y301" s="41"/>
      <c r="Z301" s="41"/>
      <c r="AA301" s="41"/>
      <c r="AB301" s="41"/>
      <c r="AC301" s="41"/>
    </row>
    <row r="302" spans="15:29" x14ac:dyDescent="0.2">
      <c r="O302" s="73" t="s">
        <v>53</v>
      </c>
      <c r="P302" s="73" t="s">
        <v>54</v>
      </c>
      <c r="Q302" s="40" t="s">
        <v>185</v>
      </c>
      <c r="R302" s="40" t="s">
        <v>176</v>
      </c>
      <c r="S302" s="20">
        <v>43</v>
      </c>
      <c r="T302" s="20" t="s">
        <v>193</v>
      </c>
      <c r="U302" s="20">
        <v>2</v>
      </c>
      <c r="V302" s="40">
        <v>0</v>
      </c>
      <c r="W302" s="20">
        <v>2</v>
      </c>
      <c r="X302" s="41"/>
      <c r="Y302" s="41"/>
      <c r="Z302" s="41"/>
      <c r="AA302" s="41"/>
      <c r="AB302" s="41"/>
      <c r="AC302" s="41"/>
    </row>
    <row r="303" spans="15:29" x14ac:dyDescent="0.2">
      <c r="O303" s="73" t="s">
        <v>53</v>
      </c>
      <c r="P303" s="73" t="s">
        <v>54</v>
      </c>
      <c r="Q303" s="40" t="s">
        <v>185</v>
      </c>
      <c r="R303" s="40" t="s">
        <v>176</v>
      </c>
      <c r="S303" s="20">
        <v>37</v>
      </c>
      <c r="T303" s="20" t="s">
        <v>194</v>
      </c>
      <c r="U303" s="20">
        <v>3</v>
      </c>
      <c r="V303" s="40">
        <v>0</v>
      </c>
      <c r="W303" s="20">
        <v>3</v>
      </c>
      <c r="X303" s="41"/>
      <c r="Y303" s="41"/>
      <c r="Z303" s="41"/>
      <c r="AA303" s="41"/>
      <c r="AB303" s="41"/>
      <c r="AC303" s="41"/>
    </row>
    <row r="304" spans="15:29" x14ac:dyDescent="0.2">
      <c r="O304" s="73" t="s">
        <v>53</v>
      </c>
      <c r="P304" s="73" t="s">
        <v>54</v>
      </c>
      <c r="Q304" s="40" t="s">
        <v>185</v>
      </c>
      <c r="R304" s="40" t="s">
        <v>176</v>
      </c>
      <c r="S304" s="20">
        <v>46</v>
      </c>
      <c r="T304" s="20" t="s">
        <v>194</v>
      </c>
      <c r="U304" s="20">
        <v>3</v>
      </c>
      <c r="V304" s="40">
        <v>0</v>
      </c>
      <c r="W304" s="20">
        <v>3</v>
      </c>
      <c r="X304" s="41"/>
      <c r="Y304" s="41"/>
      <c r="Z304" s="41"/>
      <c r="AA304" s="41"/>
      <c r="AB304" s="41"/>
      <c r="AC304" s="41"/>
    </row>
    <row r="305" spans="15:31" x14ac:dyDescent="0.2">
      <c r="O305" s="73" t="s">
        <v>73</v>
      </c>
      <c r="P305" s="73" t="s">
        <v>54</v>
      </c>
      <c r="Q305" s="40" t="s">
        <v>185</v>
      </c>
      <c r="R305" s="40" t="s">
        <v>176</v>
      </c>
      <c r="S305" s="20">
        <v>46</v>
      </c>
      <c r="T305" s="20" t="s">
        <v>193</v>
      </c>
      <c r="U305" s="20">
        <v>2</v>
      </c>
      <c r="V305" s="40">
        <v>0</v>
      </c>
      <c r="W305" s="20">
        <v>2</v>
      </c>
      <c r="X305" s="41"/>
      <c r="Y305" s="41"/>
      <c r="Z305" s="41"/>
      <c r="AA305" s="41"/>
      <c r="AB305" s="41"/>
      <c r="AC305" s="41"/>
    </row>
    <row r="306" spans="15:31" x14ac:dyDescent="0.2">
      <c r="O306" s="73" t="s">
        <v>53</v>
      </c>
      <c r="P306" s="73" t="s">
        <v>54</v>
      </c>
      <c r="Q306" s="40" t="s">
        <v>185</v>
      </c>
      <c r="R306" s="40" t="s">
        <v>176</v>
      </c>
      <c r="S306" s="20">
        <v>31</v>
      </c>
      <c r="T306" s="20" t="s">
        <v>193</v>
      </c>
      <c r="U306" s="20">
        <v>2</v>
      </c>
      <c r="V306" s="40">
        <v>0</v>
      </c>
      <c r="W306" s="20">
        <v>2</v>
      </c>
      <c r="X306" s="41"/>
      <c r="Y306" s="41"/>
      <c r="Z306" s="41"/>
      <c r="AA306" s="41"/>
      <c r="AB306" s="41"/>
      <c r="AC306" s="41"/>
    </row>
    <row r="307" spans="15:31" x14ac:dyDescent="0.2">
      <c r="O307" s="25" t="s">
        <v>53</v>
      </c>
      <c r="P307" s="25" t="s">
        <v>54</v>
      </c>
      <c r="Q307" s="40" t="s">
        <v>184</v>
      </c>
      <c r="R307" s="40" t="s">
        <v>176</v>
      </c>
      <c r="S307" s="26">
        <v>14</v>
      </c>
      <c r="T307" s="26" t="s">
        <v>193</v>
      </c>
      <c r="U307" s="26">
        <v>2</v>
      </c>
      <c r="V307" s="40">
        <v>0</v>
      </c>
      <c r="W307" s="26">
        <v>2</v>
      </c>
      <c r="X307" s="26"/>
      <c r="Y307" s="26"/>
      <c r="Z307" s="26"/>
      <c r="AA307" s="26"/>
      <c r="AB307" s="26"/>
      <c r="AC307" s="26"/>
      <c r="AD307" s="26"/>
      <c r="AE307" s="26"/>
    </row>
    <row r="308" spans="15:31" x14ac:dyDescent="0.2">
      <c r="O308" s="40" t="s">
        <v>53</v>
      </c>
      <c r="P308" s="40" t="s">
        <v>54</v>
      </c>
      <c r="Q308" s="40" t="s">
        <v>184</v>
      </c>
      <c r="R308" s="40" t="s">
        <v>176</v>
      </c>
      <c r="S308" s="41">
        <v>14</v>
      </c>
      <c r="T308" s="20" t="s">
        <v>192</v>
      </c>
      <c r="U308" s="20">
        <v>1</v>
      </c>
      <c r="V308" s="40">
        <v>0</v>
      </c>
      <c r="W308" s="20">
        <v>1</v>
      </c>
      <c r="X308" s="131"/>
      <c r="Y308" s="131"/>
      <c r="Z308" s="131"/>
      <c r="AA308" s="131"/>
      <c r="AB308" s="131"/>
      <c r="AC308" s="131"/>
      <c r="AD308" s="20"/>
      <c r="AE308" s="20"/>
    </row>
    <row r="309" spans="15:31" x14ac:dyDescent="0.2">
      <c r="O309" s="29" t="s">
        <v>53</v>
      </c>
      <c r="P309" s="29" t="s">
        <v>54</v>
      </c>
      <c r="Q309" s="40" t="s">
        <v>184</v>
      </c>
      <c r="R309" s="40" t="s">
        <v>176</v>
      </c>
      <c r="S309" s="20">
        <v>16</v>
      </c>
      <c r="T309" s="20" t="s">
        <v>194</v>
      </c>
      <c r="U309" s="20">
        <v>3</v>
      </c>
      <c r="V309" s="40">
        <v>0</v>
      </c>
      <c r="W309" s="20">
        <v>3</v>
      </c>
      <c r="X309" s="131"/>
      <c r="Y309" s="131"/>
      <c r="Z309" s="131"/>
      <c r="AA309" s="131"/>
      <c r="AB309" s="131"/>
      <c r="AC309" s="131"/>
      <c r="AD309" s="20"/>
      <c r="AE309" s="20"/>
    </row>
    <row r="310" spans="15:31" x14ac:dyDescent="0.2">
      <c r="O310" s="29" t="s">
        <v>53</v>
      </c>
      <c r="P310" s="29" t="s">
        <v>54</v>
      </c>
      <c r="Q310" s="40" t="s">
        <v>184</v>
      </c>
      <c r="R310" s="40" t="s">
        <v>176</v>
      </c>
      <c r="S310" s="20">
        <v>23</v>
      </c>
      <c r="T310" s="20" t="s">
        <v>193</v>
      </c>
      <c r="U310" s="20">
        <v>2</v>
      </c>
      <c r="V310" s="40">
        <v>0</v>
      </c>
      <c r="W310" s="20">
        <v>2</v>
      </c>
      <c r="X310" s="131"/>
      <c r="Y310" s="131"/>
      <c r="Z310" s="131"/>
      <c r="AA310" s="131"/>
      <c r="AB310" s="131"/>
      <c r="AC310" s="131"/>
      <c r="AD310" s="20"/>
      <c r="AE310" s="20"/>
    </row>
    <row r="311" spans="15:31" x14ac:dyDescent="0.2">
      <c r="O311" s="29" t="s">
        <v>53</v>
      </c>
      <c r="P311" s="29" t="s">
        <v>54</v>
      </c>
      <c r="Q311" s="40" t="s">
        <v>184</v>
      </c>
      <c r="R311" s="40" t="s">
        <v>176</v>
      </c>
      <c r="S311" s="20">
        <v>26</v>
      </c>
      <c r="T311" s="20" t="s">
        <v>193</v>
      </c>
      <c r="U311" s="20">
        <v>2</v>
      </c>
      <c r="V311" s="40">
        <v>0</v>
      </c>
      <c r="W311" s="20">
        <v>2</v>
      </c>
      <c r="X311" s="131"/>
      <c r="Y311" s="131"/>
      <c r="Z311" s="131"/>
      <c r="AA311" s="131"/>
      <c r="AB311" s="131"/>
      <c r="AC311" s="131"/>
      <c r="AD311" s="20"/>
      <c r="AE311" s="20"/>
    </row>
    <row r="312" spans="15:31" x14ac:dyDescent="0.2">
      <c r="O312" s="29" t="s">
        <v>53</v>
      </c>
      <c r="P312" s="29" t="s">
        <v>54</v>
      </c>
      <c r="Q312" s="40" t="s">
        <v>184</v>
      </c>
      <c r="R312" s="40" t="s">
        <v>176</v>
      </c>
      <c r="S312" s="20">
        <v>26</v>
      </c>
      <c r="T312" s="20" t="s">
        <v>193</v>
      </c>
      <c r="U312" s="20">
        <v>2</v>
      </c>
      <c r="V312" s="40">
        <v>0</v>
      </c>
      <c r="W312" s="20">
        <v>2</v>
      </c>
      <c r="X312" s="131"/>
      <c r="Y312" s="131"/>
      <c r="Z312" s="131"/>
      <c r="AA312" s="131"/>
      <c r="AB312" s="131"/>
      <c r="AC312" s="131"/>
      <c r="AD312" s="20"/>
      <c r="AE312" s="20"/>
    </row>
    <row r="313" spans="15:31" x14ac:dyDescent="0.2">
      <c r="O313" s="29" t="s">
        <v>53</v>
      </c>
      <c r="P313" s="29" t="s">
        <v>54</v>
      </c>
      <c r="Q313" s="40" t="s">
        <v>184</v>
      </c>
      <c r="R313" s="40" t="s">
        <v>176</v>
      </c>
      <c r="S313" s="20">
        <v>26</v>
      </c>
      <c r="T313" s="20" t="s">
        <v>193</v>
      </c>
      <c r="U313" s="20">
        <v>2</v>
      </c>
      <c r="V313" s="40">
        <v>0</v>
      </c>
      <c r="W313" s="20">
        <v>2</v>
      </c>
      <c r="X313" s="131"/>
      <c r="Y313" s="131"/>
      <c r="Z313" s="131"/>
      <c r="AA313" s="131"/>
      <c r="AB313" s="131"/>
      <c r="AC313" s="131"/>
      <c r="AD313" s="20"/>
      <c r="AE313" s="20"/>
    </row>
    <row r="314" spans="15:31" x14ac:dyDescent="0.2">
      <c r="O314" s="20" t="s">
        <v>73</v>
      </c>
      <c r="P314" s="20" t="s">
        <v>54</v>
      </c>
      <c r="Q314" s="40" t="s">
        <v>184</v>
      </c>
      <c r="R314" s="40" t="s">
        <v>176</v>
      </c>
      <c r="S314" s="20">
        <v>31</v>
      </c>
      <c r="T314" s="20" t="s">
        <v>193</v>
      </c>
      <c r="U314" s="20">
        <v>2</v>
      </c>
      <c r="V314" s="40">
        <v>0</v>
      </c>
      <c r="W314" s="20">
        <v>2</v>
      </c>
      <c r="X314" s="131"/>
      <c r="Y314" s="131"/>
      <c r="Z314" s="131"/>
      <c r="AA314" s="131"/>
      <c r="AB314" s="131"/>
      <c r="AC314" s="131"/>
      <c r="AD314" s="20"/>
      <c r="AE314" s="20"/>
    </row>
    <row r="315" spans="15:31" x14ac:dyDescent="0.2">
      <c r="O315" s="29" t="s">
        <v>73</v>
      </c>
      <c r="P315" s="29" t="s">
        <v>54</v>
      </c>
      <c r="Q315" s="40" t="s">
        <v>184</v>
      </c>
      <c r="R315" s="40" t="s">
        <v>176</v>
      </c>
      <c r="S315" s="20">
        <v>31</v>
      </c>
      <c r="T315" s="20" t="s">
        <v>193</v>
      </c>
      <c r="U315" s="20">
        <v>2</v>
      </c>
      <c r="V315" s="40">
        <v>0</v>
      </c>
      <c r="W315" s="20">
        <v>2</v>
      </c>
      <c r="X315" s="131"/>
      <c r="Y315" s="131"/>
      <c r="Z315" s="131"/>
      <c r="AA315" s="131"/>
      <c r="AB315" s="131"/>
      <c r="AC315" s="131"/>
      <c r="AD315" s="20"/>
      <c r="AE315" s="20"/>
    </row>
    <row r="316" spans="15:31" x14ac:dyDescent="0.2">
      <c r="O316" s="29" t="s">
        <v>53</v>
      </c>
      <c r="P316" s="29" t="s">
        <v>54</v>
      </c>
      <c r="Q316" s="40" t="s">
        <v>184</v>
      </c>
      <c r="R316" s="40" t="s">
        <v>176</v>
      </c>
      <c r="S316" s="20">
        <v>33</v>
      </c>
      <c r="T316" s="20" t="s">
        <v>193</v>
      </c>
      <c r="U316" s="20">
        <v>2</v>
      </c>
      <c r="V316" s="40">
        <v>0</v>
      </c>
      <c r="W316" s="20">
        <v>2</v>
      </c>
      <c r="X316" s="131"/>
      <c r="Y316" s="131"/>
      <c r="Z316" s="131"/>
      <c r="AA316" s="131"/>
      <c r="AB316" s="131"/>
      <c r="AC316" s="131"/>
      <c r="AD316" s="20"/>
      <c r="AE316" s="20"/>
    </row>
    <row r="317" spans="15:31" x14ac:dyDescent="0.2">
      <c r="O317" s="29" t="s">
        <v>53</v>
      </c>
      <c r="P317" s="29" t="s">
        <v>54</v>
      </c>
      <c r="Q317" s="40" t="s">
        <v>184</v>
      </c>
      <c r="R317" s="40" t="s">
        <v>176</v>
      </c>
      <c r="S317" s="20">
        <v>34</v>
      </c>
      <c r="T317" s="20" t="s">
        <v>193</v>
      </c>
      <c r="U317" s="20">
        <v>2</v>
      </c>
      <c r="V317" s="40">
        <v>0</v>
      </c>
      <c r="W317" s="20">
        <v>2</v>
      </c>
      <c r="X317" s="131"/>
      <c r="Y317" s="131"/>
      <c r="Z317" s="131"/>
      <c r="AA317" s="131"/>
      <c r="AB317" s="131"/>
      <c r="AC317" s="131"/>
      <c r="AD317" s="20"/>
      <c r="AE317" s="20"/>
    </row>
    <row r="318" spans="15:31" x14ac:dyDescent="0.2">
      <c r="O318" s="29" t="s">
        <v>53</v>
      </c>
      <c r="P318" s="29" t="s">
        <v>54</v>
      </c>
      <c r="Q318" s="40" t="s">
        <v>184</v>
      </c>
      <c r="R318" s="40" t="s">
        <v>176</v>
      </c>
      <c r="S318" s="20">
        <v>36</v>
      </c>
      <c r="T318" s="20" t="s">
        <v>193</v>
      </c>
      <c r="U318" s="20">
        <v>2</v>
      </c>
      <c r="V318" s="40">
        <v>0</v>
      </c>
      <c r="W318" s="20">
        <v>2</v>
      </c>
      <c r="X318" s="131"/>
      <c r="Y318" s="131"/>
      <c r="Z318" s="131"/>
      <c r="AA318" s="131"/>
      <c r="AB318" s="131"/>
      <c r="AC318" s="131"/>
      <c r="AD318" s="20"/>
      <c r="AE318" s="20"/>
    </row>
    <row r="319" spans="15:31" x14ac:dyDescent="0.2">
      <c r="O319" s="29" t="s">
        <v>53</v>
      </c>
      <c r="P319" s="29" t="s">
        <v>54</v>
      </c>
      <c r="Q319" s="40" t="s">
        <v>184</v>
      </c>
      <c r="R319" s="40" t="s">
        <v>176</v>
      </c>
      <c r="S319" s="20">
        <v>45</v>
      </c>
      <c r="T319" s="20" t="s">
        <v>193</v>
      </c>
      <c r="U319" s="20">
        <v>2</v>
      </c>
      <c r="V319" s="40">
        <v>0</v>
      </c>
      <c r="W319" s="20">
        <v>2</v>
      </c>
      <c r="X319" s="131"/>
      <c r="Y319" s="131"/>
      <c r="Z319" s="131"/>
      <c r="AA319" s="131"/>
      <c r="AB319" s="131"/>
      <c r="AC319" s="131"/>
      <c r="AD319" s="20"/>
      <c r="AE319" s="20"/>
    </row>
    <row r="320" spans="15:31" x14ac:dyDescent="0.2">
      <c r="O320" s="29" t="s">
        <v>73</v>
      </c>
      <c r="P320" s="29" t="s">
        <v>54</v>
      </c>
      <c r="Q320" s="40" t="s">
        <v>184</v>
      </c>
      <c r="R320" s="40" t="s">
        <v>176</v>
      </c>
      <c r="S320" s="20">
        <v>45</v>
      </c>
      <c r="T320" s="20" t="s">
        <v>194</v>
      </c>
      <c r="U320" s="20">
        <v>3</v>
      </c>
      <c r="V320" s="40">
        <v>0</v>
      </c>
      <c r="W320" s="20">
        <v>3</v>
      </c>
      <c r="X320" s="131"/>
      <c r="Y320" s="131"/>
      <c r="Z320" s="131"/>
      <c r="AA320" s="131"/>
      <c r="AB320" s="131"/>
      <c r="AC320" s="131"/>
      <c r="AD320" s="20"/>
      <c r="AE320" s="20"/>
    </row>
    <row r="321" spans="15:31" x14ac:dyDescent="0.2">
      <c r="O321" s="29" t="s">
        <v>53</v>
      </c>
      <c r="P321" s="29" t="s">
        <v>54</v>
      </c>
      <c r="Q321" s="40" t="s">
        <v>184</v>
      </c>
      <c r="R321" s="40" t="s">
        <v>176</v>
      </c>
      <c r="S321" s="20">
        <v>46</v>
      </c>
      <c r="T321" s="20" t="s">
        <v>194</v>
      </c>
      <c r="U321" s="20">
        <v>3</v>
      </c>
      <c r="V321" s="40">
        <v>0</v>
      </c>
      <c r="W321" s="20">
        <v>3</v>
      </c>
      <c r="X321" s="131"/>
      <c r="Y321" s="131"/>
      <c r="Z321" s="131"/>
      <c r="AA321" s="131"/>
      <c r="AB321" s="131"/>
      <c r="AC321" s="131"/>
      <c r="AD321" s="20"/>
      <c r="AE321" s="20"/>
    </row>
    <row r="322" spans="15:31" x14ac:dyDescent="0.2">
      <c r="O322" s="73" t="s">
        <v>53</v>
      </c>
      <c r="P322" s="73" t="s">
        <v>54</v>
      </c>
      <c r="Q322" s="40" t="s">
        <v>184</v>
      </c>
      <c r="R322" s="40" t="s">
        <v>176</v>
      </c>
      <c r="S322" s="20">
        <v>15</v>
      </c>
      <c r="T322" s="20" t="s">
        <v>193</v>
      </c>
      <c r="U322" s="20">
        <v>2</v>
      </c>
      <c r="V322" s="40">
        <v>0</v>
      </c>
      <c r="W322" s="20">
        <v>2</v>
      </c>
      <c r="X322" s="131"/>
      <c r="Y322" s="131"/>
      <c r="Z322" s="131"/>
      <c r="AA322" s="131"/>
      <c r="AB322" s="131"/>
      <c r="AC322" s="131"/>
      <c r="AD322" s="20"/>
      <c r="AE322" s="20"/>
    </row>
    <row r="323" spans="15:31" x14ac:dyDescent="0.2">
      <c r="O323" s="73" t="s">
        <v>53</v>
      </c>
      <c r="P323" s="73" t="s">
        <v>54</v>
      </c>
      <c r="Q323" s="40" t="s">
        <v>184</v>
      </c>
      <c r="R323" s="40" t="s">
        <v>176</v>
      </c>
      <c r="S323" s="20">
        <v>15</v>
      </c>
      <c r="T323" s="20" t="s">
        <v>193</v>
      </c>
      <c r="U323" s="20">
        <v>2</v>
      </c>
      <c r="V323" s="40">
        <v>0</v>
      </c>
      <c r="W323" s="20">
        <v>2</v>
      </c>
      <c r="X323" s="131"/>
      <c r="Y323" s="131"/>
      <c r="Z323" s="131"/>
      <c r="AA323" s="131"/>
      <c r="AB323" s="131"/>
      <c r="AC323" s="131"/>
      <c r="AD323" s="20"/>
      <c r="AE323" s="20"/>
    </row>
    <row r="324" spans="15:31" x14ac:dyDescent="0.2">
      <c r="O324" s="73" t="s">
        <v>53</v>
      </c>
      <c r="P324" s="73" t="s">
        <v>54</v>
      </c>
      <c r="Q324" s="40" t="s">
        <v>184</v>
      </c>
      <c r="R324" s="40" t="s">
        <v>176</v>
      </c>
      <c r="S324" s="20">
        <v>17</v>
      </c>
      <c r="T324" s="20" t="s">
        <v>194</v>
      </c>
      <c r="U324" s="20">
        <v>3</v>
      </c>
      <c r="V324" s="40">
        <v>0</v>
      </c>
      <c r="W324" s="20">
        <v>3</v>
      </c>
      <c r="X324" s="131"/>
      <c r="Y324" s="131"/>
      <c r="Z324" s="131"/>
      <c r="AA324" s="131"/>
      <c r="AB324" s="131"/>
      <c r="AC324" s="131"/>
      <c r="AD324" s="20"/>
      <c r="AE324" s="20"/>
    </row>
    <row r="325" spans="15:31" x14ac:dyDescent="0.2">
      <c r="O325" s="73" t="s">
        <v>53</v>
      </c>
      <c r="P325" s="73" t="s">
        <v>54</v>
      </c>
      <c r="Q325" s="40" t="s">
        <v>184</v>
      </c>
      <c r="R325" s="40" t="s">
        <v>176</v>
      </c>
      <c r="S325" s="20">
        <v>41</v>
      </c>
      <c r="T325" s="20" t="s">
        <v>193</v>
      </c>
      <c r="U325" s="20">
        <v>2</v>
      </c>
      <c r="V325" s="40">
        <v>0</v>
      </c>
      <c r="W325" s="20">
        <v>2</v>
      </c>
      <c r="X325" s="131"/>
      <c r="Y325" s="131"/>
      <c r="Z325" s="131"/>
      <c r="AA325" s="131"/>
      <c r="AB325" s="131"/>
      <c r="AC325" s="131"/>
      <c r="AD325" s="20"/>
      <c r="AE325" s="20"/>
    </row>
    <row r="326" spans="15:31" x14ac:dyDescent="0.2">
      <c r="O326" s="73" t="s">
        <v>53</v>
      </c>
      <c r="P326" s="73" t="s">
        <v>54</v>
      </c>
      <c r="Q326" s="40" t="s">
        <v>184</v>
      </c>
      <c r="R326" s="40" t="s">
        <v>176</v>
      </c>
      <c r="S326" s="20">
        <v>27</v>
      </c>
      <c r="T326" s="20" t="s">
        <v>193</v>
      </c>
      <c r="U326" s="20">
        <v>2</v>
      </c>
      <c r="V326" s="40">
        <v>0</v>
      </c>
      <c r="W326" s="20">
        <v>2</v>
      </c>
      <c r="X326" s="131"/>
      <c r="Y326" s="131"/>
      <c r="Z326" s="131"/>
      <c r="AA326" s="131"/>
      <c r="AB326" s="131"/>
      <c r="AC326" s="131"/>
      <c r="AD326" s="20"/>
      <c r="AE326" s="20"/>
    </row>
    <row r="327" spans="15:31" x14ac:dyDescent="0.2">
      <c r="O327" s="73" t="s">
        <v>53</v>
      </c>
      <c r="P327" s="73" t="s">
        <v>54</v>
      </c>
      <c r="Q327" s="40" t="s">
        <v>184</v>
      </c>
      <c r="R327" s="40" t="s">
        <v>176</v>
      </c>
      <c r="S327" s="20">
        <v>44</v>
      </c>
      <c r="T327" s="20" t="s">
        <v>193</v>
      </c>
      <c r="U327" s="20">
        <v>2</v>
      </c>
      <c r="V327" s="40">
        <v>0</v>
      </c>
      <c r="W327" s="20">
        <v>2</v>
      </c>
      <c r="X327" s="131"/>
      <c r="Y327" s="131"/>
      <c r="Z327" s="131"/>
      <c r="AA327" s="131"/>
      <c r="AB327" s="131"/>
      <c r="AC327" s="131"/>
      <c r="AD327" s="20"/>
      <c r="AE327" s="20"/>
    </row>
    <row r="328" spans="15:31" x14ac:dyDescent="0.2">
      <c r="O328" s="73" t="s">
        <v>53</v>
      </c>
      <c r="P328" s="73" t="s">
        <v>54</v>
      </c>
      <c r="Q328" s="40" t="s">
        <v>184</v>
      </c>
      <c r="R328" s="40" t="s">
        <v>176</v>
      </c>
      <c r="S328" s="20">
        <v>27</v>
      </c>
      <c r="T328" s="20" t="s">
        <v>192</v>
      </c>
      <c r="U328" s="20">
        <v>1</v>
      </c>
      <c r="V328" s="40">
        <v>0</v>
      </c>
      <c r="W328" s="20">
        <v>1</v>
      </c>
      <c r="X328" s="131"/>
      <c r="Y328" s="131"/>
      <c r="Z328" s="131"/>
      <c r="AA328" s="131"/>
      <c r="AB328" s="131"/>
      <c r="AC328" s="131"/>
      <c r="AD328" s="20"/>
      <c r="AE328" s="20"/>
    </row>
    <row r="329" spans="15:31" x14ac:dyDescent="0.2">
      <c r="O329" s="74" t="s">
        <v>73</v>
      </c>
      <c r="P329" s="74" t="s">
        <v>54</v>
      </c>
      <c r="Q329" s="40" t="s">
        <v>184</v>
      </c>
      <c r="R329" s="40" t="s">
        <v>176</v>
      </c>
      <c r="S329" s="20">
        <v>41</v>
      </c>
      <c r="T329" s="20" t="s">
        <v>193</v>
      </c>
      <c r="U329" s="20">
        <v>2</v>
      </c>
      <c r="V329" s="40">
        <v>0</v>
      </c>
      <c r="W329" s="20">
        <v>2</v>
      </c>
      <c r="X329" s="131"/>
      <c r="Y329" s="131"/>
      <c r="Z329" s="131"/>
      <c r="AA329" s="131"/>
      <c r="AB329" s="131"/>
      <c r="AC329" s="131"/>
      <c r="AD329" s="20"/>
      <c r="AE329" s="20"/>
    </row>
    <row r="330" spans="15:31" x14ac:dyDescent="0.2">
      <c r="O330" s="73" t="s">
        <v>73</v>
      </c>
      <c r="P330" s="73" t="s">
        <v>54</v>
      </c>
      <c r="Q330" s="40" t="s">
        <v>184</v>
      </c>
      <c r="R330" s="40" t="s">
        <v>176</v>
      </c>
      <c r="S330" s="20">
        <v>41</v>
      </c>
      <c r="T330" s="20" t="s">
        <v>194</v>
      </c>
      <c r="U330" s="20">
        <v>3</v>
      </c>
      <c r="V330" s="40">
        <v>0</v>
      </c>
      <c r="W330" s="20">
        <v>3</v>
      </c>
      <c r="X330" s="131"/>
      <c r="Y330" s="131"/>
      <c r="Z330" s="131"/>
      <c r="AA330" s="131"/>
      <c r="AB330" s="131"/>
      <c r="AC330" s="131"/>
      <c r="AD330" s="20"/>
      <c r="AE330" s="20"/>
    </row>
    <row r="331" spans="15:31" x14ac:dyDescent="0.2">
      <c r="O331" s="73" t="s">
        <v>53</v>
      </c>
      <c r="P331" s="73" t="s">
        <v>54</v>
      </c>
      <c r="Q331" s="40" t="s">
        <v>184</v>
      </c>
      <c r="R331" s="40" t="s">
        <v>176</v>
      </c>
      <c r="S331" s="20">
        <v>41</v>
      </c>
      <c r="T331" s="20" t="s">
        <v>191</v>
      </c>
      <c r="U331" s="20">
        <v>0</v>
      </c>
      <c r="V331" s="40">
        <v>0</v>
      </c>
      <c r="W331" s="20">
        <v>0</v>
      </c>
      <c r="X331" s="131"/>
      <c r="Y331" s="131"/>
      <c r="Z331" s="131"/>
      <c r="AA331" s="131"/>
      <c r="AB331" s="131"/>
      <c r="AC331" s="131"/>
      <c r="AD331" s="20"/>
      <c r="AE331" s="20"/>
    </row>
    <row r="332" spans="15:31" x14ac:dyDescent="0.2">
      <c r="O332" s="73" t="s">
        <v>53</v>
      </c>
      <c r="P332" s="73" t="s">
        <v>54</v>
      </c>
      <c r="Q332" s="40" t="s">
        <v>184</v>
      </c>
      <c r="R332" s="40" t="s">
        <v>176</v>
      </c>
      <c r="S332" s="20">
        <v>43</v>
      </c>
      <c r="T332" s="20" t="s">
        <v>193</v>
      </c>
      <c r="U332" s="20">
        <v>2</v>
      </c>
      <c r="V332" s="40">
        <v>0</v>
      </c>
      <c r="W332" s="20">
        <v>2</v>
      </c>
      <c r="X332" s="131"/>
      <c r="Y332" s="131"/>
      <c r="Z332" s="131"/>
      <c r="AA332" s="131"/>
      <c r="AB332" s="131"/>
      <c r="AC332" s="131"/>
      <c r="AD332" s="20"/>
      <c r="AE332" s="20"/>
    </row>
    <row r="333" spans="15:31" x14ac:dyDescent="0.2">
      <c r="O333" s="73" t="s">
        <v>53</v>
      </c>
      <c r="P333" s="73" t="s">
        <v>54</v>
      </c>
      <c r="Q333" s="40" t="s">
        <v>184</v>
      </c>
      <c r="R333" s="40" t="s">
        <v>176</v>
      </c>
      <c r="S333" s="20">
        <v>37</v>
      </c>
      <c r="T333" s="20" t="s">
        <v>194</v>
      </c>
      <c r="U333" s="20">
        <v>3</v>
      </c>
      <c r="V333" s="40">
        <v>0</v>
      </c>
      <c r="W333" s="20">
        <v>3</v>
      </c>
      <c r="X333" s="131"/>
      <c r="Y333" s="131"/>
      <c r="Z333" s="131"/>
      <c r="AA333" s="131"/>
      <c r="AB333" s="131"/>
      <c r="AC333" s="131"/>
      <c r="AD333" s="20"/>
      <c r="AE333" s="20"/>
    </row>
    <row r="334" spans="15:31" x14ac:dyDescent="0.2">
      <c r="O334" s="73" t="s">
        <v>53</v>
      </c>
      <c r="P334" s="73" t="s">
        <v>54</v>
      </c>
      <c r="Q334" s="40" t="s">
        <v>184</v>
      </c>
      <c r="R334" s="40" t="s">
        <v>176</v>
      </c>
      <c r="S334" s="20">
        <v>46</v>
      </c>
      <c r="T334" s="20" t="s">
        <v>193</v>
      </c>
      <c r="U334" s="20">
        <v>2</v>
      </c>
      <c r="V334" s="40">
        <v>0</v>
      </c>
      <c r="W334" s="20">
        <v>2</v>
      </c>
      <c r="X334" s="131"/>
      <c r="Y334" s="131"/>
      <c r="Z334" s="131"/>
      <c r="AA334" s="131"/>
      <c r="AB334" s="131"/>
      <c r="AC334" s="131"/>
      <c r="AD334" s="20"/>
      <c r="AE334" s="20"/>
    </row>
    <row r="335" spans="15:31" x14ac:dyDescent="0.2">
      <c r="O335" s="73" t="s">
        <v>73</v>
      </c>
      <c r="P335" s="73" t="s">
        <v>54</v>
      </c>
      <c r="Q335" s="40" t="s">
        <v>184</v>
      </c>
      <c r="R335" s="40" t="s">
        <v>176</v>
      </c>
      <c r="S335" s="20">
        <v>46</v>
      </c>
      <c r="T335" s="20" t="s">
        <v>194</v>
      </c>
      <c r="U335" s="20">
        <v>3</v>
      </c>
      <c r="V335" s="40">
        <v>0</v>
      </c>
      <c r="W335" s="20">
        <v>3</v>
      </c>
      <c r="X335" s="131"/>
      <c r="Y335" s="131"/>
      <c r="Z335" s="131"/>
      <c r="AA335" s="131"/>
      <c r="AB335" s="131"/>
      <c r="AC335" s="131"/>
      <c r="AD335" s="20"/>
      <c r="AE335" s="20"/>
    </row>
    <row r="336" spans="15:31" x14ac:dyDescent="0.2">
      <c r="O336" s="73" t="s">
        <v>53</v>
      </c>
      <c r="P336" s="73" t="s">
        <v>54</v>
      </c>
      <c r="Q336" s="40" t="s">
        <v>184</v>
      </c>
      <c r="R336" s="40" t="s">
        <v>176</v>
      </c>
      <c r="S336" s="20">
        <v>31</v>
      </c>
      <c r="T336" s="20" t="s">
        <v>194</v>
      </c>
      <c r="U336" s="20">
        <v>3</v>
      </c>
      <c r="V336" s="40">
        <v>0</v>
      </c>
      <c r="W336" s="20">
        <v>3</v>
      </c>
      <c r="X336" s="131"/>
      <c r="Y336" s="131"/>
      <c r="Z336" s="131"/>
      <c r="AA336" s="131"/>
      <c r="AB336" s="131"/>
      <c r="AC336" s="131"/>
      <c r="AD336" s="20"/>
      <c r="AE336" s="20"/>
    </row>
    <row r="337" spans="15:29" x14ac:dyDescent="0.2">
      <c r="O337" s="84" t="s">
        <v>53</v>
      </c>
      <c r="P337" s="84" t="s">
        <v>86</v>
      </c>
      <c r="Q337" s="40" t="s">
        <v>185</v>
      </c>
      <c r="R337" s="40" t="s">
        <v>183</v>
      </c>
      <c r="S337" s="26">
        <v>12</v>
      </c>
      <c r="T337" s="26" t="s">
        <v>193</v>
      </c>
      <c r="U337" s="26">
        <v>2</v>
      </c>
      <c r="V337" s="40" t="s">
        <v>183</v>
      </c>
      <c r="W337" s="26">
        <v>2</v>
      </c>
      <c r="X337" s="41"/>
      <c r="Y337" s="41"/>
      <c r="Z337" s="41"/>
      <c r="AA337" s="41"/>
      <c r="AB337" s="41"/>
      <c r="AC337" s="41"/>
    </row>
    <row r="338" spans="15:29" x14ac:dyDescent="0.2">
      <c r="O338" s="87" t="s">
        <v>53</v>
      </c>
      <c r="P338" s="87" t="s">
        <v>86</v>
      </c>
      <c r="Q338" s="40" t="s">
        <v>185</v>
      </c>
      <c r="R338" s="40" t="s">
        <v>183</v>
      </c>
      <c r="S338" s="41">
        <v>13</v>
      </c>
      <c r="T338" s="20" t="s">
        <v>192</v>
      </c>
      <c r="U338" s="20">
        <v>1</v>
      </c>
      <c r="V338" s="40" t="s">
        <v>183</v>
      </c>
      <c r="W338" s="20">
        <v>1</v>
      </c>
      <c r="X338" s="41"/>
      <c r="Y338" s="41"/>
      <c r="Z338" s="41"/>
      <c r="AA338" s="41"/>
      <c r="AB338" s="41"/>
      <c r="AC338" s="41"/>
    </row>
    <row r="339" spans="15:29" x14ac:dyDescent="0.2">
      <c r="O339" s="91" t="s">
        <v>53</v>
      </c>
      <c r="P339" s="91" t="s">
        <v>86</v>
      </c>
      <c r="Q339" s="40" t="s">
        <v>185</v>
      </c>
      <c r="R339" s="40" t="s">
        <v>183</v>
      </c>
      <c r="S339" s="20">
        <v>14</v>
      </c>
      <c r="T339" s="20" t="s">
        <v>192</v>
      </c>
      <c r="U339" s="20">
        <v>1</v>
      </c>
      <c r="V339" s="40" t="s">
        <v>183</v>
      </c>
      <c r="W339" s="20">
        <v>1</v>
      </c>
      <c r="X339" s="41"/>
      <c r="Y339" s="41"/>
      <c r="Z339" s="41"/>
      <c r="AA339" s="41"/>
      <c r="AB339" s="41"/>
      <c r="AC339" s="41"/>
    </row>
    <row r="340" spans="15:29" x14ac:dyDescent="0.2">
      <c r="O340" s="91" t="s">
        <v>53</v>
      </c>
      <c r="P340" s="91" t="s">
        <v>86</v>
      </c>
      <c r="Q340" s="40" t="s">
        <v>185</v>
      </c>
      <c r="R340" s="40" t="s">
        <v>183</v>
      </c>
      <c r="S340" s="20">
        <v>15</v>
      </c>
      <c r="T340" s="20" t="s">
        <v>193</v>
      </c>
      <c r="U340" s="20">
        <v>2</v>
      </c>
      <c r="V340" s="40" t="s">
        <v>183</v>
      </c>
      <c r="W340" s="20">
        <v>2</v>
      </c>
      <c r="X340" s="41"/>
      <c r="Y340" s="41"/>
      <c r="Z340" s="41"/>
      <c r="AA340" s="41"/>
      <c r="AB340" s="41"/>
      <c r="AC340" s="41"/>
    </row>
    <row r="341" spans="15:29" x14ac:dyDescent="0.2">
      <c r="O341" s="91" t="s">
        <v>53</v>
      </c>
      <c r="P341" s="91" t="s">
        <v>86</v>
      </c>
      <c r="Q341" s="40" t="s">
        <v>185</v>
      </c>
      <c r="R341" s="40" t="s">
        <v>183</v>
      </c>
      <c r="S341" s="20">
        <v>16</v>
      </c>
      <c r="T341" s="20" t="s">
        <v>194</v>
      </c>
      <c r="U341" s="20">
        <v>3</v>
      </c>
      <c r="V341" s="40" t="s">
        <v>183</v>
      </c>
      <c r="W341" s="20">
        <v>3</v>
      </c>
      <c r="X341" s="41"/>
      <c r="Y341" s="41"/>
      <c r="Z341" s="41"/>
      <c r="AA341" s="41"/>
      <c r="AB341" s="41"/>
      <c r="AC341" s="41"/>
    </row>
    <row r="342" spans="15:29" x14ac:dyDescent="0.2">
      <c r="O342" s="91" t="s">
        <v>53</v>
      </c>
      <c r="P342" s="91" t="s">
        <v>86</v>
      </c>
      <c r="Q342" s="40" t="s">
        <v>185</v>
      </c>
      <c r="R342" s="40" t="s">
        <v>183</v>
      </c>
      <c r="S342" s="20">
        <v>16</v>
      </c>
      <c r="T342" s="20" t="s">
        <v>194</v>
      </c>
      <c r="U342" s="20">
        <v>3</v>
      </c>
      <c r="V342" s="40" t="s">
        <v>183</v>
      </c>
      <c r="W342" s="20">
        <v>3</v>
      </c>
      <c r="X342" s="41"/>
      <c r="Y342" s="41"/>
      <c r="Z342" s="41"/>
      <c r="AA342" s="41"/>
      <c r="AB342" s="41"/>
      <c r="AC342" s="41"/>
    </row>
    <row r="343" spans="15:29" x14ac:dyDescent="0.2">
      <c r="O343" s="91" t="s">
        <v>53</v>
      </c>
      <c r="P343" s="91" t="s">
        <v>86</v>
      </c>
      <c r="Q343" s="40" t="s">
        <v>185</v>
      </c>
      <c r="R343" s="40" t="s">
        <v>183</v>
      </c>
      <c r="S343" s="20">
        <v>17</v>
      </c>
      <c r="T343" s="20" t="s">
        <v>192</v>
      </c>
      <c r="U343" s="20">
        <v>1</v>
      </c>
      <c r="V343" s="40" t="s">
        <v>183</v>
      </c>
      <c r="W343" s="20">
        <v>1</v>
      </c>
      <c r="X343" s="41"/>
      <c r="Y343" s="41"/>
      <c r="Z343" s="41"/>
      <c r="AA343" s="41"/>
      <c r="AB343" s="41"/>
      <c r="AC343" s="41"/>
    </row>
    <row r="344" spans="15:29" x14ac:dyDescent="0.2">
      <c r="O344" s="91" t="s">
        <v>53</v>
      </c>
      <c r="P344" s="91" t="s">
        <v>86</v>
      </c>
      <c r="Q344" s="40" t="s">
        <v>185</v>
      </c>
      <c r="R344" s="40" t="s">
        <v>183</v>
      </c>
      <c r="S344" s="20">
        <v>24</v>
      </c>
      <c r="T344" s="20" t="s">
        <v>191</v>
      </c>
      <c r="U344" s="20">
        <v>0</v>
      </c>
      <c r="V344" s="40" t="s">
        <v>183</v>
      </c>
      <c r="W344" s="20">
        <v>0</v>
      </c>
      <c r="X344" s="41"/>
      <c r="Y344" s="41"/>
      <c r="Z344" s="41"/>
      <c r="AA344" s="41"/>
      <c r="AB344" s="41"/>
      <c r="AC344" s="41"/>
    </row>
    <row r="345" spans="15:29" x14ac:dyDescent="0.2">
      <c r="O345" s="91" t="s">
        <v>73</v>
      </c>
      <c r="P345" s="91" t="s">
        <v>86</v>
      </c>
      <c r="Q345" s="40" t="s">
        <v>185</v>
      </c>
      <c r="R345" s="40" t="s">
        <v>183</v>
      </c>
      <c r="S345" s="20">
        <v>24</v>
      </c>
      <c r="T345" s="20" t="s">
        <v>194</v>
      </c>
      <c r="U345" s="20">
        <v>3</v>
      </c>
      <c r="V345" s="40" t="s">
        <v>183</v>
      </c>
      <c r="W345" s="20">
        <v>3</v>
      </c>
      <c r="X345" s="41"/>
      <c r="Y345" s="41"/>
      <c r="Z345" s="41"/>
      <c r="AA345" s="41"/>
      <c r="AB345" s="41"/>
      <c r="AC345" s="41"/>
    </row>
    <row r="346" spans="15:29" x14ac:dyDescent="0.2">
      <c r="O346" s="91" t="s">
        <v>53</v>
      </c>
      <c r="P346" s="91" t="s">
        <v>86</v>
      </c>
      <c r="Q346" s="40" t="s">
        <v>185</v>
      </c>
      <c r="R346" s="40" t="s">
        <v>183</v>
      </c>
      <c r="S346" s="20">
        <v>25</v>
      </c>
      <c r="T346" s="20" t="s">
        <v>193</v>
      </c>
      <c r="U346" s="20">
        <v>2</v>
      </c>
      <c r="V346" s="40" t="s">
        <v>183</v>
      </c>
      <c r="W346" s="20">
        <v>2</v>
      </c>
      <c r="X346" s="41"/>
      <c r="Y346" s="41"/>
      <c r="Z346" s="41"/>
      <c r="AA346" s="41"/>
      <c r="AB346" s="41"/>
      <c r="AC346" s="41"/>
    </row>
    <row r="347" spans="15:29" x14ac:dyDescent="0.2">
      <c r="O347" s="91" t="s">
        <v>53</v>
      </c>
      <c r="P347" s="91" t="s">
        <v>86</v>
      </c>
      <c r="Q347" s="40" t="s">
        <v>185</v>
      </c>
      <c r="R347" s="40" t="s">
        <v>183</v>
      </c>
      <c r="S347" s="20">
        <v>26</v>
      </c>
      <c r="T347" s="20" t="s">
        <v>191</v>
      </c>
      <c r="U347" s="20">
        <v>0</v>
      </c>
      <c r="V347" s="40" t="s">
        <v>183</v>
      </c>
      <c r="W347" s="20">
        <v>0</v>
      </c>
      <c r="X347" s="41"/>
      <c r="Y347" s="41"/>
      <c r="Z347" s="41"/>
      <c r="AA347" s="41"/>
      <c r="AB347" s="41"/>
      <c r="AC347" s="41"/>
    </row>
    <row r="348" spans="15:29" x14ac:dyDescent="0.2">
      <c r="O348" s="91" t="s">
        <v>53</v>
      </c>
      <c r="P348" s="91" t="s">
        <v>86</v>
      </c>
      <c r="Q348" s="40" t="s">
        <v>185</v>
      </c>
      <c r="R348" s="40" t="s">
        <v>183</v>
      </c>
      <c r="S348" s="20">
        <v>31</v>
      </c>
      <c r="T348" s="20" t="s">
        <v>193</v>
      </c>
      <c r="U348" s="20">
        <v>2</v>
      </c>
      <c r="V348" s="40" t="s">
        <v>183</v>
      </c>
      <c r="W348" s="20">
        <v>2</v>
      </c>
      <c r="X348" s="41"/>
      <c r="Y348" s="41"/>
      <c r="Z348" s="41"/>
      <c r="AA348" s="41"/>
      <c r="AB348" s="41"/>
      <c r="AC348" s="41"/>
    </row>
    <row r="349" spans="15:29" x14ac:dyDescent="0.2">
      <c r="O349" s="91" t="s">
        <v>53</v>
      </c>
      <c r="P349" s="91" t="s">
        <v>86</v>
      </c>
      <c r="Q349" s="40" t="s">
        <v>185</v>
      </c>
      <c r="R349" s="40" t="s">
        <v>183</v>
      </c>
      <c r="S349" s="20">
        <v>31</v>
      </c>
      <c r="T349" s="20" t="s">
        <v>193</v>
      </c>
      <c r="U349" s="20">
        <v>2</v>
      </c>
      <c r="V349" s="40" t="s">
        <v>183</v>
      </c>
      <c r="W349" s="20">
        <v>2</v>
      </c>
      <c r="X349" s="41"/>
      <c r="Y349" s="41"/>
      <c r="Z349" s="41"/>
      <c r="AA349" s="41"/>
      <c r="AB349" s="41"/>
      <c r="AC349" s="41"/>
    </row>
    <row r="350" spans="15:29" x14ac:dyDescent="0.2">
      <c r="O350" s="91" t="s">
        <v>53</v>
      </c>
      <c r="P350" s="91" t="s">
        <v>86</v>
      </c>
      <c r="Q350" s="40" t="s">
        <v>185</v>
      </c>
      <c r="R350" s="40" t="s">
        <v>183</v>
      </c>
      <c r="S350" s="20">
        <v>46</v>
      </c>
      <c r="T350" s="20" t="s">
        <v>193</v>
      </c>
      <c r="U350" s="20">
        <v>2</v>
      </c>
      <c r="V350" s="40" t="s">
        <v>183</v>
      </c>
      <c r="W350" s="20">
        <v>2</v>
      </c>
      <c r="X350" s="41"/>
      <c r="Y350" s="41"/>
      <c r="Z350" s="41"/>
      <c r="AA350" s="41"/>
      <c r="AB350" s="41"/>
      <c r="AC350" s="41"/>
    </row>
    <row r="351" spans="15:29" x14ac:dyDescent="0.2">
      <c r="O351" s="91" t="s">
        <v>53</v>
      </c>
      <c r="P351" s="91" t="s">
        <v>86</v>
      </c>
      <c r="Q351" s="40" t="s">
        <v>185</v>
      </c>
      <c r="R351" s="40" t="s">
        <v>183</v>
      </c>
      <c r="S351" s="20">
        <v>46</v>
      </c>
      <c r="T351" s="20" t="s">
        <v>194</v>
      </c>
      <c r="U351" s="20">
        <v>3</v>
      </c>
      <c r="V351" s="40" t="s">
        <v>183</v>
      </c>
      <c r="W351" s="20">
        <v>3</v>
      </c>
      <c r="X351" s="41"/>
      <c r="Y351" s="41"/>
      <c r="Z351" s="41"/>
      <c r="AA351" s="41"/>
      <c r="AB351" s="41"/>
      <c r="AC351" s="41"/>
    </row>
    <row r="352" spans="15:29" x14ac:dyDescent="0.2">
      <c r="O352" s="73" t="s">
        <v>53</v>
      </c>
      <c r="P352" s="73" t="s">
        <v>86</v>
      </c>
      <c r="Q352" s="40" t="s">
        <v>185</v>
      </c>
      <c r="R352" s="40" t="s">
        <v>183</v>
      </c>
      <c r="S352" s="20">
        <v>22</v>
      </c>
      <c r="T352" s="20" t="s">
        <v>192</v>
      </c>
      <c r="U352" s="20">
        <v>1</v>
      </c>
      <c r="V352" s="40" t="s">
        <v>183</v>
      </c>
      <c r="W352" s="20">
        <v>1</v>
      </c>
      <c r="X352" s="41"/>
      <c r="Y352" s="41"/>
      <c r="Z352" s="41"/>
      <c r="AA352" s="41"/>
      <c r="AB352" s="41"/>
      <c r="AC352" s="41"/>
    </row>
    <row r="353" spans="15:29" x14ac:dyDescent="0.2">
      <c r="O353" s="73" t="s">
        <v>53</v>
      </c>
      <c r="P353" s="73" t="s">
        <v>86</v>
      </c>
      <c r="Q353" s="40" t="s">
        <v>185</v>
      </c>
      <c r="R353" s="40" t="s">
        <v>183</v>
      </c>
      <c r="S353" s="20">
        <v>12</v>
      </c>
      <c r="T353" s="20" t="s">
        <v>193</v>
      </c>
      <c r="U353" s="20">
        <v>2</v>
      </c>
      <c r="V353" s="40" t="s">
        <v>183</v>
      </c>
      <c r="W353" s="20">
        <v>2</v>
      </c>
      <c r="X353" s="41"/>
      <c r="Y353" s="41"/>
      <c r="Z353" s="41"/>
      <c r="AA353" s="41"/>
      <c r="AB353" s="41"/>
      <c r="AC353" s="41"/>
    </row>
    <row r="354" spans="15:29" x14ac:dyDescent="0.2">
      <c r="O354" s="73" t="s">
        <v>53</v>
      </c>
      <c r="P354" s="73" t="s">
        <v>86</v>
      </c>
      <c r="Q354" s="40" t="s">
        <v>185</v>
      </c>
      <c r="R354" s="40" t="s">
        <v>183</v>
      </c>
      <c r="S354" s="20">
        <v>25</v>
      </c>
      <c r="T354" s="20" t="s">
        <v>191</v>
      </c>
      <c r="U354" s="20">
        <v>0</v>
      </c>
      <c r="V354" s="40" t="s">
        <v>183</v>
      </c>
      <c r="W354" s="20">
        <v>0</v>
      </c>
      <c r="X354" s="41"/>
      <c r="Y354" s="41"/>
      <c r="Z354" s="41"/>
      <c r="AA354" s="41"/>
      <c r="AB354" s="41"/>
      <c r="AC354" s="41"/>
    </row>
    <row r="355" spans="15:29" x14ac:dyDescent="0.2">
      <c r="O355" s="73" t="s">
        <v>53</v>
      </c>
      <c r="P355" s="73" t="s">
        <v>86</v>
      </c>
      <c r="Q355" s="40" t="s">
        <v>185</v>
      </c>
      <c r="R355" s="40" t="s">
        <v>183</v>
      </c>
      <c r="S355" s="20">
        <v>14</v>
      </c>
      <c r="T355" s="20" t="s">
        <v>193</v>
      </c>
      <c r="U355" s="20">
        <v>2</v>
      </c>
      <c r="V355" s="40" t="s">
        <v>183</v>
      </c>
      <c r="W355" s="20">
        <v>2</v>
      </c>
      <c r="X355" s="41"/>
      <c r="Y355" s="41"/>
      <c r="Z355" s="41"/>
      <c r="AA355" s="41"/>
      <c r="AB355" s="41"/>
      <c r="AC355" s="41"/>
    </row>
    <row r="356" spans="15:29" x14ac:dyDescent="0.2">
      <c r="O356" s="73" t="s">
        <v>53</v>
      </c>
      <c r="P356" s="73" t="s">
        <v>86</v>
      </c>
      <c r="Q356" s="40" t="s">
        <v>185</v>
      </c>
      <c r="R356" s="40" t="s">
        <v>183</v>
      </c>
      <c r="S356" s="20">
        <v>27</v>
      </c>
      <c r="T356" s="20" t="s">
        <v>194</v>
      </c>
      <c r="U356" s="20">
        <v>3</v>
      </c>
      <c r="V356" s="40" t="s">
        <v>183</v>
      </c>
      <c r="W356" s="20">
        <v>3</v>
      </c>
      <c r="X356" s="41"/>
      <c r="Y356" s="41"/>
      <c r="Z356" s="41"/>
      <c r="AA356" s="41"/>
      <c r="AB356" s="41"/>
      <c r="AC356" s="41"/>
    </row>
    <row r="357" spans="15:29" x14ac:dyDescent="0.2">
      <c r="O357" s="73" t="s">
        <v>53</v>
      </c>
      <c r="P357" s="73" t="s">
        <v>86</v>
      </c>
      <c r="Q357" s="40" t="s">
        <v>185</v>
      </c>
      <c r="R357" s="40" t="s">
        <v>183</v>
      </c>
      <c r="S357" s="20">
        <v>46</v>
      </c>
      <c r="T357" s="20" t="s">
        <v>193</v>
      </c>
      <c r="U357" s="20">
        <v>2</v>
      </c>
      <c r="V357" s="40" t="s">
        <v>183</v>
      </c>
      <c r="W357" s="20">
        <v>2</v>
      </c>
      <c r="X357" s="41"/>
      <c r="Y357" s="41"/>
      <c r="Z357" s="41"/>
      <c r="AA357" s="41"/>
      <c r="AB357" s="41"/>
      <c r="AC357" s="41"/>
    </row>
    <row r="358" spans="15:29" x14ac:dyDescent="0.2">
      <c r="O358" s="73" t="s">
        <v>53</v>
      </c>
      <c r="P358" s="73" t="s">
        <v>86</v>
      </c>
      <c r="Q358" s="40" t="s">
        <v>185</v>
      </c>
      <c r="R358" s="40" t="s">
        <v>183</v>
      </c>
      <c r="S358" s="20">
        <v>45</v>
      </c>
      <c r="T358" s="20" t="s">
        <v>194</v>
      </c>
      <c r="U358" s="20">
        <v>3</v>
      </c>
      <c r="V358" s="40" t="s">
        <v>183</v>
      </c>
      <c r="W358" s="20">
        <v>3</v>
      </c>
      <c r="X358" s="41"/>
      <c r="Y358" s="41"/>
      <c r="Z358" s="41"/>
      <c r="AA358" s="41"/>
      <c r="AB358" s="41"/>
      <c r="AC358" s="41"/>
    </row>
    <row r="359" spans="15:29" x14ac:dyDescent="0.2">
      <c r="O359" s="73" t="s">
        <v>53</v>
      </c>
      <c r="P359" s="73" t="s">
        <v>86</v>
      </c>
      <c r="Q359" s="40" t="s">
        <v>185</v>
      </c>
      <c r="R359" s="40" t="s">
        <v>183</v>
      </c>
      <c r="S359" s="20">
        <v>25</v>
      </c>
      <c r="T359" s="20" t="s">
        <v>191</v>
      </c>
      <c r="U359" s="20">
        <v>0</v>
      </c>
      <c r="V359" s="40" t="s">
        <v>183</v>
      </c>
      <c r="W359" s="20">
        <v>0</v>
      </c>
      <c r="X359" s="41"/>
      <c r="Y359" s="41"/>
      <c r="Z359" s="41"/>
      <c r="AA359" s="41"/>
      <c r="AB359" s="41"/>
      <c r="AC359" s="41"/>
    </row>
    <row r="360" spans="15:29" x14ac:dyDescent="0.2">
      <c r="O360" s="73" t="s">
        <v>73</v>
      </c>
      <c r="P360" s="73" t="s">
        <v>86</v>
      </c>
      <c r="Q360" s="40" t="s">
        <v>185</v>
      </c>
      <c r="R360" s="40" t="s">
        <v>183</v>
      </c>
      <c r="S360" s="20">
        <v>25</v>
      </c>
      <c r="T360" s="20" t="s">
        <v>194</v>
      </c>
      <c r="U360" s="20">
        <v>3</v>
      </c>
      <c r="V360" s="40" t="s">
        <v>183</v>
      </c>
      <c r="W360" s="20">
        <v>3</v>
      </c>
      <c r="X360" s="41"/>
      <c r="Y360" s="41"/>
      <c r="Z360" s="41"/>
      <c r="AA360" s="41"/>
      <c r="AB360" s="41"/>
      <c r="AC360" s="41"/>
    </row>
    <row r="361" spans="15:29" x14ac:dyDescent="0.2">
      <c r="O361" s="73" t="s">
        <v>53</v>
      </c>
      <c r="P361" s="73" t="s">
        <v>86</v>
      </c>
      <c r="Q361" s="40" t="s">
        <v>185</v>
      </c>
      <c r="R361" s="40" t="s">
        <v>183</v>
      </c>
      <c r="S361" s="20">
        <v>26</v>
      </c>
      <c r="T361" s="20" t="s">
        <v>192</v>
      </c>
      <c r="U361" s="20">
        <v>1</v>
      </c>
      <c r="V361" s="40" t="s">
        <v>183</v>
      </c>
      <c r="W361" s="20">
        <v>1</v>
      </c>
      <c r="X361" s="41"/>
      <c r="Y361" s="41"/>
      <c r="Z361" s="41"/>
      <c r="AA361" s="41"/>
      <c r="AB361" s="41"/>
      <c r="AC361" s="41"/>
    </row>
    <row r="362" spans="15:29" x14ac:dyDescent="0.2">
      <c r="O362" s="73" t="s">
        <v>53</v>
      </c>
      <c r="P362" s="73" t="s">
        <v>86</v>
      </c>
      <c r="Q362" s="40" t="s">
        <v>185</v>
      </c>
      <c r="R362" s="40" t="s">
        <v>183</v>
      </c>
      <c r="S362" s="20">
        <v>16</v>
      </c>
      <c r="T362" s="20" t="s">
        <v>191</v>
      </c>
      <c r="U362" s="20">
        <v>0</v>
      </c>
      <c r="V362" s="40" t="s">
        <v>183</v>
      </c>
      <c r="W362" s="20">
        <v>0</v>
      </c>
      <c r="X362" s="41"/>
      <c r="Y362" s="41"/>
      <c r="Z362" s="41"/>
      <c r="AA362" s="41"/>
      <c r="AB362" s="41"/>
      <c r="AC362" s="41"/>
    </row>
    <row r="363" spans="15:29" x14ac:dyDescent="0.2">
      <c r="O363" s="73" t="s">
        <v>53</v>
      </c>
      <c r="P363" s="73" t="s">
        <v>86</v>
      </c>
      <c r="Q363" s="40" t="s">
        <v>185</v>
      </c>
      <c r="R363" s="40" t="s">
        <v>183</v>
      </c>
      <c r="S363" s="20">
        <v>32</v>
      </c>
      <c r="T363" s="20" t="s">
        <v>192</v>
      </c>
      <c r="U363" s="20">
        <v>1</v>
      </c>
      <c r="V363" s="40" t="s">
        <v>183</v>
      </c>
      <c r="W363" s="20">
        <v>1</v>
      </c>
      <c r="X363" s="41"/>
      <c r="Y363" s="41"/>
      <c r="Z363" s="41"/>
      <c r="AA363" s="41"/>
      <c r="AB363" s="41"/>
      <c r="AC363" s="41"/>
    </row>
    <row r="364" spans="15:29" x14ac:dyDescent="0.2">
      <c r="O364" s="73" t="s">
        <v>53</v>
      </c>
      <c r="P364" s="73" t="s">
        <v>86</v>
      </c>
      <c r="Q364" s="40" t="s">
        <v>185</v>
      </c>
      <c r="R364" s="40" t="s">
        <v>183</v>
      </c>
      <c r="S364" s="20">
        <v>41</v>
      </c>
      <c r="T364" s="20" t="s">
        <v>193</v>
      </c>
      <c r="U364" s="20">
        <v>2</v>
      </c>
      <c r="V364" s="40" t="s">
        <v>183</v>
      </c>
      <c r="W364" s="20">
        <v>2</v>
      </c>
      <c r="X364" s="41"/>
      <c r="Y364" s="41"/>
      <c r="Z364" s="41"/>
      <c r="AA364" s="41"/>
      <c r="AB364" s="41"/>
      <c r="AC364" s="41"/>
    </row>
    <row r="365" spans="15:29" x14ac:dyDescent="0.2">
      <c r="O365" s="73" t="s">
        <v>53</v>
      </c>
      <c r="P365" s="73" t="s">
        <v>86</v>
      </c>
      <c r="Q365" s="40" t="s">
        <v>185</v>
      </c>
      <c r="R365" s="40" t="s">
        <v>183</v>
      </c>
      <c r="S365" s="20">
        <v>35</v>
      </c>
      <c r="T365" s="20" t="s">
        <v>193</v>
      </c>
      <c r="U365" s="20">
        <v>2</v>
      </c>
      <c r="V365" s="40" t="s">
        <v>183</v>
      </c>
      <c r="W365" s="20">
        <v>2</v>
      </c>
      <c r="X365" s="41"/>
      <c r="Y365" s="41"/>
      <c r="Z365" s="41"/>
      <c r="AA365" s="41"/>
      <c r="AB365" s="41"/>
      <c r="AC365" s="41"/>
    </row>
    <row r="366" spans="15:29" x14ac:dyDescent="0.2">
      <c r="O366" s="73" t="s">
        <v>53</v>
      </c>
      <c r="P366" s="73" t="s">
        <v>86</v>
      </c>
      <c r="Q366" s="40" t="s">
        <v>185</v>
      </c>
      <c r="R366" s="40" t="s">
        <v>183</v>
      </c>
      <c r="S366" s="20">
        <v>34</v>
      </c>
      <c r="T366" s="20" t="s">
        <v>193</v>
      </c>
      <c r="U366" s="20">
        <v>2</v>
      </c>
      <c r="V366" s="40" t="s">
        <v>183</v>
      </c>
      <c r="W366" s="20">
        <v>2</v>
      </c>
      <c r="X366" s="41"/>
      <c r="Y366" s="41"/>
      <c r="Z366" s="41"/>
      <c r="AA366" s="41"/>
      <c r="AB366" s="41"/>
      <c r="AC366" s="41"/>
    </row>
    <row r="367" spans="15:29" x14ac:dyDescent="0.2">
      <c r="O367" s="84" t="s">
        <v>53</v>
      </c>
      <c r="P367" s="84" t="s">
        <v>86</v>
      </c>
      <c r="Q367" s="40" t="s">
        <v>184</v>
      </c>
      <c r="R367" s="40" t="s">
        <v>183</v>
      </c>
      <c r="S367" s="26">
        <v>12</v>
      </c>
      <c r="T367" s="26" t="s">
        <v>191</v>
      </c>
      <c r="U367" s="26">
        <v>0</v>
      </c>
      <c r="V367" s="40" t="s">
        <v>183</v>
      </c>
      <c r="W367" s="26">
        <v>0</v>
      </c>
      <c r="X367" s="41"/>
      <c r="Y367" s="41"/>
      <c r="Z367" s="41"/>
      <c r="AA367" s="41"/>
      <c r="AB367" s="41"/>
      <c r="AC367" s="41"/>
    </row>
    <row r="368" spans="15:29" x14ac:dyDescent="0.2">
      <c r="O368" s="87" t="s">
        <v>53</v>
      </c>
      <c r="P368" s="87" t="s">
        <v>86</v>
      </c>
      <c r="Q368" s="40" t="s">
        <v>184</v>
      </c>
      <c r="R368" s="40" t="s">
        <v>183</v>
      </c>
      <c r="S368" s="41">
        <v>13</v>
      </c>
      <c r="T368" s="20" t="s">
        <v>192</v>
      </c>
      <c r="U368" s="20">
        <v>1</v>
      </c>
      <c r="V368" s="40" t="s">
        <v>183</v>
      </c>
      <c r="W368" s="20">
        <v>1</v>
      </c>
      <c r="X368" s="41"/>
      <c r="Y368" s="41"/>
      <c r="Z368" s="41"/>
      <c r="AA368" s="41"/>
      <c r="AB368" s="41"/>
      <c r="AC368" s="41"/>
    </row>
    <row r="369" spans="15:29" x14ac:dyDescent="0.2">
      <c r="O369" s="91" t="s">
        <v>53</v>
      </c>
      <c r="P369" s="91" t="s">
        <v>86</v>
      </c>
      <c r="Q369" s="40" t="s">
        <v>184</v>
      </c>
      <c r="R369" s="40" t="s">
        <v>183</v>
      </c>
      <c r="S369" s="20">
        <v>14</v>
      </c>
      <c r="T369" s="20" t="s">
        <v>193</v>
      </c>
      <c r="U369" s="20">
        <v>2</v>
      </c>
      <c r="V369" s="40" t="s">
        <v>183</v>
      </c>
      <c r="W369" s="20">
        <v>2</v>
      </c>
      <c r="X369" s="41"/>
      <c r="Y369" s="41"/>
      <c r="Z369" s="41"/>
      <c r="AA369" s="41"/>
      <c r="AB369" s="41"/>
      <c r="AC369" s="41"/>
    </row>
    <row r="370" spans="15:29" x14ac:dyDescent="0.2">
      <c r="O370" s="91" t="s">
        <v>53</v>
      </c>
      <c r="P370" s="91" t="s">
        <v>86</v>
      </c>
      <c r="Q370" s="40" t="s">
        <v>184</v>
      </c>
      <c r="R370" s="40" t="s">
        <v>183</v>
      </c>
      <c r="S370" s="20">
        <v>15</v>
      </c>
      <c r="T370" s="20" t="s">
        <v>191</v>
      </c>
      <c r="U370" s="20">
        <v>0</v>
      </c>
      <c r="V370" s="40" t="s">
        <v>183</v>
      </c>
      <c r="W370" s="20">
        <v>0</v>
      </c>
      <c r="X370" s="41"/>
      <c r="Y370" s="41"/>
      <c r="Z370" s="41"/>
      <c r="AA370" s="41"/>
      <c r="AB370" s="41"/>
      <c r="AC370" s="41"/>
    </row>
    <row r="371" spans="15:29" x14ac:dyDescent="0.2">
      <c r="O371" s="91" t="s">
        <v>53</v>
      </c>
      <c r="P371" s="91" t="s">
        <v>86</v>
      </c>
      <c r="Q371" s="40" t="s">
        <v>184</v>
      </c>
      <c r="R371" s="40" t="s">
        <v>183</v>
      </c>
      <c r="S371" s="20">
        <v>16</v>
      </c>
      <c r="T371" s="20" t="s">
        <v>192</v>
      </c>
      <c r="U371" s="20">
        <v>1</v>
      </c>
      <c r="V371" s="40" t="s">
        <v>183</v>
      </c>
      <c r="W371" s="20">
        <v>1</v>
      </c>
      <c r="X371" s="41"/>
      <c r="Y371" s="41"/>
      <c r="Z371" s="41"/>
      <c r="AA371" s="41"/>
      <c r="AB371" s="41"/>
      <c r="AC371" s="41"/>
    </row>
    <row r="372" spans="15:29" x14ac:dyDescent="0.2">
      <c r="O372" s="91" t="s">
        <v>53</v>
      </c>
      <c r="P372" s="91" t="s">
        <v>86</v>
      </c>
      <c r="Q372" s="40" t="s">
        <v>184</v>
      </c>
      <c r="R372" s="40" t="s">
        <v>183</v>
      </c>
      <c r="S372" s="20">
        <v>16</v>
      </c>
      <c r="T372" s="20" t="s">
        <v>192</v>
      </c>
      <c r="U372" s="20">
        <v>1</v>
      </c>
      <c r="V372" s="40" t="s">
        <v>183</v>
      </c>
      <c r="W372" s="20">
        <v>1</v>
      </c>
      <c r="X372" s="41"/>
      <c r="Y372" s="41"/>
      <c r="Z372" s="41"/>
      <c r="AA372" s="41"/>
      <c r="AB372" s="41"/>
      <c r="AC372" s="41"/>
    </row>
    <row r="373" spans="15:29" x14ac:dyDescent="0.2">
      <c r="O373" s="91" t="s">
        <v>53</v>
      </c>
      <c r="P373" s="91" t="s">
        <v>86</v>
      </c>
      <c r="Q373" s="40" t="s">
        <v>184</v>
      </c>
      <c r="R373" s="40" t="s">
        <v>183</v>
      </c>
      <c r="S373" s="20">
        <v>17</v>
      </c>
      <c r="T373" s="20" t="s">
        <v>191</v>
      </c>
      <c r="U373" s="20">
        <v>0</v>
      </c>
      <c r="V373" s="40" t="s">
        <v>183</v>
      </c>
      <c r="W373" s="20">
        <v>0</v>
      </c>
      <c r="X373" s="41"/>
      <c r="Y373" s="41"/>
      <c r="Z373" s="41"/>
      <c r="AA373" s="41"/>
      <c r="AB373" s="41"/>
      <c r="AC373" s="41"/>
    </row>
    <row r="374" spans="15:29" x14ac:dyDescent="0.2">
      <c r="O374" s="91" t="s">
        <v>53</v>
      </c>
      <c r="P374" s="91" t="s">
        <v>86</v>
      </c>
      <c r="Q374" s="40" t="s">
        <v>184</v>
      </c>
      <c r="R374" s="40" t="s">
        <v>183</v>
      </c>
      <c r="S374" s="20">
        <v>24</v>
      </c>
      <c r="T374" s="20" t="s">
        <v>191</v>
      </c>
      <c r="U374" s="20">
        <v>0</v>
      </c>
      <c r="V374" s="40" t="s">
        <v>183</v>
      </c>
      <c r="W374" s="20">
        <v>0</v>
      </c>
      <c r="X374" s="41"/>
      <c r="Y374" s="41"/>
      <c r="Z374" s="41"/>
      <c r="AA374" s="41"/>
      <c r="AB374" s="41"/>
      <c r="AC374" s="41"/>
    </row>
    <row r="375" spans="15:29" x14ac:dyDescent="0.2">
      <c r="O375" s="91" t="s">
        <v>73</v>
      </c>
      <c r="P375" s="91" t="s">
        <v>86</v>
      </c>
      <c r="Q375" s="40" t="s">
        <v>184</v>
      </c>
      <c r="R375" s="40" t="s">
        <v>183</v>
      </c>
      <c r="S375" s="20">
        <v>24</v>
      </c>
      <c r="T375" s="20" t="s">
        <v>193</v>
      </c>
      <c r="U375" s="20">
        <v>2</v>
      </c>
      <c r="V375" s="40" t="s">
        <v>183</v>
      </c>
      <c r="W375" s="20">
        <v>2</v>
      </c>
      <c r="X375" s="41"/>
      <c r="Y375" s="41"/>
      <c r="Z375" s="41"/>
      <c r="AA375" s="41"/>
      <c r="AB375" s="41"/>
      <c r="AC375" s="41"/>
    </row>
    <row r="376" spans="15:29" x14ac:dyDescent="0.2">
      <c r="O376" s="91" t="s">
        <v>53</v>
      </c>
      <c r="P376" s="91" t="s">
        <v>86</v>
      </c>
      <c r="Q376" s="40" t="s">
        <v>184</v>
      </c>
      <c r="R376" s="40" t="s">
        <v>183</v>
      </c>
      <c r="S376" s="20">
        <v>25</v>
      </c>
      <c r="T376" s="20" t="s">
        <v>191</v>
      </c>
      <c r="U376" s="20">
        <v>0</v>
      </c>
      <c r="V376" s="40" t="s">
        <v>183</v>
      </c>
      <c r="W376" s="20">
        <v>0</v>
      </c>
      <c r="X376" s="41"/>
      <c r="Y376" s="41"/>
      <c r="Z376" s="41"/>
      <c r="AA376" s="41"/>
      <c r="AB376" s="41"/>
      <c r="AC376" s="41"/>
    </row>
    <row r="377" spans="15:29" x14ac:dyDescent="0.2">
      <c r="O377" s="91" t="s">
        <v>53</v>
      </c>
      <c r="P377" s="91" t="s">
        <v>86</v>
      </c>
      <c r="Q377" s="40" t="s">
        <v>184</v>
      </c>
      <c r="R377" s="40" t="s">
        <v>183</v>
      </c>
      <c r="S377" s="20">
        <v>26</v>
      </c>
      <c r="T377" s="20" t="s">
        <v>191</v>
      </c>
      <c r="U377" s="20">
        <v>0</v>
      </c>
      <c r="V377" s="40" t="s">
        <v>183</v>
      </c>
      <c r="W377" s="20">
        <v>0</v>
      </c>
      <c r="X377" s="41"/>
      <c r="Y377" s="41"/>
      <c r="Z377" s="41"/>
      <c r="AA377" s="41"/>
      <c r="AB377" s="41"/>
      <c r="AC377" s="41"/>
    </row>
    <row r="378" spans="15:29" x14ac:dyDescent="0.2">
      <c r="O378" s="91" t="s">
        <v>53</v>
      </c>
      <c r="P378" s="91" t="s">
        <v>86</v>
      </c>
      <c r="Q378" s="40" t="s">
        <v>184</v>
      </c>
      <c r="R378" s="40" t="s">
        <v>183</v>
      </c>
      <c r="S378" s="20">
        <v>31</v>
      </c>
      <c r="T378" s="20" t="s">
        <v>192</v>
      </c>
      <c r="U378" s="20">
        <v>1</v>
      </c>
      <c r="V378" s="40" t="s">
        <v>183</v>
      </c>
      <c r="W378" s="20">
        <v>1</v>
      </c>
      <c r="X378" s="41"/>
      <c r="Y378" s="41"/>
      <c r="Z378" s="41"/>
      <c r="AA378" s="41"/>
      <c r="AB378" s="41"/>
      <c r="AC378" s="41"/>
    </row>
    <row r="379" spans="15:29" x14ac:dyDescent="0.2">
      <c r="O379" s="91" t="s">
        <v>53</v>
      </c>
      <c r="P379" s="91" t="s">
        <v>86</v>
      </c>
      <c r="Q379" s="40" t="s">
        <v>184</v>
      </c>
      <c r="R379" s="40" t="s">
        <v>183</v>
      </c>
      <c r="S379" s="20">
        <v>31</v>
      </c>
      <c r="T379" s="20" t="s">
        <v>193</v>
      </c>
      <c r="U379" s="20">
        <v>2</v>
      </c>
      <c r="V379" s="40" t="s">
        <v>183</v>
      </c>
      <c r="W379" s="20">
        <v>2</v>
      </c>
      <c r="X379" s="41"/>
      <c r="Y379" s="41"/>
      <c r="Z379" s="41"/>
      <c r="AA379" s="41"/>
      <c r="AB379" s="41"/>
      <c r="AC379" s="41"/>
    </row>
    <row r="380" spans="15:29" x14ac:dyDescent="0.2">
      <c r="O380" s="91" t="s">
        <v>53</v>
      </c>
      <c r="P380" s="91" t="s">
        <v>86</v>
      </c>
      <c r="Q380" s="40" t="s">
        <v>184</v>
      </c>
      <c r="R380" s="40" t="s">
        <v>183</v>
      </c>
      <c r="S380" s="20">
        <v>46</v>
      </c>
      <c r="T380" s="20" t="s">
        <v>192</v>
      </c>
      <c r="U380" s="20">
        <v>1</v>
      </c>
      <c r="V380" s="40" t="s">
        <v>183</v>
      </c>
      <c r="W380" s="20">
        <v>1</v>
      </c>
      <c r="X380" s="41"/>
      <c r="Y380" s="41"/>
      <c r="Z380" s="41"/>
      <c r="AA380" s="41"/>
      <c r="AB380" s="41"/>
      <c r="AC380" s="41"/>
    </row>
    <row r="381" spans="15:29" x14ac:dyDescent="0.2">
      <c r="O381" s="91" t="s">
        <v>53</v>
      </c>
      <c r="P381" s="91" t="s">
        <v>86</v>
      </c>
      <c r="Q381" s="40" t="s">
        <v>184</v>
      </c>
      <c r="R381" s="40" t="s">
        <v>183</v>
      </c>
      <c r="S381" s="20">
        <v>46</v>
      </c>
      <c r="T381" s="20" t="s">
        <v>192</v>
      </c>
      <c r="U381" s="20">
        <v>1</v>
      </c>
      <c r="V381" s="40" t="s">
        <v>183</v>
      </c>
      <c r="W381" s="20">
        <v>1</v>
      </c>
      <c r="X381" s="41"/>
      <c r="Y381" s="41"/>
      <c r="Z381" s="41"/>
      <c r="AA381" s="41"/>
      <c r="AB381" s="41"/>
      <c r="AC381" s="41"/>
    </row>
    <row r="382" spans="15:29" x14ac:dyDescent="0.2">
      <c r="O382" s="73" t="s">
        <v>53</v>
      </c>
      <c r="P382" s="73" t="s">
        <v>86</v>
      </c>
      <c r="Q382" s="40" t="s">
        <v>184</v>
      </c>
      <c r="R382" s="40" t="s">
        <v>183</v>
      </c>
      <c r="S382" s="20">
        <v>22</v>
      </c>
      <c r="T382" s="20" t="s">
        <v>191</v>
      </c>
      <c r="U382" s="20">
        <v>0</v>
      </c>
      <c r="V382" s="40" t="s">
        <v>183</v>
      </c>
      <c r="W382" s="20">
        <v>0</v>
      </c>
      <c r="X382" s="41"/>
      <c r="Y382" s="41"/>
      <c r="Z382" s="41"/>
      <c r="AA382" s="41"/>
      <c r="AB382" s="41"/>
      <c r="AC382" s="41"/>
    </row>
    <row r="383" spans="15:29" x14ac:dyDescent="0.2">
      <c r="O383" s="73" t="s">
        <v>53</v>
      </c>
      <c r="P383" s="73" t="s">
        <v>86</v>
      </c>
      <c r="Q383" s="40" t="s">
        <v>184</v>
      </c>
      <c r="R383" s="40" t="s">
        <v>183</v>
      </c>
      <c r="S383" s="20">
        <v>12</v>
      </c>
      <c r="T383" s="20" t="s">
        <v>193</v>
      </c>
      <c r="U383" s="20">
        <v>2</v>
      </c>
      <c r="V383" s="40" t="s">
        <v>183</v>
      </c>
      <c r="W383" s="20">
        <v>2</v>
      </c>
      <c r="X383" s="41"/>
      <c r="Y383" s="41"/>
      <c r="Z383" s="41"/>
      <c r="AA383" s="41"/>
      <c r="AB383" s="41"/>
      <c r="AC383" s="41"/>
    </row>
    <row r="384" spans="15:29" x14ac:dyDescent="0.2">
      <c r="O384" s="73" t="s">
        <v>53</v>
      </c>
      <c r="P384" s="73" t="s">
        <v>86</v>
      </c>
      <c r="Q384" s="40" t="s">
        <v>184</v>
      </c>
      <c r="R384" s="40" t="s">
        <v>183</v>
      </c>
      <c r="S384" s="20">
        <v>25</v>
      </c>
      <c r="T384" s="20" t="s">
        <v>191</v>
      </c>
      <c r="U384" s="20">
        <v>0</v>
      </c>
      <c r="V384" s="40" t="s">
        <v>183</v>
      </c>
      <c r="W384" s="20">
        <v>0</v>
      </c>
      <c r="X384" s="41"/>
      <c r="Y384" s="41"/>
      <c r="Z384" s="41"/>
      <c r="AA384" s="41"/>
      <c r="AB384" s="41"/>
      <c r="AC384" s="41"/>
    </row>
    <row r="385" spans="15:29" x14ac:dyDescent="0.2">
      <c r="O385" s="73" t="s">
        <v>53</v>
      </c>
      <c r="P385" s="73" t="s">
        <v>86</v>
      </c>
      <c r="Q385" s="40" t="s">
        <v>184</v>
      </c>
      <c r="R385" s="40" t="s">
        <v>183</v>
      </c>
      <c r="S385" s="20">
        <v>14</v>
      </c>
      <c r="T385" s="20" t="s">
        <v>191</v>
      </c>
      <c r="U385" s="20">
        <v>0</v>
      </c>
      <c r="V385" s="40" t="s">
        <v>183</v>
      </c>
      <c r="W385" s="20">
        <v>0</v>
      </c>
      <c r="X385" s="41"/>
      <c r="Y385" s="41"/>
      <c r="Z385" s="41"/>
      <c r="AA385" s="41"/>
      <c r="AB385" s="41"/>
      <c r="AC385" s="41"/>
    </row>
    <row r="386" spans="15:29" x14ac:dyDescent="0.2">
      <c r="O386" s="73" t="s">
        <v>53</v>
      </c>
      <c r="P386" s="73" t="s">
        <v>86</v>
      </c>
      <c r="Q386" s="40" t="s">
        <v>184</v>
      </c>
      <c r="R386" s="40" t="s">
        <v>183</v>
      </c>
      <c r="S386" s="20">
        <v>27</v>
      </c>
      <c r="T386" s="20" t="s">
        <v>192</v>
      </c>
      <c r="U386" s="20">
        <v>1</v>
      </c>
      <c r="V386" s="40" t="s">
        <v>183</v>
      </c>
      <c r="W386" s="20">
        <v>1</v>
      </c>
      <c r="X386" s="41"/>
      <c r="Y386" s="41"/>
      <c r="Z386" s="41"/>
      <c r="AA386" s="41"/>
      <c r="AB386" s="41"/>
      <c r="AC386" s="41"/>
    </row>
    <row r="387" spans="15:29" x14ac:dyDescent="0.2">
      <c r="O387" s="73" t="s">
        <v>53</v>
      </c>
      <c r="P387" s="73" t="s">
        <v>86</v>
      </c>
      <c r="Q387" s="40" t="s">
        <v>184</v>
      </c>
      <c r="R387" s="40" t="s">
        <v>183</v>
      </c>
      <c r="S387" s="20">
        <v>46</v>
      </c>
      <c r="T387" s="20" t="s">
        <v>192</v>
      </c>
      <c r="U387" s="20">
        <v>1</v>
      </c>
      <c r="V387" s="40" t="s">
        <v>183</v>
      </c>
      <c r="W387" s="20">
        <v>1</v>
      </c>
      <c r="X387" s="41"/>
      <c r="Y387" s="41"/>
      <c r="Z387" s="41"/>
      <c r="AA387" s="41"/>
      <c r="AB387" s="41"/>
      <c r="AC387" s="41"/>
    </row>
    <row r="388" spans="15:29" x14ac:dyDescent="0.2">
      <c r="O388" s="73" t="s">
        <v>53</v>
      </c>
      <c r="P388" s="73" t="s">
        <v>86</v>
      </c>
      <c r="Q388" s="40" t="s">
        <v>184</v>
      </c>
      <c r="R388" s="40" t="s">
        <v>183</v>
      </c>
      <c r="S388" s="20">
        <v>45</v>
      </c>
      <c r="T388" s="20" t="s">
        <v>192</v>
      </c>
      <c r="U388" s="20">
        <v>1</v>
      </c>
      <c r="V388" s="40" t="s">
        <v>183</v>
      </c>
      <c r="W388" s="20">
        <v>1</v>
      </c>
      <c r="X388" s="41"/>
      <c r="Y388" s="41"/>
      <c r="Z388" s="41"/>
      <c r="AA388" s="41"/>
      <c r="AB388" s="41"/>
      <c r="AC388" s="41"/>
    </row>
    <row r="389" spans="15:29" x14ac:dyDescent="0.2">
      <c r="O389" s="73" t="s">
        <v>53</v>
      </c>
      <c r="P389" s="73" t="s">
        <v>86</v>
      </c>
      <c r="Q389" s="40" t="s">
        <v>184</v>
      </c>
      <c r="R389" s="40" t="s">
        <v>183</v>
      </c>
      <c r="S389" s="20">
        <v>25</v>
      </c>
      <c r="T389" s="20" t="s">
        <v>191</v>
      </c>
      <c r="U389" s="20">
        <v>0</v>
      </c>
      <c r="V389" s="40" t="s">
        <v>183</v>
      </c>
      <c r="W389" s="20">
        <v>0</v>
      </c>
      <c r="X389" s="41"/>
      <c r="Y389" s="41"/>
      <c r="Z389" s="41"/>
      <c r="AA389" s="41"/>
      <c r="AB389" s="41"/>
      <c r="AC389" s="41"/>
    </row>
    <row r="390" spans="15:29" x14ac:dyDescent="0.2">
      <c r="O390" s="73" t="s">
        <v>73</v>
      </c>
      <c r="P390" s="73" t="s">
        <v>86</v>
      </c>
      <c r="Q390" s="40" t="s">
        <v>184</v>
      </c>
      <c r="R390" s="40" t="s">
        <v>183</v>
      </c>
      <c r="S390" s="20">
        <v>25</v>
      </c>
      <c r="T390" s="20" t="s">
        <v>193</v>
      </c>
      <c r="U390" s="20">
        <v>2</v>
      </c>
      <c r="V390" s="40" t="s">
        <v>183</v>
      </c>
      <c r="W390" s="20">
        <v>2</v>
      </c>
      <c r="X390" s="41"/>
      <c r="Y390" s="41"/>
      <c r="Z390" s="41"/>
      <c r="AA390" s="41"/>
      <c r="AB390" s="41"/>
      <c r="AC390" s="41"/>
    </row>
    <row r="391" spans="15:29" x14ac:dyDescent="0.2">
      <c r="O391" s="73" t="s">
        <v>53</v>
      </c>
      <c r="P391" s="73" t="s">
        <v>86</v>
      </c>
      <c r="Q391" s="40" t="s">
        <v>184</v>
      </c>
      <c r="R391" s="40" t="s">
        <v>183</v>
      </c>
      <c r="S391" s="20">
        <v>26</v>
      </c>
      <c r="T391" s="20" t="s">
        <v>191</v>
      </c>
      <c r="U391" s="20">
        <v>0</v>
      </c>
      <c r="V391" s="40" t="s">
        <v>183</v>
      </c>
      <c r="W391" s="20">
        <v>0</v>
      </c>
      <c r="X391" s="41"/>
      <c r="Y391" s="41"/>
      <c r="Z391" s="41"/>
      <c r="AA391" s="41"/>
      <c r="AB391" s="41"/>
      <c r="AC391" s="41"/>
    </row>
    <row r="392" spans="15:29" x14ac:dyDescent="0.2">
      <c r="O392" s="73" t="s">
        <v>53</v>
      </c>
      <c r="P392" s="73" t="s">
        <v>86</v>
      </c>
      <c r="Q392" s="40" t="s">
        <v>184</v>
      </c>
      <c r="R392" s="40" t="s">
        <v>183</v>
      </c>
      <c r="S392" s="20">
        <v>16</v>
      </c>
      <c r="T392" s="20" t="s">
        <v>191</v>
      </c>
      <c r="U392" s="20">
        <v>0</v>
      </c>
      <c r="V392" s="40" t="s">
        <v>183</v>
      </c>
      <c r="W392" s="20">
        <v>0</v>
      </c>
      <c r="X392" s="41"/>
      <c r="Y392" s="41"/>
      <c r="Z392" s="41"/>
      <c r="AA392" s="41"/>
      <c r="AB392" s="41"/>
      <c r="AC392" s="41"/>
    </row>
    <row r="393" spans="15:29" x14ac:dyDescent="0.2">
      <c r="O393" s="73" t="s">
        <v>53</v>
      </c>
      <c r="P393" s="73" t="s">
        <v>86</v>
      </c>
      <c r="Q393" s="40" t="s">
        <v>184</v>
      </c>
      <c r="R393" s="40" t="s">
        <v>183</v>
      </c>
      <c r="S393" s="20">
        <v>32</v>
      </c>
      <c r="T393" s="20" t="s">
        <v>191</v>
      </c>
      <c r="U393" s="20">
        <v>0</v>
      </c>
      <c r="V393" s="40" t="s">
        <v>183</v>
      </c>
      <c r="W393" s="20">
        <v>0</v>
      </c>
      <c r="X393" s="41"/>
      <c r="Y393" s="41"/>
      <c r="Z393" s="41"/>
      <c r="AA393" s="41"/>
      <c r="AB393" s="41"/>
      <c r="AC393" s="41"/>
    </row>
    <row r="394" spans="15:29" x14ac:dyDescent="0.2">
      <c r="O394" s="73" t="s">
        <v>53</v>
      </c>
      <c r="P394" s="73" t="s">
        <v>86</v>
      </c>
      <c r="Q394" s="40" t="s">
        <v>184</v>
      </c>
      <c r="R394" s="40" t="s">
        <v>183</v>
      </c>
      <c r="S394" s="20">
        <v>41</v>
      </c>
      <c r="T394" s="20" t="s">
        <v>193</v>
      </c>
      <c r="U394" s="20">
        <v>2</v>
      </c>
      <c r="V394" s="40" t="s">
        <v>183</v>
      </c>
      <c r="W394" s="20">
        <v>2</v>
      </c>
      <c r="X394" s="41"/>
      <c r="Y394" s="41"/>
      <c r="Z394" s="41"/>
      <c r="AA394" s="41"/>
      <c r="AB394" s="41"/>
      <c r="AC394" s="41"/>
    </row>
    <row r="395" spans="15:29" x14ac:dyDescent="0.2">
      <c r="O395" s="73" t="s">
        <v>53</v>
      </c>
      <c r="P395" s="73" t="s">
        <v>86</v>
      </c>
      <c r="Q395" s="40" t="s">
        <v>184</v>
      </c>
      <c r="R395" s="40" t="s">
        <v>183</v>
      </c>
      <c r="S395" s="20">
        <v>35</v>
      </c>
      <c r="T395" s="20" t="s">
        <v>192</v>
      </c>
      <c r="U395" s="20">
        <v>1</v>
      </c>
      <c r="V395" s="40" t="s">
        <v>183</v>
      </c>
      <c r="W395" s="20">
        <v>1</v>
      </c>
      <c r="X395" s="41"/>
      <c r="Y395" s="41"/>
      <c r="Z395" s="41"/>
      <c r="AA395" s="41"/>
      <c r="AB395" s="41"/>
      <c r="AC395" s="41"/>
    </row>
    <row r="396" spans="15:29" x14ac:dyDescent="0.2">
      <c r="O396" s="73" t="s">
        <v>53</v>
      </c>
      <c r="P396" s="73" t="s">
        <v>86</v>
      </c>
      <c r="Q396" s="40" t="s">
        <v>184</v>
      </c>
      <c r="R396" s="40" t="s">
        <v>183</v>
      </c>
      <c r="S396" s="20">
        <v>34</v>
      </c>
      <c r="T396" s="20" t="s">
        <v>193</v>
      </c>
      <c r="U396" s="20">
        <v>2</v>
      </c>
      <c r="V396" s="40" t="s">
        <v>183</v>
      </c>
      <c r="W396" s="20">
        <v>2</v>
      </c>
      <c r="X396" s="41"/>
      <c r="Y396" s="41"/>
      <c r="Z396" s="41"/>
      <c r="AA396" s="41"/>
      <c r="AB396" s="41"/>
      <c r="AC396" s="41"/>
    </row>
    <row r="397" spans="15:29" x14ac:dyDescent="0.2">
      <c r="O397" s="84" t="s">
        <v>53</v>
      </c>
      <c r="P397" s="84" t="s">
        <v>86</v>
      </c>
      <c r="Q397" s="40" t="s">
        <v>185</v>
      </c>
      <c r="R397" s="40" t="s">
        <v>182</v>
      </c>
      <c r="S397" s="26">
        <v>12</v>
      </c>
      <c r="T397" s="26" t="s">
        <v>193</v>
      </c>
      <c r="U397" s="26">
        <v>2</v>
      </c>
      <c r="V397" s="40" t="s">
        <v>182</v>
      </c>
      <c r="W397" s="26">
        <v>2</v>
      </c>
      <c r="X397" s="41"/>
      <c r="Y397" s="41"/>
      <c r="Z397" s="41"/>
      <c r="AA397" s="41"/>
      <c r="AB397" s="41"/>
      <c r="AC397" s="41"/>
    </row>
    <row r="398" spans="15:29" x14ac:dyDescent="0.2">
      <c r="O398" s="87" t="s">
        <v>53</v>
      </c>
      <c r="P398" s="87" t="s">
        <v>86</v>
      </c>
      <c r="Q398" s="40" t="s">
        <v>185</v>
      </c>
      <c r="R398" s="40" t="s">
        <v>182</v>
      </c>
      <c r="S398" s="41">
        <v>13</v>
      </c>
      <c r="T398" s="20" t="s">
        <v>192</v>
      </c>
      <c r="U398" s="20">
        <v>1</v>
      </c>
      <c r="V398" s="40" t="s">
        <v>182</v>
      </c>
      <c r="W398" s="20">
        <v>1</v>
      </c>
      <c r="X398" s="41"/>
      <c r="Y398" s="41"/>
      <c r="Z398" s="41"/>
      <c r="AA398" s="41"/>
      <c r="AB398" s="41"/>
      <c r="AC398" s="41"/>
    </row>
    <row r="399" spans="15:29" x14ac:dyDescent="0.2">
      <c r="O399" s="91" t="s">
        <v>53</v>
      </c>
      <c r="P399" s="91" t="s">
        <v>86</v>
      </c>
      <c r="Q399" s="40" t="s">
        <v>185</v>
      </c>
      <c r="R399" s="40" t="s">
        <v>182</v>
      </c>
      <c r="S399" s="20">
        <v>14</v>
      </c>
      <c r="T399" s="20" t="s">
        <v>192</v>
      </c>
      <c r="U399" s="20">
        <v>1</v>
      </c>
      <c r="V399" s="40" t="s">
        <v>182</v>
      </c>
      <c r="W399" s="20">
        <v>1</v>
      </c>
      <c r="X399" s="41"/>
      <c r="Y399" s="41"/>
      <c r="Z399" s="41"/>
      <c r="AA399" s="41"/>
      <c r="AB399" s="41"/>
      <c r="AC399" s="41"/>
    </row>
    <row r="400" spans="15:29" x14ac:dyDescent="0.2">
      <c r="O400" s="91" t="s">
        <v>53</v>
      </c>
      <c r="P400" s="91" t="s">
        <v>86</v>
      </c>
      <c r="Q400" s="40" t="s">
        <v>185</v>
      </c>
      <c r="R400" s="40" t="s">
        <v>182</v>
      </c>
      <c r="S400" s="20">
        <v>15</v>
      </c>
      <c r="T400" s="20" t="s">
        <v>193</v>
      </c>
      <c r="U400" s="20">
        <v>2</v>
      </c>
      <c r="V400" s="40" t="s">
        <v>182</v>
      </c>
      <c r="W400" s="20">
        <v>2</v>
      </c>
      <c r="X400" s="41"/>
      <c r="Y400" s="41"/>
      <c r="Z400" s="41"/>
      <c r="AA400" s="41"/>
      <c r="AB400" s="41"/>
      <c r="AC400" s="41"/>
    </row>
    <row r="401" spans="15:29" x14ac:dyDescent="0.2">
      <c r="O401" s="91" t="s">
        <v>53</v>
      </c>
      <c r="P401" s="91" t="s">
        <v>86</v>
      </c>
      <c r="Q401" s="40" t="s">
        <v>185</v>
      </c>
      <c r="R401" s="40" t="s">
        <v>182</v>
      </c>
      <c r="S401" s="20">
        <v>16</v>
      </c>
      <c r="T401" s="20" t="s">
        <v>193</v>
      </c>
      <c r="U401" s="20">
        <v>2</v>
      </c>
      <c r="V401" s="40" t="s">
        <v>182</v>
      </c>
      <c r="W401" s="20">
        <v>2</v>
      </c>
      <c r="X401" s="41"/>
      <c r="Y401" s="41"/>
      <c r="Z401" s="41"/>
      <c r="AA401" s="41"/>
      <c r="AB401" s="41"/>
      <c r="AC401" s="41"/>
    </row>
    <row r="402" spans="15:29" x14ac:dyDescent="0.2">
      <c r="O402" s="91" t="s">
        <v>53</v>
      </c>
      <c r="P402" s="91" t="s">
        <v>86</v>
      </c>
      <c r="Q402" s="40" t="s">
        <v>185</v>
      </c>
      <c r="R402" s="40" t="s">
        <v>182</v>
      </c>
      <c r="S402" s="20">
        <v>16</v>
      </c>
      <c r="T402" s="20" t="s">
        <v>194</v>
      </c>
      <c r="U402" s="20">
        <v>3</v>
      </c>
      <c r="V402" s="40" t="s">
        <v>182</v>
      </c>
      <c r="W402" s="20">
        <v>3</v>
      </c>
      <c r="X402" s="41"/>
      <c r="Y402" s="41"/>
      <c r="Z402" s="41"/>
      <c r="AA402" s="41"/>
      <c r="AB402" s="41"/>
      <c r="AC402" s="41"/>
    </row>
    <row r="403" spans="15:29" x14ac:dyDescent="0.2">
      <c r="O403" s="91" t="s">
        <v>53</v>
      </c>
      <c r="P403" s="91" t="s">
        <v>86</v>
      </c>
      <c r="Q403" s="40" t="s">
        <v>185</v>
      </c>
      <c r="R403" s="40" t="s">
        <v>182</v>
      </c>
      <c r="S403" s="20">
        <v>17</v>
      </c>
      <c r="T403" s="20" t="s">
        <v>192</v>
      </c>
      <c r="U403" s="20">
        <v>1</v>
      </c>
      <c r="V403" s="40" t="s">
        <v>182</v>
      </c>
      <c r="W403" s="20">
        <v>1</v>
      </c>
      <c r="X403" s="41"/>
      <c r="Y403" s="41"/>
      <c r="Z403" s="41"/>
      <c r="AA403" s="41"/>
      <c r="AB403" s="41"/>
      <c r="AC403" s="41"/>
    </row>
    <row r="404" spans="15:29" x14ac:dyDescent="0.2">
      <c r="O404" s="91" t="s">
        <v>53</v>
      </c>
      <c r="P404" s="91" t="s">
        <v>86</v>
      </c>
      <c r="Q404" s="40" t="s">
        <v>185</v>
      </c>
      <c r="R404" s="40" t="s">
        <v>182</v>
      </c>
      <c r="S404" s="20">
        <v>24</v>
      </c>
      <c r="T404" s="20" t="s">
        <v>193</v>
      </c>
      <c r="U404" s="20">
        <v>2</v>
      </c>
      <c r="V404" s="40" t="s">
        <v>182</v>
      </c>
      <c r="W404" s="20">
        <v>2</v>
      </c>
      <c r="X404" s="41"/>
      <c r="Y404" s="41"/>
      <c r="Z404" s="41"/>
      <c r="AA404" s="41"/>
      <c r="AB404" s="41"/>
      <c r="AC404" s="41"/>
    </row>
    <row r="405" spans="15:29" x14ac:dyDescent="0.2">
      <c r="O405" s="91" t="s">
        <v>73</v>
      </c>
      <c r="P405" s="91" t="s">
        <v>86</v>
      </c>
      <c r="Q405" s="40" t="s">
        <v>185</v>
      </c>
      <c r="R405" s="40" t="s">
        <v>182</v>
      </c>
      <c r="S405" s="20">
        <v>24</v>
      </c>
      <c r="T405" s="20" t="s">
        <v>192</v>
      </c>
      <c r="U405" s="20">
        <v>1</v>
      </c>
      <c r="V405" s="40" t="s">
        <v>182</v>
      </c>
      <c r="W405" s="20">
        <v>1</v>
      </c>
      <c r="X405" s="41"/>
      <c r="Y405" s="41"/>
      <c r="Z405" s="41"/>
      <c r="AA405" s="41"/>
      <c r="AB405" s="41"/>
      <c r="AC405" s="41"/>
    </row>
    <row r="406" spans="15:29" x14ac:dyDescent="0.2">
      <c r="O406" s="91" t="s">
        <v>53</v>
      </c>
      <c r="P406" s="91" t="s">
        <v>86</v>
      </c>
      <c r="Q406" s="40" t="s">
        <v>185</v>
      </c>
      <c r="R406" s="40" t="s">
        <v>182</v>
      </c>
      <c r="S406" s="20">
        <v>25</v>
      </c>
      <c r="T406" s="20" t="s">
        <v>193</v>
      </c>
      <c r="U406" s="20">
        <v>2</v>
      </c>
      <c r="V406" s="40" t="s">
        <v>182</v>
      </c>
      <c r="W406" s="20">
        <v>2</v>
      </c>
      <c r="X406" s="41"/>
      <c r="Y406" s="41"/>
      <c r="Z406" s="41"/>
      <c r="AA406" s="41"/>
      <c r="AB406" s="41"/>
      <c r="AC406" s="41"/>
    </row>
    <row r="407" spans="15:29" x14ac:dyDescent="0.2">
      <c r="O407" s="91" t="s">
        <v>53</v>
      </c>
      <c r="P407" s="91" t="s">
        <v>86</v>
      </c>
      <c r="Q407" s="40" t="s">
        <v>185</v>
      </c>
      <c r="R407" s="40" t="s">
        <v>182</v>
      </c>
      <c r="S407" s="20">
        <v>26</v>
      </c>
      <c r="T407" s="20" t="s">
        <v>193</v>
      </c>
      <c r="U407" s="20">
        <v>2</v>
      </c>
      <c r="V407" s="40" t="s">
        <v>182</v>
      </c>
      <c r="W407" s="20">
        <v>2</v>
      </c>
      <c r="X407" s="41"/>
      <c r="Y407" s="41"/>
      <c r="Z407" s="41"/>
      <c r="AA407" s="41"/>
      <c r="AB407" s="41"/>
      <c r="AC407" s="41"/>
    </row>
    <row r="408" spans="15:29" x14ac:dyDescent="0.2">
      <c r="O408" s="91" t="s">
        <v>53</v>
      </c>
      <c r="P408" s="91" t="s">
        <v>86</v>
      </c>
      <c r="Q408" s="40" t="s">
        <v>185</v>
      </c>
      <c r="R408" s="40" t="s">
        <v>182</v>
      </c>
      <c r="S408" s="20">
        <v>31</v>
      </c>
      <c r="T408" s="20" t="s">
        <v>192</v>
      </c>
      <c r="U408" s="20">
        <v>1</v>
      </c>
      <c r="V408" s="40" t="s">
        <v>182</v>
      </c>
      <c r="W408" s="20">
        <v>1</v>
      </c>
      <c r="X408" s="41"/>
      <c r="Y408" s="41"/>
      <c r="Z408" s="41"/>
      <c r="AA408" s="41"/>
      <c r="AB408" s="41"/>
      <c r="AC408" s="41"/>
    </row>
    <row r="409" spans="15:29" x14ac:dyDescent="0.2">
      <c r="O409" s="91" t="s">
        <v>53</v>
      </c>
      <c r="P409" s="91" t="s">
        <v>86</v>
      </c>
      <c r="Q409" s="40" t="s">
        <v>185</v>
      </c>
      <c r="R409" s="40" t="s">
        <v>182</v>
      </c>
      <c r="S409" s="20">
        <v>31</v>
      </c>
      <c r="T409" s="20" t="s">
        <v>194</v>
      </c>
      <c r="U409" s="20">
        <v>3</v>
      </c>
      <c r="V409" s="40" t="s">
        <v>182</v>
      </c>
      <c r="W409" s="20">
        <v>3</v>
      </c>
      <c r="X409" s="41"/>
      <c r="Y409" s="41"/>
      <c r="Z409" s="41"/>
      <c r="AA409" s="41"/>
      <c r="AB409" s="41"/>
      <c r="AC409" s="41"/>
    </row>
    <row r="410" spans="15:29" x14ac:dyDescent="0.2">
      <c r="O410" s="91" t="s">
        <v>53</v>
      </c>
      <c r="P410" s="91" t="s">
        <v>86</v>
      </c>
      <c r="Q410" s="40" t="s">
        <v>185</v>
      </c>
      <c r="R410" s="40" t="s">
        <v>182</v>
      </c>
      <c r="S410" s="20">
        <v>46</v>
      </c>
      <c r="T410" s="20" t="s">
        <v>193</v>
      </c>
      <c r="U410" s="20">
        <v>2</v>
      </c>
      <c r="V410" s="40" t="s">
        <v>182</v>
      </c>
      <c r="W410" s="20">
        <v>2</v>
      </c>
      <c r="X410" s="41"/>
      <c r="Y410" s="41"/>
      <c r="Z410" s="41"/>
      <c r="AA410" s="41"/>
      <c r="AB410" s="41"/>
      <c r="AC410" s="41"/>
    </row>
    <row r="411" spans="15:29" x14ac:dyDescent="0.2">
      <c r="O411" s="91" t="s">
        <v>53</v>
      </c>
      <c r="P411" s="91" t="s">
        <v>86</v>
      </c>
      <c r="Q411" s="40" t="s">
        <v>185</v>
      </c>
      <c r="R411" s="40" t="s">
        <v>182</v>
      </c>
      <c r="S411" s="20">
        <v>46</v>
      </c>
      <c r="T411" s="20" t="s">
        <v>193</v>
      </c>
      <c r="U411" s="20">
        <v>2</v>
      </c>
      <c r="V411" s="40" t="s">
        <v>182</v>
      </c>
      <c r="W411" s="20">
        <v>2</v>
      </c>
      <c r="X411" s="41"/>
      <c r="Y411" s="41"/>
      <c r="Z411" s="41"/>
      <c r="AA411" s="41"/>
      <c r="AB411" s="41"/>
      <c r="AC411" s="41"/>
    </row>
    <row r="412" spans="15:29" x14ac:dyDescent="0.2">
      <c r="O412" s="73" t="s">
        <v>53</v>
      </c>
      <c r="P412" s="73" t="s">
        <v>86</v>
      </c>
      <c r="Q412" s="40" t="s">
        <v>185</v>
      </c>
      <c r="R412" s="40" t="s">
        <v>182</v>
      </c>
      <c r="S412" s="20">
        <v>22</v>
      </c>
      <c r="T412" s="20" t="s">
        <v>193</v>
      </c>
      <c r="U412" s="20">
        <v>2</v>
      </c>
      <c r="V412" s="40" t="s">
        <v>182</v>
      </c>
      <c r="W412" s="20">
        <v>2</v>
      </c>
      <c r="X412" s="41"/>
      <c r="Y412" s="41"/>
      <c r="Z412" s="41"/>
      <c r="AA412" s="41"/>
      <c r="AB412" s="41"/>
      <c r="AC412" s="41"/>
    </row>
    <row r="413" spans="15:29" x14ac:dyDescent="0.2">
      <c r="O413" s="73" t="s">
        <v>53</v>
      </c>
      <c r="P413" s="73" t="s">
        <v>86</v>
      </c>
      <c r="Q413" s="40" t="s">
        <v>185</v>
      </c>
      <c r="R413" s="40" t="s">
        <v>182</v>
      </c>
      <c r="S413" s="20">
        <v>12</v>
      </c>
      <c r="T413" s="20" t="s">
        <v>193</v>
      </c>
      <c r="U413" s="20">
        <v>2</v>
      </c>
      <c r="V413" s="40" t="s">
        <v>182</v>
      </c>
      <c r="W413" s="20">
        <v>2</v>
      </c>
      <c r="X413" s="41"/>
      <c r="Y413" s="41"/>
      <c r="Z413" s="41"/>
      <c r="AA413" s="41"/>
      <c r="AB413" s="41"/>
      <c r="AC413" s="41"/>
    </row>
    <row r="414" spans="15:29" x14ac:dyDescent="0.2">
      <c r="O414" s="73" t="s">
        <v>53</v>
      </c>
      <c r="P414" s="73" t="s">
        <v>86</v>
      </c>
      <c r="Q414" s="40" t="s">
        <v>185</v>
      </c>
      <c r="R414" s="40" t="s">
        <v>182</v>
      </c>
      <c r="S414" s="20">
        <v>25</v>
      </c>
      <c r="T414" s="20" t="s">
        <v>191</v>
      </c>
      <c r="U414" s="20">
        <v>0</v>
      </c>
      <c r="V414" s="40" t="s">
        <v>182</v>
      </c>
      <c r="W414" s="20">
        <v>0</v>
      </c>
      <c r="X414" s="41"/>
      <c r="Y414" s="41"/>
      <c r="Z414" s="41"/>
      <c r="AA414" s="41"/>
      <c r="AB414" s="41"/>
      <c r="AC414" s="41"/>
    </row>
    <row r="415" spans="15:29" x14ac:dyDescent="0.2">
      <c r="O415" s="73" t="s">
        <v>53</v>
      </c>
      <c r="P415" s="73" t="s">
        <v>86</v>
      </c>
      <c r="Q415" s="40" t="s">
        <v>185</v>
      </c>
      <c r="R415" s="40" t="s">
        <v>182</v>
      </c>
      <c r="S415" s="20">
        <v>14</v>
      </c>
      <c r="T415" s="20" t="s">
        <v>193</v>
      </c>
      <c r="U415" s="20">
        <v>2</v>
      </c>
      <c r="V415" s="40" t="s">
        <v>182</v>
      </c>
      <c r="W415" s="20">
        <v>2</v>
      </c>
      <c r="X415" s="41"/>
      <c r="Y415" s="41"/>
      <c r="Z415" s="41"/>
      <c r="AA415" s="41"/>
      <c r="AB415" s="41"/>
      <c r="AC415" s="41"/>
    </row>
    <row r="416" spans="15:29" x14ac:dyDescent="0.2">
      <c r="O416" s="73" t="s">
        <v>53</v>
      </c>
      <c r="P416" s="73" t="s">
        <v>86</v>
      </c>
      <c r="Q416" s="40" t="s">
        <v>185</v>
      </c>
      <c r="R416" s="40" t="s">
        <v>182</v>
      </c>
      <c r="S416" s="20">
        <v>27</v>
      </c>
      <c r="T416" s="20" t="s">
        <v>193</v>
      </c>
      <c r="U416" s="20">
        <v>2</v>
      </c>
      <c r="V416" s="40" t="s">
        <v>182</v>
      </c>
      <c r="W416" s="20">
        <v>2</v>
      </c>
      <c r="X416" s="41"/>
      <c r="Y416" s="41"/>
      <c r="Z416" s="41"/>
      <c r="AA416" s="41"/>
      <c r="AB416" s="41"/>
      <c r="AC416" s="41"/>
    </row>
    <row r="417" spans="15:29" x14ac:dyDescent="0.2">
      <c r="O417" s="73" t="s">
        <v>53</v>
      </c>
      <c r="P417" s="73" t="s">
        <v>86</v>
      </c>
      <c r="Q417" s="40" t="s">
        <v>185</v>
      </c>
      <c r="R417" s="40" t="s">
        <v>182</v>
      </c>
      <c r="S417" s="20">
        <v>46</v>
      </c>
      <c r="T417" s="20" t="s">
        <v>193</v>
      </c>
      <c r="U417" s="20">
        <v>2</v>
      </c>
      <c r="V417" s="40" t="s">
        <v>182</v>
      </c>
      <c r="W417" s="20">
        <v>2</v>
      </c>
      <c r="X417" s="41"/>
      <c r="Y417" s="41"/>
      <c r="Z417" s="41"/>
      <c r="AA417" s="41"/>
      <c r="AB417" s="41"/>
      <c r="AC417" s="41"/>
    </row>
    <row r="418" spans="15:29" x14ac:dyDescent="0.2">
      <c r="O418" s="73" t="s">
        <v>53</v>
      </c>
      <c r="P418" s="73" t="s">
        <v>86</v>
      </c>
      <c r="Q418" s="40" t="s">
        <v>185</v>
      </c>
      <c r="R418" s="40" t="s">
        <v>182</v>
      </c>
      <c r="S418" s="20">
        <v>45</v>
      </c>
      <c r="T418" s="20" t="s">
        <v>193</v>
      </c>
      <c r="U418" s="20">
        <v>2</v>
      </c>
      <c r="V418" s="40" t="s">
        <v>182</v>
      </c>
      <c r="W418" s="20">
        <v>2</v>
      </c>
      <c r="X418" s="41"/>
      <c r="Y418" s="41"/>
      <c r="Z418" s="41"/>
      <c r="AA418" s="41"/>
      <c r="AB418" s="41"/>
      <c r="AC418" s="41"/>
    </row>
    <row r="419" spans="15:29" x14ac:dyDescent="0.2">
      <c r="O419" s="73" t="s">
        <v>53</v>
      </c>
      <c r="P419" s="73" t="s">
        <v>86</v>
      </c>
      <c r="Q419" s="40" t="s">
        <v>185</v>
      </c>
      <c r="R419" s="40" t="s">
        <v>182</v>
      </c>
      <c r="S419" s="20">
        <v>25</v>
      </c>
      <c r="T419" s="20" t="s">
        <v>193</v>
      </c>
      <c r="U419" s="20">
        <v>2</v>
      </c>
      <c r="V419" s="40" t="s">
        <v>182</v>
      </c>
      <c r="W419" s="20">
        <v>2</v>
      </c>
      <c r="X419" s="41"/>
      <c r="Y419" s="41"/>
      <c r="Z419" s="41"/>
      <c r="AA419" s="41"/>
      <c r="AB419" s="41"/>
      <c r="AC419" s="41"/>
    </row>
    <row r="420" spans="15:29" x14ac:dyDescent="0.2">
      <c r="O420" s="73" t="s">
        <v>73</v>
      </c>
      <c r="P420" s="73" t="s">
        <v>86</v>
      </c>
      <c r="Q420" s="40" t="s">
        <v>185</v>
      </c>
      <c r="R420" s="40" t="s">
        <v>182</v>
      </c>
      <c r="S420" s="20">
        <v>25</v>
      </c>
      <c r="T420" s="20" t="s">
        <v>193</v>
      </c>
      <c r="U420" s="20">
        <v>2</v>
      </c>
      <c r="V420" s="40" t="s">
        <v>182</v>
      </c>
      <c r="W420" s="20">
        <v>2</v>
      </c>
      <c r="X420" s="41"/>
      <c r="Y420" s="41"/>
      <c r="Z420" s="41"/>
      <c r="AA420" s="41"/>
      <c r="AB420" s="41"/>
      <c r="AC420" s="41"/>
    </row>
    <row r="421" spans="15:29" x14ac:dyDescent="0.2">
      <c r="O421" s="73" t="s">
        <v>53</v>
      </c>
      <c r="P421" s="73" t="s">
        <v>86</v>
      </c>
      <c r="Q421" s="40" t="s">
        <v>185</v>
      </c>
      <c r="R421" s="40" t="s">
        <v>182</v>
      </c>
      <c r="S421" s="20">
        <v>26</v>
      </c>
      <c r="T421" s="20" t="s">
        <v>192</v>
      </c>
      <c r="U421" s="20">
        <v>1</v>
      </c>
      <c r="V421" s="40" t="s">
        <v>182</v>
      </c>
      <c r="W421" s="20">
        <v>1</v>
      </c>
      <c r="X421" s="41"/>
      <c r="Y421" s="41"/>
      <c r="Z421" s="41"/>
      <c r="AA421" s="41"/>
      <c r="AB421" s="41"/>
      <c r="AC421" s="41"/>
    </row>
    <row r="422" spans="15:29" x14ac:dyDescent="0.2">
      <c r="O422" s="73" t="s">
        <v>53</v>
      </c>
      <c r="P422" s="73" t="s">
        <v>86</v>
      </c>
      <c r="Q422" s="40" t="s">
        <v>185</v>
      </c>
      <c r="R422" s="40" t="s">
        <v>182</v>
      </c>
      <c r="S422" s="20">
        <v>16</v>
      </c>
      <c r="T422" s="20" t="s">
        <v>193</v>
      </c>
      <c r="U422" s="20">
        <v>2</v>
      </c>
      <c r="V422" s="40" t="s">
        <v>182</v>
      </c>
      <c r="W422" s="20">
        <v>2</v>
      </c>
      <c r="X422" s="41"/>
      <c r="Y422" s="41"/>
      <c r="Z422" s="41"/>
      <c r="AA422" s="41"/>
      <c r="AB422" s="41"/>
      <c r="AC422" s="41"/>
    </row>
    <row r="423" spans="15:29" x14ac:dyDescent="0.2">
      <c r="O423" s="73" t="s">
        <v>53</v>
      </c>
      <c r="P423" s="73" t="s">
        <v>86</v>
      </c>
      <c r="Q423" s="40" t="s">
        <v>185</v>
      </c>
      <c r="R423" s="40" t="s">
        <v>182</v>
      </c>
      <c r="S423" s="20">
        <v>32</v>
      </c>
      <c r="T423" s="20" t="s">
        <v>192</v>
      </c>
      <c r="U423" s="20">
        <v>1</v>
      </c>
      <c r="V423" s="40" t="s">
        <v>182</v>
      </c>
      <c r="W423" s="20">
        <v>1</v>
      </c>
      <c r="X423" s="41"/>
      <c r="Y423" s="41"/>
      <c r="Z423" s="41"/>
      <c r="AA423" s="41"/>
      <c r="AB423" s="41"/>
      <c r="AC423" s="41"/>
    </row>
    <row r="424" spans="15:29" x14ac:dyDescent="0.2">
      <c r="O424" s="73" t="s">
        <v>53</v>
      </c>
      <c r="P424" s="73" t="s">
        <v>86</v>
      </c>
      <c r="Q424" s="40" t="s">
        <v>185</v>
      </c>
      <c r="R424" s="40" t="s">
        <v>182</v>
      </c>
      <c r="S424" s="20">
        <v>41</v>
      </c>
      <c r="T424" s="20" t="s">
        <v>194</v>
      </c>
      <c r="U424" s="20">
        <v>3</v>
      </c>
      <c r="V424" s="40" t="s">
        <v>182</v>
      </c>
      <c r="W424" s="20">
        <v>3</v>
      </c>
      <c r="X424" s="41"/>
      <c r="Y424" s="41"/>
      <c r="Z424" s="41"/>
      <c r="AA424" s="41"/>
      <c r="AB424" s="41"/>
      <c r="AC424" s="41"/>
    </row>
    <row r="425" spans="15:29" x14ac:dyDescent="0.2">
      <c r="O425" s="73" t="s">
        <v>53</v>
      </c>
      <c r="P425" s="73" t="s">
        <v>86</v>
      </c>
      <c r="Q425" s="40" t="s">
        <v>185</v>
      </c>
      <c r="R425" s="40" t="s">
        <v>182</v>
      </c>
      <c r="S425" s="20">
        <v>35</v>
      </c>
      <c r="T425" s="20" t="s">
        <v>193</v>
      </c>
      <c r="U425" s="20">
        <v>2</v>
      </c>
      <c r="V425" s="40" t="s">
        <v>182</v>
      </c>
      <c r="W425" s="20">
        <v>2</v>
      </c>
      <c r="X425" s="41"/>
      <c r="Y425" s="41"/>
      <c r="Z425" s="41"/>
      <c r="AA425" s="41"/>
      <c r="AB425" s="41"/>
      <c r="AC425" s="41"/>
    </row>
    <row r="426" spans="15:29" x14ac:dyDescent="0.2">
      <c r="O426" s="73" t="s">
        <v>53</v>
      </c>
      <c r="P426" s="73" t="s">
        <v>86</v>
      </c>
      <c r="Q426" s="40" t="s">
        <v>185</v>
      </c>
      <c r="R426" s="40" t="s">
        <v>182</v>
      </c>
      <c r="S426" s="20">
        <v>34</v>
      </c>
      <c r="T426" s="20" t="s">
        <v>193</v>
      </c>
      <c r="U426" s="20">
        <v>2</v>
      </c>
      <c r="V426" s="40" t="s">
        <v>182</v>
      </c>
      <c r="W426" s="20">
        <v>2</v>
      </c>
      <c r="X426" s="41"/>
      <c r="Y426" s="41"/>
      <c r="Z426" s="41"/>
      <c r="AA426" s="41"/>
      <c r="AB426" s="41"/>
      <c r="AC426" s="41"/>
    </row>
    <row r="427" spans="15:29" x14ac:dyDescent="0.2">
      <c r="O427" s="84" t="s">
        <v>53</v>
      </c>
      <c r="P427" s="84" t="s">
        <v>86</v>
      </c>
      <c r="Q427" s="40" t="s">
        <v>184</v>
      </c>
      <c r="R427" s="40" t="s">
        <v>182</v>
      </c>
      <c r="S427" s="26">
        <v>12</v>
      </c>
      <c r="T427" s="26" t="s">
        <v>191</v>
      </c>
      <c r="U427" s="26">
        <v>0</v>
      </c>
      <c r="V427" s="40" t="s">
        <v>182</v>
      </c>
      <c r="W427" s="26">
        <v>0</v>
      </c>
      <c r="X427" s="41"/>
      <c r="Y427" s="41"/>
      <c r="Z427" s="41"/>
      <c r="AA427" s="41"/>
      <c r="AB427" s="41"/>
      <c r="AC427" s="41"/>
    </row>
    <row r="428" spans="15:29" x14ac:dyDescent="0.2">
      <c r="O428" s="87" t="s">
        <v>53</v>
      </c>
      <c r="P428" s="87" t="s">
        <v>86</v>
      </c>
      <c r="Q428" s="40" t="s">
        <v>184</v>
      </c>
      <c r="R428" s="40" t="s">
        <v>182</v>
      </c>
      <c r="S428" s="41">
        <v>13</v>
      </c>
      <c r="T428" s="20" t="s">
        <v>192</v>
      </c>
      <c r="U428" s="20">
        <v>1</v>
      </c>
      <c r="V428" s="40" t="s">
        <v>182</v>
      </c>
      <c r="W428" s="20">
        <v>1</v>
      </c>
      <c r="X428" s="41"/>
      <c r="Y428" s="41"/>
      <c r="Z428" s="41"/>
      <c r="AA428" s="41"/>
      <c r="AB428" s="41"/>
      <c r="AC428" s="41"/>
    </row>
    <row r="429" spans="15:29" x14ac:dyDescent="0.2">
      <c r="O429" s="91" t="s">
        <v>53</v>
      </c>
      <c r="P429" s="91" t="s">
        <v>86</v>
      </c>
      <c r="Q429" s="40" t="s">
        <v>184</v>
      </c>
      <c r="R429" s="40" t="s">
        <v>182</v>
      </c>
      <c r="S429" s="20">
        <v>14</v>
      </c>
      <c r="T429" s="20" t="s">
        <v>193</v>
      </c>
      <c r="U429" s="20">
        <v>2</v>
      </c>
      <c r="V429" s="40" t="s">
        <v>182</v>
      </c>
      <c r="W429" s="20">
        <v>2</v>
      </c>
      <c r="X429" s="41"/>
      <c r="Y429" s="41"/>
      <c r="Z429" s="41"/>
      <c r="AA429" s="41"/>
      <c r="AB429" s="41"/>
      <c r="AC429" s="41"/>
    </row>
    <row r="430" spans="15:29" x14ac:dyDescent="0.2">
      <c r="O430" s="91" t="s">
        <v>53</v>
      </c>
      <c r="P430" s="91" t="s">
        <v>86</v>
      </c>
      <c r="Q430" s="40" t="s">
        <v>184</v>
      </c>
      <c r="R430" s="40" t="s">
        <v>182</v>
      </c>
      <c r="S430" s="20">
        <v>15</v>
      </c>
      <c r="T430" s="20" t="s">
        <v>191</v>
      </c>
      <c r="U430" s="20">
        <v>0</v>
      </c>
      <c r="V430" s="40" t="s">
        <v>182</v>
      </c>
      <c r="W430" s="20">
        <v>0</v>
      </c>
      <c r="X430" s="41"/>
      <c r="Y430" s="41"/>
      <c r="Z430" s="41"/>
      <c r="AA430" s="41"/>
      <c r="AB430" s="41"/>
      <c r="AC430" s="41"/>
    </row>
    <row r="431" spans="15:29" x14ac:dyDescent="0.2">
      <c r="O431" s="91" t="s">
        <v>53</v>
      </c>
      <c r="P431" s="91" t="s">
        <v>86</v>
      </c>
      <c r="Q431" s="40" t="s">
        <v>184</v>
      </c>
      <c r="R431" s="40" t="s">
        <v>182</v>
      </c>
      <c r="S431" s="20">
        <v>16</v>
      </c>
      <c r="T431" s="20" t="s">
        <v>193</v>
      </c>
      <c r="U431" s="20">
        <v>2</v>
      </c>
      <c r="V431" s="40" t="s">
        <v>182</v>
      </c>
      <c r="W431" s="20">
        <v>2</v>
      </c>
      <c r="X431" s="41"/>
      <c r="Y431" s="41"/>
      <c r="Z431" s="41"/>
      <c r="AA431" s="41"/>
      <c r="AB431" s="41"/>
      <c r="AC431" s="41"/>
    </row>
    <row r="432" spans="15:29" x14ac:dyDescent="0.2">
      <c r="O432" s="91" t="s">
        <v>53</v>
      </c>
      <c r="P432" s="91" t="s">
        <v>86</v>
      </c>
      <c r="Q432" s="40" t="s">
        <v>184</v>
      </c>
      <c r="R432" s="40" t="s">
        <v>182</v>
      </c>
      <c r="S432" s="20">
        <v>16</v>
      </c>
      <c r="T432" s="20" t="s">
        <v>192</v>
      </c>
      <c r="U432" s="20">
        <v>1</v>
      </c>
      <c r="V432" s="40" t="s">
        <v>182</v>
      </c>
      <c r="W432" s="20">
        <v>1</v>
      </c>
      <c r="X432" s="41"/>
      <c r="Y432" s="41"/>
      <c r="Z432" s="41"/>
      <c r="AA432" s="41"/>
      <c r="AB432" s="41"/>
      <c r="AC432" s="41"/>
    </row>
    <row r="433" spans="15:29" x14ac:dyDescent="0.2">
      <c r="O433" s="91" t="s">
        <v>53</v>
      </c>
      <c r="P433" s="91" t="s">
        <v>86</v>
      </c>
      <c r="Q433" s="40" t="s">
        <v>184</v>
      </c>
      <c r="R433" s="40" t="s">
        <v>182</v>
      </c>
      <c r="S433" s="20">
        <v>17</v>
      </c>
      <c r="T433" s="20" t="s">
        <v>191</v>
      </c>
      <c r="U433" s="20">
        <v>0</v>
      </c>
      <c r="V433" s="40" t="s">
        <v>182</v>
      </c>
      <c r="W433" s="20">
        <v>0</v>
      </c>
      <c r="X433" s="41"/>
      <c r="Y433" s="41"/>
      <c r="Z433" s="41"/>
      <c r="AA433" s="41"/>
      <c r="AB433" s="41"/>
      <c r="AC433" s="41"/>
    </row>
    <row r="434" spans="15:29" x14ac:dyDescent="0.2">
      <c r="O434" s="91" t="s">
        <v>53</v>
      </c>
      <c r="P434" s="91" t="s">
        <v>86</v>
      </c>
      <c r="Q434" s="40" t="s">
        <v>184</v>
      </c>
      <c r="R434" s="40" t="s">
        <v>182</v>
      </c>
      <c r="S434" s="20">
        <v>24</v>
      </c>
      <c r="T434" s="20" t="s">
        <v>193</v>
      </c>
      <c r="U434" s="20">
        <v>2</v>
      </c>
      <c r="V434" s="40" t="s">
        <v>182</v>
      </c>
      <c r="W434" s="20">
        <v>2</v>
      </c>
      <c r="X434" s="41"/>
      <c r="Y434" s="41"/>
      <c r="Z434" s="41"/>
      <c r="AA434" s="41"/>
      <c r="AB434" s="41"/>
      <c r="AC434" s="41"/>
    </row>
    <row r="435" spans="15:29" x14ac:dyDescent="0.2">
      <c r="O435" s="91" t="s">
        <v>73</v>
      </c>
      <c r="P435" s="91" t="s">
        <v>86</v>
      </c>
      <c r="Q435" s="40" t="s">
        <v>184</v>
      </c>
      <c r="R435" s="40" t="s">
        <v>182</v>
      </c>
      <c r="S435" s="20">
        <v>24</v>
      </c>
      <c r="T435" s="20" t="s">
        <v>193</v>
      </c>
      <c r="U435" s="20">
        <v>2</v>
      </c>
      <c r="V435" s="40" t="s">
        <v>182</v>
      </c>
      <c r="W435" s="20">
        <v>2</v>
      </c>
      <c r="X435" s="41"/>
      <c r="Y435" s="41"/>
      <c r="Z435" s="41"/>
      <c r="AA435" s="41"/>
      <c r="AB435" s="41"/>
      <c r="AC435" s="41"/>
    </row>
    <row r="436" spans="15:29" x14ac:dyDescent="0.2">
      <c r="O436" s="91" t="s">
        <v>53</v>
      </c>
      <c r="P436" s="91" t="s">
        <v>86</v>
      </c>
      <c r="Q436" s="40" t="s">
        <v>184</v>
      </c>
      <c r="R436" s="40" t="s">
        <v>182</v>
      </c>
      <c r="S436" s="20">
        <v>25</v>
      </c>
      <c r="T436" s="20" t="s">
        <v>191</v>
      </c>
      <c r="U436" s="20">
        <v>0</v>
      </c>
      <c r="V436" s="40" t="s">
        <v>182</v>
      </c>
      <c r="W436" s="20">
        <v>0</v>
      </c>
      <c r="X436" s="41"/>
      <c r="Y436" s="41"/>
      <c r="Z436" s="41"/>
      <c r="AA436" s="41"/>
      <c r="AB436" s="41"/>
      <c r="AC436" s="41"/>
    </row>
    <row r="437" spans="15:29" x14ac:dyDescent="0.2">
      <c r="O437" s="91" t="s">
        <v>53</v>
      </c>
      <c r="P437" s="91" t="s">
        <v>86</v>
      </c>
      <c r="Q437" s="40" t="s">
        <v>184</v>
      </c>
      <c r="R437" s="40" t="s">
        <v>182</v>
      </c>
      <c r="S437" s="20">
        <v>26</v>
      </c>
      <c r="T437" s="20" t="s">
        <v>192</v>
      </c>
      <c r="U437" s="20">
        <v>1</v>
      </c>
      <c r="V437" s="40" t="s">
        <v>182</v>
      </c>
      <c r="W437" s="20">
        <v>1</v>
      </c>
      <c r="X437" s="41"/>
      <c r="Y437" s="41"/>
      <c r="Z437" s="41"/>
      <c r="AA437" s="41"/>
      <c r="AB437" s="41"/>
      <c r="AC437" s="41"/>
    </row>
    <row r="438" spans="15:29" x14ac:dyDescent="0.2">
      <c r="O438" s="91" t="s">
        <v>53</v>
      </c>
      <c r="P438" s="91" t="s">
        <v>86</v>
      </c>
      <c r="Q438" s="40" t="s">
        <v>184</v>
      </c>
      <c r="R438" s="40" t="s">
        <v>182</v>
      </c>
      <c r="S438" s="20">
        <v>31</v>
      </c>
      <c r="T438" s="20" t="s">
        <v>192</v>
      </c>
      <c r="U438" s="20">
        <v>1</v>
      </c>
      <c r="V438" s="40" t="s">
        <v>182</v>
      </c>
      <c r="W438" s="20">
        <v>1</v>
      </c>
      <c r="X438" s="41"/>
      <c r="Y438" s="41"/>
      <c r="Z438" s="41"/>
      <c r="AA438" s="41"/>
      <c r="AB438" s="41"/>
      <c r="AC438" s="41"/>
    </row>
    <row r="439" spans="15:29" x14ac:dyDescent="0.2">
      <c r="O439" s="91" t="s">
        <v>53</v>
      </c>
      <c r="P439" s="91" t="s">
        <v>86</v>
      </c>
      <c r="Q439" s="40" t="s">
        <v>184</v>
      </c>
      <c r="R439" s="40" t="s">
        <v>182</v>
      </c>
      <c r="S439" s="20">
        <v>31</v>
      </c>
      <c r="T439" s="20" t="s">
        <v>191</v>
      </c>
      <c r="U439" s="20">
        <v>0</v>
      </c>
      <c r="V439" s="40" t="s">
        <v>182</v>
      </c>
      <c r="W439" s="20">
        <v>0</v>
      </c>
      <c r="X439" s="41"/>
      <c r="Y439" s="41"/>
      <c r="Z439" s="41"/>
      <c r="AA439" s="41"/>
      <c r="AB439" s="41"/>
      <c r="AC439" s="41"/>
    </row>
    <row r="440" spans="15:29" x14ac:dyDescent="0.2">
      <c r="O440" s="91" t="s">
        <v>53</v>
      </c>
      <c r="P440" s="91" t="s">
        <v>86</v>
      </c>
      <c r="Q440" s="40" t="s">
        <v>184</v>
      </c>
      <c r="R440" s="40" t="s">
        <v>182</v>
      </c>
      <c r="S440" s="20">
        <v>46</v>
      </c>
      <c r="T440" s="20" t="s">
        <v>192</v>
      </c>
      <c r="U440" s="20">
        <v>1</v>
      </c>
      <c r="V440" s="40" t="s">
        <v>182</v>
      </c>
      <c r="W440" s="20">
        <v>1</v>
      </c>
      <c r="X440" s="41"/>
      <c r="Y440" s="41"/>
      <c r="Z440" s="41"/>
      <c r="AA440" s="41"/>
      <c r="AB440" s="41"/>
      <c r="AC440" s="41"/>
    </row>
    <row r="441" spans="15:29" x14ac:dyDescent="0.2">
      <c r="O441" s="91" t="s">
        <v>53</v>
      </c>
      <c r="P441" s="91" t="s">
        <v>86</v>
      </c>
      <c r="Q441" s="40" t="s">
        <v>184</v>
      </c>
      <c r="R441" s="40" t="s">
        <v>182</v>
      </c>
      <c r="S441" s="20">
        <v>46</v>
      </c>
      <c r="T441" s="20" t="s">
        <v>192</v>
      </c>
      <c r="U441" s="20">
        <v>1</v>
      </c>
      <c r="V441" s="40" t="s">
        <v>182</v>
      </c>
      <c r="W441" s="20">
        <v>1</v>
      </c>
      <c r="X441" s="41"/>
      <c r="Y441" s="41"/>
      <c r="Z441" s="41"/>
      <c r="AA441" s="41"/>
      <c r="AB441" s="41"/>
      <c r="AC441" s="41"/>
    </row>
    <row r="442" spans="15:29" x14ac:dyDescent="0.2">
      <c r="O442" s="73" t="s">
        <v>53</v>
      </c>
      <c r="P442" s="73" t="s">
        <v>86</v>
      </c>
      <c r="Q442" s="40" t="s">
        <v>184</v>
      </c>
      <c r="R442" s="40" t="s">
        <v>182</v>
      </c>
      <c r="S442" s="20">
        <v>22</v>
      </c>
      <c r="T442" s="20" t="s">
        <v>191</v>
      </c>
      <c r="U442" s="20">
        <v>0</v>
      </c>
      <c r="V442" s="40" t="s">
        <v>182</v>
      </c>
      <c r="W442" s="20">
        <v>0</v>
      </c>
      <c r="X442" s="41"/>
      <c r="Y442" s="41"/>
      <c r="Z442" s="41"/>
      <c r="AA442" s="41"/>
      <c r="AB442" s="41"/>
      <c r="AC442" s="41"/>
    </row>
    <row r="443" spans="15:29" x14ac:dyDescent="0.2">
      <c r="O443" s="73" t="s">
        <v>53</v>
      </c>
      <c r="P443" s="73" t="s">
        <v>86</v>
      </c>
      <c r="Q443" s="40" t="s">
        <v>184</v>
      </c>
      <c r="R443" s="40" t="s">
        <v>182</v>
      </c>
      <c r="S443" s="20">
        <v>12</v>
      </c>
      <c r="T443" s="20" t="s">
        <v>193</v>
      </c>
      <c r="U443" s="20">
        <v>2</v>
      </c>
      <c r="V443" s="40" t="s">
        <v>182</v>
      </c>
      <c r="W443" s="20">
        <v>2</v>
      </c>
      <c r="X443" s="41"/>
      <c r="Y443" s="41"/>
      <c r="Z443" s="41"/>
      <c r="AA443" s="41"/>
      <c r="AB443" s="41"/>
      <c r="AC443" s="41"/>
    </row>
    <row r="444" spans="15:29" x14ac:dyDescent="0.2">
      <c r="O444" s="73" t="s">
        <v>53</v>
      </c>
      <c r="P444" s="73" t="s">
        <v>86</v>
      </c>
      <c r="Q444" s="40" t="s">
        <v>184</v>
      </c>
      <c r="R444" s="40" t="s">
        <v>182</v>
      </c>
      <c r="S444" s="20">
        <v>25</v>
      </c>
      <c r="T444" s="20" t="s">
        <v>191</v>
      </c>
      <c r="U444" s="20">
        <v>0</v>
      </c>
      <c r="V444" s="40" t="s">
        <v>182</v>
      </c>
      <c r="W444" s="20">
        <v>0</v>
      </c>
      <c r="X444" s="41"/>
      <c r="Y444" s="41"/>
      <c r="Z444" s="41"/>
      <c r="AA444" s="41"/>
      <c r="AB444" s="41"/>
      <c r="AC444" s="41"/>
    </row>
    <row r="445" spans="15:29" x14ac:dyDescent="0.2">
      <c r="O445" s="73" t="s">
        <v>53</v>
      </c>
      <c r="P445" s="73" t="s">
        <v>86</v>
      </c>
      <c r="Q445" s="40" t="s">
        <v>184</v>
      </c>
      <c r="R445" s="40" t="s">
        <v>182</v>
      </c>
      <c r="S445" s="20">
        <v>14</v>
      </c>
      <c r="T445" s="20" t="s">
        <v>191</v>
      </c>
      <c r="U445" s="20">
        <v>0</v>
      </c>
      <c r="V445" s="40" t="s">
        <v>182</v>
      </c>
      <c r="W445" s="20">
        <v>0</v>
      </c>
      <c r="X445" s="41"/>
      <c r="Y445" s="41"/>
      <c r="Z445" s="41"/>
      <c r="AA445" s="41"/>
      <c r="AB445" s="41"/>
      <c r="AC445" s="41"/>
    </row>
    <row r="446" spans="15:29" x14ac:dyDescent="0.2">
      <c r="O446" s="73" t="s">
        <v>53</v>
      </c>
      <c r="P446" s="73" t="s">
        <v>86</v>
      </c>
      <c r="Q446" s="40" t="s">
        <v>184</v>
      </c>
      <c r="R446" s="40" t="s">
        <v>182</v>
      </c>
      <c r="S446" s="20">
        <v>27</v>
      </c>
      <c r="T446" s="20" t="s">
        <v>192</v>
      </c>
      <c r="U446" s="20">
        <v>1</v>
      </c>
      <c r="V446" s="40" t="s">
        <v>182</v>
      </c>
      <c r="W446" s="20">
        <v>1</v>
      </c>
      <c r="X446" s="41"/>
      <c r="Y446" s="41"/>
      <c r="Z446" s="41"/>
      <c r="AA446" s="41"/>
      <c r="AB446" s="41"/>
      <c r="AC446" s="41"/>
    </row>
    <row r="447" spans="15:29" x14ac:dyDescent="0.2">
      <c r="O447" s="73" t="s">
        <v>53</v>
      </c>
      <c r="P447" s="73" t="s">
        <v>86</v>
      </c>
      <c r="Q447" s="40" t="s">
        <v>184</v>
      </c>
      <c r="R447" s="40" t="s">
        <v>182</v>
      </c>
      <c r="S447" s="20">
        <v>46</v>
      </c>
      <c r="T447" s="20" t="s">
        <v>192</v>
      </c>
      <c r="U447" s="20">
        <v>1</v>
      </c>
      <c r="V447" s="40" t="s">
        <v>182</v>
      </c>
      <c r="W447" s="20">
        <v>1</v>
      </c>
      <c r="X447" s="41"/>
      <c r="Y447" s="41"/>
      <c r="Z447" s="41"/>
      <c r="AA447" s="41"/>
      <c r="AB447" s="41"/>
      <c r="AC447" s="41"/>
    </row>
    <row r="448" spans="15:29" x14ac:dyDescent="0.2">
      <c r="O448" s="73" t="s">
        <v>53</v>
      </c>
      <c r="P448" s="73" t="s">
        <v>86</v>
      </c>
      <c r="Q448" s="40" t="s">
        <v>184</v>
      </c>
      <c r="R448" s="40" t="s">
        <v>182</v>
      </c>
      <c r="S448" s="20">
        <v>45</v>
      </c>
      <c r="T448" s="20" t="s">
        <v>193</v>
      </c>
      <c r="U448" s="20">
        <v>2</v>
      </c>
      <c r="V448" s="40" t="s">
        <v>182</v>
      </c>
      <c r="W448" s="20">
        <v>2</v>
      </c>
      <c r="X448" s="41"/>
      <c r="Y448" s="41"/>
      <c r="Z448" s="41"/>
      <c r="AA448" s="41"/>
      <c r="AB448" s="41"/>
      <c r="AC448" s="41"/>
    </row>
    <row r="449" spans="15:29" x14ac:dyDescent="0.2">
      <c r="O449" s="73" t="s">
        <v>53</v>
      </c>
      <c r="P449" s="73" t="s">
        <v>86</v>
      </c>
      <c r="Q449" s="40" t="s">
        <v>184</v>
      </c>
      <c r="R449" s="40" t="s">
        <v>182</v>
      </c>
      <c r="S449" s="20">
        <v>25</v>
      </c>
      <c r="T449" s="20" t="s">
        <v>192</v>
      </c>
      <c r="U449" s="20">
        <v>1</v>
      </c>
      <c r="V449" s="40" t="s">
        <v>182</v>
      </c>
      <c r="W449" s="20">
        <v>1</v>
      </c>
      <c r="X449" s="41"/>
      <c r="Y449" s="41"/>
      <c r="Z449" s="41"/>
      <c r="AA449" s="41"/>
      <c r="AB449" s="41"/>
      <c r="AC449" s="41"/>
    </row>
    <row r="450" spans="15:29" x14ac:dyDescent="0.2">
      <c r="O450" s="73" t="s">
        <v>73</v>
      </c>
      <c r="P450" s="73" t="s">
        <v>86</v>
      </c>
      <c r="Q450" s="40" t="s">
        <v>184</v>
      </c>
      <c r="R450" s="40" t="s">
        <v>182</v>
      </c>
      <c r="S450" s="20">
        <v>25</v>
      </c>
      <c r="T450" s="20" t="s">
        <v>193</v>
      </c>
      <c r="U450" s="20">
        <v>2</v>
      </c>
      <c r="V450" s="40" t="s">
        <v>182</v>
      </c>
      <c r="W450" s="20">
        <v>2</v>
      </c>
      <c r="X450" s="41"/>
      <c r="Y450" s="41"/>
      <c r="Z450" s="41"/>
      <c r="AA450" s="41"/>
      <c r="AB450" s="41"/>
      <c r="AC450" s="41"/>
    </row>
    <row r="451" spans="15:29" x14ac:dyDescent="0.2">
      <c r="O451" s="73" t="s">
        <v>53</v>
      </c>
      <c r="P451" s="73" t="s">
        <v>86</v>
      </c>
      <c r="Q451" s="40" t="s">
        <v>184</v>
      </c>
      <c r="R451" s="40" t="s">
        <v>182</v>
      </c>
      <c r="S451" s="20">
        <v>26</v>
      </c>
      <c r="T451" s="20" t="s">
        <v>191</v>
      </c>
      <c r="U451" s="20">
        <v>0</v>
      </c>
      <c r="V451" s="40" t="s">
        <v>182</v>
      </c>
      <c r="W451" s="20">
        <v>0</v>
      </c>
      <c r="X451" s="41"/>
      <c r="Y451" s="41"/>
      <c r="Z451" s="41"/>
      <c r="AA451" s="41"/>
      <c r="AB451" s="41"/>
      <c r="AC451" s="41"/>
    </row>
    <row r="452" spans="15:29" x14ac:dyDescent="0.2">
      <c r="O452" s="73" t="s">
        <v>53</v>
      </c>
      <c r="P452" s="73" t="s">
        <v>86</v>
      </c>
      <c r="Q452" s="40" t="s">
        <v>184</v>
      </c>
      <c r="R452" s="40" t="s">
        <v>182</v>
      </c>
      <c r="S452" s="20">
        <v>16</v>
      </c>
      <c r="T452" s="20" t="s">
        <v>193</v>
      </c>
      <c r="U452" s="20">
        <v>2</v>
      </c>
      <c r="V452" s="40" t="s">
        <v>182</v>
      </c>
      <c r="W452" s="20">
        <v>2</v>
      </c>
      <c r="X452" s="41"/>
      <c r="Y452" s="41"/>
      <c r="Z452" s="41"/>
      <c r="AA452" s="41"/>
      <c r="AB452" s="41"/>
      <c r="AC452" s="41"/>
    </row>
    <row r="453" spans="15:29" x14ac:dyDescent="0.2">
      <c r="O453" s="73" t="s">
        <v>53</v>
      </c>
      <c r="P453" s="73" t="s">
        <v>86</v>
      </c>
      <c r="Q453" s="40" t="s">
        <v>184</v>
      </c>
      <c r="R453" s="40" t="s">
        <v>182</v>
      </c>
      <c r="S453" s="20">
        <v>32</v>
      </c>
      <c r="T453" s="20" t="s">
        <v>191</v>
      </c>
      <c r="U453" s="20">
        <v>0</v>
      </c>
      <c r="V453" s="40" t="s">
        <v>182</v>
      </c>
      <c r="W453" s="20">
        <v>0</v>
      </c>
      <c r="X453" s="41"/>
      <c r="Y453" s="41"/>
      <c r="Z453" s="41"/>
      <c r="AA453" s="41"/>
      <c r="AB453" s="41"/>
      <c r="AC453" s="41"/>
    </row>
    <row r="454" spans="15:29" x14ac:dyDescent="0.2">
      <c r="O454" s="73" t="s">
        <v>53</v>
      </c>
      <c r="P454" s="73" t="s">
        <v>86</v>
      </c>
      <c r="Q454" s="40" t="s">
        <v>184</v>
      </c>
      <c r="R454" s="40" t="s">
        <v>182</v>
      </c>
      <c r="S454" s="20">
        <v>41</v>
      </c>
      <c r="T454" s="20" t="s">
        <v>191</v>
      </c>
      <c r="U454" s="20">
        <v>0</v>
      </c>
      <c r="V454" s="40" t="s">
        <v>182</v>
      </c>
      <c r="W454" s="20">
        <v>0</v>
      </c>
      <c r="X454" s="41"/>
      <c r="Y454" s="41"/>
      <c r="Z454" s="41"/>
      <c r="AA454" s="41"/>
      <c r="AB454" s="41"/>
      <c r="AC454" s="41"/>
    </row>
    <row r="455" spans="15:29" x14ac:dyDescent="0.2">
      <c r="O455" s="73" t="s">
        <v>53</v>
      </c>
      <c r="P455" s="73" t="s">
        <v>86</v>
      </c>
      <c r="Q455" s="40" t="s">
        <v>184</v>
      </c>
      <c r="R455" s="40" t="s">
        <v>182</v>
      </c>
      <c r="S455" s="20">
        <v>35</v>
      </c>
      <c r="T455" s="20" t="s">
        <v>192</v>
      </c>
      <c r="U455" s="20">
        <v>1</v>
      </c>
      <c r="V455" s="40" t="s">
        <v>182</v>
      </c>
      <c r="W455" s="20">
        <v>1</v>
      </c>
      <c r="X455" s="41"/>
      <c r="Y455" s="41"/>
      <c r="Z455" s="41"/>
      <c r="AA455" s="41"/>
      <c r="AB455" s="41"/>
      <c r="AC455" s="41"/>
    </row>
    <row r="456" spans="15:29" x14ac:dyDescent="0.2">
      <c r="O456" s="73" t="s">
        <v>53</v>
      </c>
      <c r="P456" s="73" t="s">
        <v>86</v>
      </c>
      <c r="Q456" s="40" t="s">
        <v>184</v>
      </c>
      <c r="R456" s="40" t="s">
        <v>182</v>
      </c>
      <c r="S456" s="20">
        <v>34</v>
      </c>
      <c r="T456" s="20" t="s">
        <v>193</v>
      </c>
      <c r="U456" s="20">
        <v>2</v>
      </c>
      <c r="V456" s="40" t="s">
        <v>182</v>
      </c>
      <c r="W456" s="20">
        <v>2</v>
      </c>
      <c r="X456" s="41"/>
      <c r="Y456" s="41"/>
      <c r="Z456" s="41"/>
      <c r="AA456" s="41"/>
      <c r="AB456" s="41"/>
      <c r="AC456" s="41"/>
    </row>
    <row r="457" spans="15:29" x14ac:dyDescent="0.2">
      <c r="O457" s="84" t="s">
        <v>53</v>
      </c>
      <c r="P457" s="84" t="s">
        <v>86</v>
      </c>
      <c r="Q457" s="40" t="s">
        <v>185</v>
      </c>
      <c r="R457" s="40" t="s">
        <v>177</v>
      </c>
      <c r="S457" s="26">
        <v>12</v>
      </c>
      <c r="T457" s="26" t="s">
        <v>193</v>
      </c>
      <c r="U457" s="26">
        <v>2</v>
      </c>
      <c r="V457" s="40" t="s">
        <v>177</v>
      </c>
      <c r="W457" s="26">
        <v>2</v>
      </c>
      <c r="X457" s="41"/>
      <c r="Y457" s="41"/>
      <c r="Z457" s="41"/>
      <c r="AA457" s="41"/>
      <c r="AB457" s="41"/>
      <c r="AC457" s="41"/>
    </row>
    <row r="458" spans="15:29" x14ac:dyDescent="0.2">
      <c r="O458" s="87" t="s">
        <v>53</v>
      </c>
      <c r="P458" s="87" t="s">
        <v>86</v>
      </c>
      <c r="Q458" s="40" t="s">
        <v>185</v>
      </c>
      <c r="R458" s="40" t="s">
        <v>177</v>
      </c>
      <c r="S458" s="41">
        <v>13</v>
      </c>
      <c r="T458" s="20" t="s">
        <v>193</v>
      </c>
      <c r="U458" s="20">
        <v>2</v>
      </c>
      <c r="V458" s="40" t="s">
        <v>177</v>
      </c>
      <c r="W458" s="20">
        <v>2</v>
      </c>
      <c r="X458" s="41"/>
      <c r="Y458" s="41"/>
      <c r="Z458" s="41"/>
      <c r="AA458" s="41"/>
      <c r="AB458" s="41"/>
      <c r="AC458" s="41"/>
    </row>
    <row r="459" spans="15:29" x14ac:dyDescent="0.2">
      <c r="O459" s="91" t="s">
        <v>53</v>
      </c>
      <c r="P459" s="91" t="s">
        <v>86</v>
      </c>
      <c r="Q459" s="40" t="s">
        <v>185</v>
      </c>
      <c r="R459" s="40" t="s">
        <v>177</v>
      </c>
      <c r="S459" s="20">
        <v>14</v>
      </c>
      <c r="T459" s="20" t="s">
        <v>192</v>
      </c>
      <c r="U459" s="20">
        <v>1</v>
      </c>
      <c r="V459" s="40" t="s">
        <v>177</v>
      </c>
      <c r="W459" s="20">
        <v>1</v>
      </c>
      <c r="X459" s="41"/>
      <c r="Y459" s="41"/>
      <c r="Z459" s="41"/>
      <c r="AA459" s="41"/>
      <c r="AB459" s="41"/>
      <c r="AC459" s="41"/>
    </row>
    <row r="460" spans="15:29" x14ac:dyDescent="0.2">
      <c r="O460" s="91" t="s">
        <v>53</v>
      </c>
      <c r="P460" s="91" t="s">
        <v>86</v>
      </c>
      <c r="Q460" s="40" t="s">
        <v>185</v>
      </c>
      <c r="R460" s="40" t="s">
        <v>177</v>
      </c>
      <c r="S460" s="20">
        <v>15</v>
      </c>
      <c r="T460" s="20" t="s">
        <v>194</v>
      </c>
      <c r="U460" s="20">
        <v>3</v>
      </c>
      <c r="V460" s="40" t="s">
        <v>177</v>
      </c>
      <c r="W460" s="20">
        <v>3</v>
      </c>
      <c r="X460" s="41"/>
      <c r="Y460" s="41"/>
      <c r="Z460" s="41"/>
      <c r="AA460" s="41"/>
      <c r="AB460" s="41"/>
      <c r="AC460" s="41"/>
    </row>
    <row r="461" spans="15:29" x14ac:dyDescent="0.2">
      <c r="O461" s="91" t="s">
        <v>53</v>
      </c>
      <c r="P461" s="91" t="s">
        <v>86</v>
      </c>
      <c r="Q461" s="40" t="s">
        <v>185</v>
      </c>
      <c r="R461" s="40" t="s">
        <v>177</v>
      </c>
      <c r="S461" s="20">
        <v>16</v>
      </c>
      <c r="T461" s="20" t="s">
        <v>194</v>
      </c>
      <c r="U461" s="20">
        <v>3</v>
      </c>
      <c r="V461" s="40" t="s">
        <v>177</v>
      </c>
      <c r="W461" s="20">
        <v>3</v>
      </c>
      <c r="X461" s="41"/>
      <c r="Y461" s="41"/>
      <c r="Z461" s="41"/>
      <c r="AA461" s="41"/>
      <c r="AB461" s="41"/>
      <c r="AC461" s="41"/>
    </row>
    <row r="462" spans="15:29" x14ac:dyDescent="0.2">
      <c r="O462" s="91" t="s">
        <v>53</v>
      </c>
      <c r="P462" s="91" t="s">
        <v>86</v>
      </c>
      <c r="Q462" s="40" t="s">
        <v>185</v>
      </c>
      <c r="R462" s="40" t="s">
        <v>177</v>
      </c>
      <c r="S462" s="20">
        <v>16</v>
      </c>
      <c r="T462" s="20" t="s">
        <v>193</v>
      </c>
      <c r="U462" s="20">
        <v>2</v>
      </c>
      <c r="V462" s="40" t="s">
        <v>177</v>
      </c>
      <c r="W462" s="20">
        <v>2</v>
      </c>
      <c r="X462" s="41"/>
      <c r="Y462" s="41"/>
      <c r="Z462" s="41"/>
      <c r="AA462" s="41"/>
      <c r="AB462" s="41"/>
      <c r="AC462" s="41"/>
    </row>
    <row r="463" spans="15:29" x14ac:dyDescent="0.2">
      <c r="O463" s="91" t="s">
        <v>53</v>
      </c>
      <c r="P463" s="91" t="s">
        <v>86</v>
      </c>
      <c r="Q463" s="40" t="s">
        <v>185</v>
      </c>
      <c r="R463" s="40" t="s">
        <v>177</v>
      </c>
      <c r="S463" s="20">
        <v>17</v>
      </c>
      <c r="T463" s="20" t="s">
        <v>193</v>
      </c>
      <c r="U463" s="20">
        <v>2</v>
      </c>
      <c r="V463" s="40" t="s">
        <v>177</v>
      </c>
      <c r="W463" s="20">
        <v>2</v>
      </c>
      <c r="X463" s="41"/>
      <c r="Y463" s="41"/>
      <c r="Z463" s="41"/>
      <c r="AA463" s="41"/>
      <c r="AB463" s="41"/>
      <c r="AC463" s="41"/>
    </row>
    <row r="464" spans="15:29" x14ac:dyDescent="0.2">
      <c r="O464" s="91" t="s">
        <v>53</v>
      </c>
      <c r="P464" s="91" t="s">
        <v>86</v>
      </c>
      <c r="Q464" s="40" t="s">
        <v>185</v>
      </c>
      <c r="R464" s="40" t="s">
        <v>177</v>
      </c>
      <c r="S464" s="20">
        <v>24</v>
      </c>
      <c r="T464" s="20" t="s">
        <v>193</v>
      </c>
      <c r="U464" s="20">
        <v>2</v>
      </c>
      <c r="V464" s="40" t="s">
        <v>177</v>
      </c>
      <c r="W464" s="20">
        <v>2</v>
      </c>
      <c r="X464" s="41"/>
      <c r="Y464" s="41"/>
      <c r="Z464" s="41"/>
      <c r="AA464" s="41"/>
      <c r="AB464" s="41"/>
      <c r="AC464" s="41"/>
    </row>
    <row r="465" spans="15:29" x14ac:dyDescent="0.2">
      <c r="O465" s="91" t="s">
        <v>73</v>
      </c>
      <c r="P465" s="91" t="s">
        <v>86</v>
      </c>
      <c r="Q465" s="40" t="s">
        <v>185</v>
      </c>
      <c r="R465" s="40" t="s">
        <v>177</v>
      </c>
      <c r="S465" s="20">
        <v>24</v>
      </c>
      <c r="T465" s="20" t="s">
        <v>193</v>
      </c>
      <c r="U465" s="20">
        <v>2</v>
      </c>
      <c r="V465" s="40" t="s">
        <v>177</v>
      </c>
      <c r="W465" s="20">
        <v>2</v>
      </c>
      <c r="X465" s="41"/>
      <c r="Y465" s="41"/>
      <c r="Z465" s="41"/>
      <c r="AA465" s="41"/>
      <c r="AB465" s="41"/>
      <c r="AC465" s="41"/>
    </row>
    <row r="466" spans="15:29" x14ac:dyDescent="0.2">
      <c r="O466" s="91" t="s">
        <v>53</v>
      </c>
      <c r="P466" s="91" t="s">
        <v>86</v>
      </c>
      <c r="Q466" s="40" t="s">
        <v>185</v>
      </c>
      <c r="R466" s="40" t="s">
        <v>177</v>
      </c>
      <c r="S466" s="20">
        <v>25</v>
      </c>
      <c r="T466" s="20" t="s">
        <v>193</v>
      </c>
      <c r="U466" s="20">
        <v>2</v>
      </c>
      <c r="V466" s="40" t="s">
        <v>177</v>
      </c>
      <c r="W466" s="20">
        <v>2</v>
      </c>
      <c r="X466" s="41"/>
      <c r="Y466" s="41"/>
      <c r="Z466" s="41"/>
      <c r="AA466" s="41"/>
      <c r="AB466" s="41"/>
      <c r="AC466" s="41"/>
    </row>
    <row r="467" spans="15:29" x14ac:dyDescent="0.2">
      <c r="O467" s="91" t="s">
        <v>53</v>
      </c>
      <c r="P467" s="91" t="s">
        <v>86</v>
      </c>
      <c r="Q467" s="40" t="s">
        <v>185</v>
      </c>
      <c r="R467" s="40" t="s">
        <v>177</v>
      </c>
      <c r="S467" s="20">
        <v>26</v>
      </c>
      <c r="T467" s="20" t="s">
        <v>194</v>
      </c>
      <c r="U467" s="20">
        <v>3</v>
      </c>
      <c r="V467" s="40" t="s">
        <v>177</v>
      </c>
      <c r="W467" s="20">
        <v>3</v>
      </c>
      <c r="X467" s="41"/>
      <c r="Y467" s="41"/>
      <c r="Z467" s="41"/>
      <c r="AA467" s="41"/>
      <c r="AB467" s="41"/>
      <c r="AC467" s="41"/>
    </row>
    <row r="468" spans="15:29" x14ac:dyDescent="0.2">
      <c r="O468" s="91" t="s">
        <v>53</v>
      </c>
      <c r="P468" s="91" t="s">
        <v>86</v>
      </c>
      <c r="Q468" s="40" t="s">
        <v>185</v>
      </c>
      <c r="R468" s="40" t="s">
        <v>177</v>
      </c>
      <c r="S468" s="20">
        <v>31</v>
      </c>
      <c r="T468" s="20" t="s">
        <v>192</v>
      </c>
      <c r="U468" s="20">
        <v>1</v>
      </c>
      <c r="V468" s="40" t="s">
        <v>177</v>
      </c>
      <c r="W468" s="20">
        <v>1</v>
      </c>
      <c r="X468" s="41"/>
      <c r="Y468" s="41"/>
      <c r="Z468" s="41"/>
      <c r="AA468" s="41"/>
      <c r="AB468" s="41"/>
      <c r="AC468" s="41"/>
    </row>
    <row r="469" spans="15:29" x14ac:dyDescent="0.2">
      <c r="O469" s="91" t="s">
        <v>53</v>
      </c>
      <c r="P469" s="91" t="s">
        <v>86</v>
      </c>
      <c r="Q469" s="40" t="s">
        <v>185</v>
      </c>
      <c r="R469" s="40" t="s">
        <v>177</v>
      </c>
      <c r="S469" s="20">
        <v>31</v>
      </c>
      <c r="T469" s="20" t="s">
        <v>194</v>
      </c>
      <c r="U469" s="20">
        <v>3</v>
      </c>
      <c r="V469" s="40" t="s">
        <v>177</v>
      </c>
      <c r="W469" s="20">
        <v>3</v>
      </c>
      <c r="X469" s="41"/>
      <c r="Y469" s="41"/>
      <c r="Z469" s="41"/>
      <c r="AA469" s="41"/>
      <c r="AB469" s="41"/>
      <c r="AC469" s="41"/>
    </row>
    <row r="470" spans="15:29" x14ac:dyDescent="0.2">
      <c r="O470" s="91" t="s">
        <v>53</v>
      </c>
      <c r="P470" s="91" t="s">
        <v>86</v>
      </c>
      <c r="Q470" s="40" t="s">
        <v>185</v>
      </c>
      <c r="R470" s="40" t="s">
        <v>177</v>
      </c>
      <c r="S470" s="20">
        <v>46</v>
      </c>
      <c r="T470" s="20" t="s">
        <v>193</v>
      </c>
      <c r="U470" s="20">
        <v>2</v>
      </c>
      <c r="V470" s="40" t="s">
        <v>177</v>
      </c>
      <c r="W470" s="20">
        <v>2</v>
      </c>
      <c r="X470" s="41"/>
      <c r="Y470" s="41"/>
      <c r="Z470" s="41"/>
      <c r="AA470" s="41"/>
      <c r="AB470" s="41"/>
      <c r="AC470" s="41"/>
    </row>
    <row r="471" spans="15:29" x14ac:dyDescent="0.2">
      <c r="O471" s="91" t="s">
        <v>53</v>
      </c>
      <c r="P471" s="91" t="s">
        <v>86</v>
      </c>
      <c r="Q471" s="40" t="s">
        <v>185</v>
      </c>
      <c r="R471" s="40" t="s">
        <v>177</v>
      </c>
      <c r="S471" s="20">
        <v>46</v>
      </c>
      <c r="T471" s="20" t="s">
        <v>193</v>
      </c>
      <c r="U471" s="20">
        <v>2</v>
      </c>
      <c r="V471" s="40" t="s">
        <v>177</v>
      </c>
      <c r="W471" s="20">
        <v>2</v>
      </c>
      <c r="X471" s="41"/>
      <c r="Y471" s="41"/>
      <c r="Z471" s="41"/>
      <c r="AA471" s="41"/>
      <c r="AB471" s="41"/>
      <c r="AC471" s="41"/>
    </row>
    <row r="472" spans="15:29" x14ac:dyDescent="0.2">
      <c r="O472" s="73" t="s">
        <v>53</v>
      </c>
      <c r="P472" s="73" t="s">
        <v>86</v>
      </c>
      <c r="Q472" s="40" t="s">
        <v>185</v>
      </c>
      <c r="R472" s="40" t="s">
        <v>177</v>
      </c>
      <c r="S472" s="20">
        <v>22</v>
      </c>
      <c r="T472" s="20" t="s">
        <v>192</v>
      </c>
      <c r="U472" s="20">
        <v>1</v>
      </c>
      <c r="V472" s="40" t="s">
        <v>177</v>
      </c>
      <c r="W472" s="20">
        <v>1</v>
      </c>
      <c r="X472" s="41"/>
      <c r="Y472" s="41"/>
      <c r="Z472" s="41"/>
      <c r="AA472" s="41"/>
      <c r="AB472" s="41"/>
      <c r="AC472" s="41"/>
    </row>
    <row r="473" spans="15:29" x14ac:dyDescent="0.2">
      <c r="O473" s="73" t="s">
        <v>53</v>
      </c>
      <c r="P473" s="73" t="s">
        <v>86</v>
      </c>
      <c r="Q473" s="40" t="s">
        <v>185</v>
      </c>
      <c r="R473" s="40" t="s">
        <v>177</v>
      </c>
      <c r="S473" s="20">
        <v>12</v>
      </c>
      <c r="T473" s="20" t="s">
        <v>194</v>
      </c>
      <c r="U473" s="20">
        <v>3</v>
      </c>
      <c r="V473" s="40" t="s">
        <v>177</v>
      </c>
      <c r="W473" s="20">
        <v>3</v>
      </c>
      <c r="X473" s="41"/>
      <c r="Y473" s="41"/>
      <c r="Z473" s="41"/>
      <c r="AA473" s="41"/>
      <c r="AB473" s="41"/>
      <c r="AC473" s="41"/>
    </row>
    <row r="474" spans="15:29" x14ac:dyDescent="0.2">
      <c r="O474" s="73" t="s">
        <v>53</v>
      </c>
      <c r="P474" s="73" t="s">
        <v>86</v>
      </c>
      <c r="Q474" s="40" t="s">
        <v>185</v>
      </c>
      <c r="R474" s="40" t="s">
        <v>177</v>
      </c>
      <c r="S474" s="20">
        <v>25</v>
      </c>
      <c r="T474" s="20" t="s">
        <v>191</v>
      </c>
      <c r="U474" s="20">
        <v>0</v>
      </c>
      <c r="V474" s="40" t="s">
        <v>177</v>
      </c>
      <c r="W474" s="20">
        <v>0</v>
      </c>
      <c r="X474" s="41"/>
      <c r="Y474" s="41"/>
      <c r="Z474" s="41"/>
      <c r="AA474" s="41"/>
      <c r="AB474" s="41"/>
      <c r="AC474" s="41"/>
    </row>
    <row r="475" spans="15:29" x14ac:dyDescent="0.2">
      <c r="O475" s="73" t="s">
        <v>53</v>
      </c>
      <c r="P475" s="73" t="s">
        <v>86</v>
      </c>
      <c r="Q475" s="40" t="s">
        <v>185</v>
      </c>
      <c r="R475" s="40" t="s">
        <v>177</v>
      </c>
      <c r="S475" s="20">
        <v>14</v>
      </c>
      <c r="T475" s="20" t="s">
        <v>193</v>
      </c>
      <c r="U475" s="20">
        <v>2</v>
      </c>
      <c r="V475" s="40" t="s">
        <v>177</v>
      </c>
      <c r="W475" s="20">
        <v>2</v>
      </c>
      <c r="X475" s="41"/>
      <c r="Y475" s="41"/>
      <c r="Z475" s="41"/>
      <c r="AA475" s="41"/>
      <c r="AB475" s="41"/>
      <c r="AC475" s="41"/>
    </row>
    <row r="476" spans="15:29" x14ac:dyDescent="0.2">
      <c r="O476" s="73" t="s">
        <v>53</v>
      </c>
      <c r="P476" s="73" t="s">
        <v>86</v>
      </c>
      <c r="Q476" s="40" t="s">
        <v>185</v>
      </c>
      <c r="R476" s="40" t="s">
        <v>177</v>
      </c>
      <c r="S476" s="20">
        <v>27</v>
      </c>
      <c r="T476" s="20" t="s">
        <v>194</v>
      </c>
      <c r="U476" s="20">
        <v>3</v>
      </c>
      <c r="V476" s="40" t="s">
        <v>177</v>
      </c>
      <c r="W476" s="20">
        <v>3</v>
      </c>
      <c r="X476" s="41"/>
      <c r="Y476" s="41"/>
      <c r="Z476" s="41"/>
      <c r="AA476" s="41"/>
      <c r="AB476" s="41"/>
      <c r="AC476" s="41"/>
    </row>
    <row r="477" spans="15:29" x14ac:dyDescent="0.2">
      <c r="O477" s="73" t="s">
        <v>53</v>
      </c>
      <c r="P477" s="73" t="s">
        <v>86</v>
      </c>
      <c r="Q477" s="40" t="s">
        <v>185</v>
      </c>
      <c r="R477" s="40" t="s">
        <v>177</v>
      </c>
      <c r="S477" s="20">
        <v>46</v>
      </c>
      <c r="T477" s="20" t="s">
        <v>193</v>
      </c>
      <c r="U477" s="20">
        <v>2</v>
      </c>
      <c r="V477" s="40" t="s">
        <v>177</v>
      </c>
      <c r="W477" s="20">
        <v>2</v>
      </c>
      <c r="X477" s="41"/>
      <c r="Y477" s="41"/>
      <c r="Z477" s="41"/>
      <c r="AA477" s="41"/>
      <c r="AB477" s="41"/>
      <c r="AC477" s="41"/>
    </row>
    <row r="478" spans="15:29" x14ac:dyDescent="0.2">
      <c r="O478" s="73" t="s">
        <v>53</v>
      </c>
      <c r="P478" s="73" t="s">
        <v>86</v>
      </c>
      <c r="Q478" s="40" t="s">
        <v>185</v>
      </c>
      <c r="R478" s="40" t="s">
        <v>177</v>
      </c>
      <c r="S478" s="20">
        <v>45</v>
      </c>
      <c r="T478" s="20" t="s">
        <v>194</v>
      </c>
      <c r="U478" s="20">
        <v>3</v>
      </c>
      <c r="V478" s="40" t="s">
        <v>177</v>
      </c>
      <c r="W478" s="20">
        <v>3</v>
      </c>
      <c r="X478" s="41"/>
      <c r="Y478" s="41"/>
      <c r="Z478" s="41"/>
      <c r="AA478" s="41"/>
      <c r="AB478" s="41"/>
      <c r="AC478" s="41"/>
    </row>
    <row r="479" spans="15:29" x14ac:dyDescent="0.2">
      <c r="O479" s="73" t="s">
        <v>53</v>
      </c>
      <c r="P479" s="73" t="s">
        <v>86</v>
      </c>
      <c r="Q479" s="40" t="s">
        <v>185</v>
      </c>
      <c r="R479" s="40" t="s">
        <v>177</v>
      </c>
      <c r="S479" s="20">
        <v>25</v>
      </c>
      <c r="T479" s="20" t="s">
        <v>193</v>
      </c>
      <c r="U479" s="20">
        <v>2</v>
      </c>
      <c r="V479" s="40" t="s">
        <v>177</v>
      </c>
      <c r="W479" s="20">
        <v>2</v>
      </c>
      <c r="X479" s="41"/>
      <c r="Y479" s="41"/>
      <c r="Z479" s="41"/>
      <c r="AA479" s="41"/>
      <c r="AB479" s="41"/>
      <c r="AC479" s="41"/>
    </row>
    <row r="480" spans="15:29" x14ac:dyDescent="0.2">
      <c r="O480" s="73" t="s">
        <v>73</v>
      </c>
      <c r="P480" s="73" t="s">
        <v>86</v>
      </c>
      <c r="Q480" s="40" t="s">
        <v>185</v>
      </c>
      <c r="R480" s="40" t="s">
        <v>177</v>
      </c>
      <c r="S480" s="20">
        <v>25</v>
      </c>
      <c r="T480" s="20" t="s">
        <v>193</v>
      </c>
      <c r="U480" s="20">
        <v>2</v>
      </c>
      <c r="V480" s="40" t="s">
        <v>177</v>
      </c>
      <c r="W480" s="20">
        <v>2</v>
      </c>
      <c r="X480" s="41"/>
      <c r="Y480" s="41"/>
      <c r="Z480" s="41"/>
      <c r="AA480" s="41"/>
      <c r="AB480" s="41"/>
      <c r="AC480" s="41"/>
    </row>
    <row r="481" spans="15:29" x14ac:dyDescent="0.2">
      <c r="O481" s="73" t="s">
        <v>53</v>
      </c>
      <c r="P481" s="73" t="s">
        <v>86</v>
      </c>
      <c r="Q481" s="40" t="s">
        <v>185</v>
      </c>
      <c r="R481" s="40" t="s">
        <v>177</v>
      </c>
      <c r="S481" s="20">
        <v>26</v>
      </c>
      <c r="T481" s="20" t="s">
        <v>193</v>
      </c>
      <c r="U481" s="20">
        <v>2</v>
      </c>
      <c r="V481" s="40" t="s">
        <v>177</v>
      </c>
      <c r="W481" s="20">
        <v>2</v>
      </c>
      <c r="X481" s="41"/>
      <c r="Y481" s="41"/>
      <c r="Z481" s="41"/>
      <c r="AA481" s="41"/>
      <c r="AB481" s="41"/>
      <c r="AC481" s="41"/>
    </row>
    <row r="482" spans="15:29" x14ac:dyDescent="0.2">
      <c r="O482" s="73" t="s">
        <v>53</v>
      </c>
      <c r="P482" s="73" t="s">
        <v>86</v>
      </c>
      <c r="Q482" s="40" t="s">
        <v>185</v>
      </c>
      <c r="R482" s="40" t="s">
        <v>177</v>
      </c>
      <c r="S482" s="20">
        <v>16</v>
      </c>
      <c r="T482" s="20" t="s">
        <v>193</v>
      </c>
      <c r="U482" s="20">
        <v>2</v>
      </c>
      <c r="V482" s="40" t="s">
        <v>177</v>
      </c>
      <c r="W482" s="20">
        <v>2</v>
      </c>
      <c r="X482" s="41"/>
      <c r="Y482" s="41"/>
      <c r="Z482" s="41"/>
      <c r="AA482" s="41"/>
      <c r="AB482" s="41"/>
      <c r="AC482" s="41"/>
    </row>
    <row r="483" spans="15:29" x14ac:dyDescent="0.2">
      <c r="O483" s="73" t="s">
        <v>53</v>
      </c>
      <c r="P483" s="73" t="s">
        <v>86</v>
      </c>
      <c r="Q483" s="40" t="s">
        <v>185</v>
      </c>
      <c r="R483" s="40" t="s">
        <v>177</v>
      </c>
      <c r="S483" s="20">
        <v>32</v>
      </c>
      <c r="T483" s="20" t="s">
        <v>193</v>
      </c>
      <c r="U483" s="20">
        <v>2</v>
      </c>
      <c r="V483" s="40" t="s">
        <v>177</v>
      </c>
      <c r="W483" s="20">
        <v>2</v>
      </c>
      <c r="X483" s="41"/>
      <c r="Y483" s="41"/>
      <c r="Z483" s="41"/>
      <c r="AA483" s="41"/>
      <c r="AB483" s="41"/>
      <c r="AC483" s="41"/>
    </row>
    <row r="484" spans="15:29" x14ac:dyDescent="0.2">
      <c r="O484" s="73" t="s">
        <v>53</v>
      </c>
      <c r="P484" s="73" t="s">
        <v>86</v>
      </c>
      <c r="Q484" s="40" t="s">
        <v>185</v>
      </c>
      <c r="R484" s="40" t="s">
        <v>177</v>
      </c>
      <c r="S484" s="20">
        <v>41</v>
      </c>
      <c r="T484" s="20" t="s">
        <v>194</v>
      </c>
      <c r="U484" s="20">
        <v>3</v>
      </c>
      <c r="V484" s="40" t="s">
        <v>177</v>
      </c>
      <c r="W484" s="20">
        <v>3</v>
      </c>
      <c r="X484" s="41"/>
      <c r="Y484" s="41"/>
      <c r="Z484" s="41"/>
      <c r="AA484" s="41"/>
      <c r="AB484" s="41"/>
      <c r="AC484" s="41"/>
    </row>
    <row r="485" spans="15:29" x14ac:dyDescent="0.2">
      <c r="O485" s="73" t="s">
        <v>53</v>
      </c>
      <c r="P485" s="73" t="s">
        <v>86</v>
      </c>
      <c r="Q485" s="40" t="s">
        <v>185</v>
      </c>
      <c r="R485" s="40" t="s">
        <v>177</v>
      </c>
      <c r="S485" s="20">
        <v>35</v>
      </c>
      <c r="T485" s="20" t="s">
        <v>193</v>
      </c>
      <c r="U485" s="20">
        <v>2</v>
      </c>
      <c r="V485" s="40" t="s">
        <v>177</v>
      </c>
      <c r="W485" s="20">
        <v>2</v>
      </c>
      <c r="X485" s="41"/>
      <c r="Y485" s="41"/>
      <c r="Z485" s="41"/>
      <c r="AA485" s="41"/>
      <c r="AB485" s="41"/>
      <c r="AC485" s="41"/>
    </row>
    <row r="486" spans="15:29" x14ac:dyDescent="0.2">
      <c r="O486" s="73" t="s">
        <v>53</v>
      </c>
      <c r="P486" s="73" t="s">
        <v>86</v>
      </c>
      <c r="Q486" s="40" t="s">
        <v>185</v>
      </c>
      <c r="R486" s="40" t="s">
        <v>177</v>
      </c>
      <c r="S486" s="20">
        <v>34</v>
      </c>
      <c r="T486" s="20" t="s">
        <v>193</v>
      </c>
      <c r="U486" s="20">
        <v>2</v>
      </c>
      <c r="V486" s="40" t="s">
        <v>177</v>
      </c>
      <c r="W486" s="20">
        <v>2</v>
      </c>
      <c r="X486" s="41"/>
      <c r="Y486" s="41"/>
      <c r="Z486" s="41"/>
      <c r="AA486" s="41"/>
      <c r="AB486" s="41"/>
      <c r="AC486" s="41"/>
    </row>
    <row r="487" spans="15:29" x14ac:dyDescent="0.2">
      <c r="O487" s="84" t="s">
        <v>53</v>
      </c>
      <c r="P487" s="84" t="s">
        <v>86</v>
      </c>
      <c r="Q487" s="40" t="s">
        <v>184</v>
      </c>
      <c r="R487" s="40" t="s">
        <v>177</v>
      </c>
      <c r="S487" s="26">
        <v>12</v>
      </c>
      <c r="T487" s="26" t="s">
        <v>193</v>
      </c>
      <c r="U487" s="26">
        <v>2</v>
      </c>
      <c r="V487" s="40" t="s">
        <v>177</v>
      </c>
      <c r="W487" s="26">
        <v>2</v>
      </c>
      <c r="X487" s="41"/>
      <c r="Y487" s="41"/>
      <c r="Z487" s="41"/>
      <c r="AA487" s="41"/>
      <c r="AB487" s="41"/>
      <c r="AC487" s="41"/>
    </row>
    <row r="488" spans="15:29" x14ac:dyDescent="0.2">
      <c r="O488" s="87" t="s">
        <v>53</v>
      </c>
      <c r="P488" s="87" t="s">
        <v>86</v>
      </c>
      <c r="Q488" s="40" t="s">
        <v>184</v>
      </c>
      <c r="R488" s="40" t="s">
        <v>177</v>
      </c>
      <c r="S488" s="41">
        <v>13</v>
      </c>
      <c r="T488" s="20" t="s">
        <v>193</v>
      </c>
      <c r="U488" s="20">
        <v>2</v>
      </c>
      <c r="V488" s="40" t="s">
        <v>177</v>
      </c>
      <c r="W488" s="20">
        <v>2</v>
      </c>
      <c r="X488" s="41"/>
      <c r="Y488" s="41"/>
      <c r="Z488" s="41"/>
      <c r="AA488" s="41"/>
      <c r="AB488" s="41"/>
      <c r="AC488" s="41"/>
    </row>
    <row r="489" spans="15:29" x14ac:dyDescent="0.2">
      <c r="O489" s="91" t="s">
        <v>53</v>
      </c>
      <c r="P489" s="91" t="s">
        <v>86</v>
      </c>
      <c r="Q489" s="40" t="s">
        <v>184</v>
      </c>
      <c r="R489" s="40" t="s">
        <v>177</v>
      </c>
      <c r="S489" s="20">
        <v>14</v>
      </c>
      <c r="T489" s="20" t="s">
        <v>194</v>
      </c>
      <c r="U489" s="20">
        <v>3</v>
      </c>
      <c r="V489" s="40" t="s">
        <v>177</v>
      </c>
      <c r="W489" s="20">
        <v>3</v>
      </c>
      <c r="X489" s="41"/>
      <c r="Y489" s="41"/>
      <c r="Z489" s="41"/>
      <c r="AA489" s="41"/>
      <c r="AB489" s="41"/>
      <c r="AC489" s="41"/>
    </row>
    <row r="490" spans="15:29" x14ac:dyDescent="0.2">
      <c r="O490" s="91" t="s">
        <v>53</v>
      </c>
      <c r="P490" s="91" t="s">
        <v>86</v>
      </c>
      <c r="Q490" s="40" t="s">
        <v>184</v>
      </c>
      <c r="R490" s="40" t="s">
        <v>177</v>
      </c>
      <c r="S490" s="20">
        <v>15</v>
      </c>
      <c r="T490" s="20" t="s">
        <v>191</v>
      </c>
      <c r="U490" s="20">
        <v>0</v>
      </c>
      <c r="V490" s="40" t="s">
        <v>177</v>
      </c>
      <c r="W490" s="20">
        <v>0</v>
      </c>
      <c r="X490" s="41"/>
      <c r="Y490" s="41"/>
      <c r="Z490" s="41"/>
      <c r="AA490" s="41"/>
      <c r="AB490" s="41"/>
      <c r="AC490" s="41"/>
    </row>
    <row r="491" spans="15:29" x14ac:dyDescent="0.2">
      <c r="O491" s="91" t="s">
        <v>53</v>
      </c>
      <c r="P491" s="91" t="s">
        <v>86</v>
      </c>
      <c r="Q491" s="40" t="s">
        <v>184</v>
      </c>
      <c r="R491" s="40" t="s">
        <v>177</v>
      </c>
      <c r="S491" s="20">
        <v>16</v>
      </c>
      <c r="T491" s="20" t="s">
        <v>193</v>
      </c>
      <c r="U491" s="20">
        <v>2</v>
      </c>
      <c r="V491" s="40" t="s">
        <v>177</v>
      </c>
      <c r="W491" s="20">
        <v>2</v>
      </c>
      <c r="X491" s="41"/>
      <c r="Y491" s="41"/>
      <c r="Z491" s="41"/>
      <c r="AA491" s="41"/>
      <c r="AB491" s="41"/>
      <c r="AC491" s="41"/>
    </row>
    <row r="492" spans="15:29" x14ac:dyDescent="0.2">
      <c r="O492" s="91" t="s">
        <v>53</v>
      </c>
      <c r="P492" s="91" t="s">
        <v>86</v>
      </c>
      <c r="Q492" s="40" t="s">
        <v>184</v>
      </c>
      <c r="R492" s="40" t="s">
        <v>177</v>
      </c>
      <c r="S492" s="20">
        <v>16</v>
      </c>
      <c r="T492" s="20" t="s">
        <v>192</v>
      </c>
      <c r="U492" s="20">
        <v>1</v>
      </c>
      <c r="V492" s="40" t="s">
        <v>177</v>
      </c>
      <c r="W492" s="20">
        <v>1</v>
      </c>
      <c r="X492" s="41"/>
      <c r="Y492" s="41"/>
      <c r="Z492" s="41"/>
      <c r="AA492" s="41"/>
      <c r="AB492" s="41"/>
      <c r="AC492" s="41"/>
    </row>
    <row r="493" spans="15:29" x14ac:dyDescent="0.2">
      <c r="O493" s="91" t="s">
        <v>53</v>
      </c>
      <c r="P493" s="91" t="s">
        <v>86</v>
      </c>
      <c r="Q493" s="40" t="s">
        <v>184</v>
      </c>
      <c r="R493" s="40" t="s">
        <v>177</v>
      </c>
      <c r="S493" s="20">
        <v>17</v>
      </c>
      <c r="T493" s="20" t="s">
        <v>191</v>
      </c>
      <c r="U493" s="20">
        <v>0</v>
      </c>
      <c r="V493" s="40" t="s">
        <v>177</v>
      </c>
      <c r="W493" s="20">
        <v>0</v>
      </c>
      <c r="X493" s="41"/>
      <c r="Y493" s="41"/>
      <c r="Z493" s="41"/>
      <c r="AA493" s="41"/>
      <c r="AB493" s="41"/>
      <c r="AC493" s="41"/>
    </row>
    <row r="494" spans="15:29" x14ac:dyDescent="0.2">
      <c r="O494" s="91" t="s">
        <v>53</v>
      </c>
      <c r="P494" s="91" t="s">
        <v>86</v>
      </c>
      <c r="Q494" s="40" t="s">
        <v>184</v>
      </c>
      <c r="R494" s="40" t="s">
        <v>177</v>
      </c>
      <c r="S494" s="20">
        <v>24</v>
      </c>
      <c r="T494" s="20" t="s">
        <v>192</v>
      </c>
      <c r="U494" s="20">
        <v>1</v>
      </c>
      <c r="V494" s="40" t="s">
        <v>177</v>
      </c>
      <c r="W494" s="20">
        <v>1</v>
      </c>
      <c r="X494" s="41"/>
      <c r="Y494" s="41"/>
      <c r="Z494" s="41"/>
      <c r="AA494" s="41"/>
      <c r="AB494" s="41"/>
      <c r="AC494" s="41"/>
    </row>
    <row r="495" spans="15:29" x14ac:dyDescent="0.2">
      <c r="O495" s="91" t="s">
        <v>73</v>
      </c>
      <c r="P495" s="91" t="s">
        <v>86</v>
      </c>
      <c r="Q495" s="40" t="s">
        <v>184</v>
      </c>
      <c r="R495" s="40" t="s">
        <v>177</v>
      </c>
      <c r="S495" s="20">
        <v>24</v>
      </c>
      <c r="T495" s="20" t="s">
        <v>193</v>
      </c>
      <c r="U495" s="20">
        <v>2</v>
      </c>
      <c r="V495" s="40" t="s">
        <v>177</v>
      </c>
      <c r="W495" s="20">
        <v>2</v>
      </c>
      <c r="X495" s="41"/>
      <c r="Y495" s="41"/>
      <c r="Z495" s="41"/>
      <c r="AA495" s="41"/>
      <c r="AB495" s="41"/>
      <c r="AC495" s="41"/>
    </row>
    <row r="496" spans="15:29" x14ac:dyDescent="0.2">
      <c r="O496" s="91" t="s">
        <v>53</v>
      </c>
      <c r="P496" s="91" t="s">
        <v>86</v>
      </c>
      <c r="Q496" s="40" t="s">
        <v>184</v>
      </c>
      <c r="R496" s="40" t="s">
        <v>177</v>
      </c>
      <c r="S496" s="20">
        <v>25</v>
      </c>
      <c r="T496" s="20" t="s">
        <v>193</v>
      </c>
      <c r="U496" s="20">
        <v>2</v>
      </c>
      <c r="V496" s="40" t="s">
        <v>177</v>
      </c>
      <c r="W496" s="20">
        <v>2</v>
      </c>
      <c r="X496" s="41"/>
      <c r="Y496" s="41"/>
      <c r="Z496" s="41"/>
      <c r="AA496" s="41"/>
      <c r="AB496" s="41"/>
      <c r="AC496" s="41"/>
    </row>
    <row r="497" spans="15:29" x14ac:dyDescent="0.2">
      <c r="O497" s="91" t="s">
        <v>53</v>
      </c>
      <c r="P497" s="91" t="s">
        <v>86</v>
      </c>
      <c r="Q497" s="40" t="s">
        <v>184</v>
      </c>
      <c r="R497" s="40" t="s">
        <v>177</v>
      </c>
      <c r="S497" s="20">
        <v>26</v>
      </c>
      <c r="T497" s="20" t="s">
        <v>193</v>
      </c>
      <c r="U497" s="20">
        <v>2</v>
      </c>
      <c r="V497" s="40" t="s">
        <v>177</v>
      </c>
      <c r="W497" s="20">
        <v>2</v>
      </c>
      <c r="X497" s="41"/>
      <c r="Y497" s="41"/>
      <c r="Z497" s="41"/>
      <c r="AA497" s="41"/>
      <c r="AB497" s="41"/>
      <c r="AC497" s="41"/>
    </row>
    <row r="498" spans="15:29" x14ac:dyDescent="0.2">
      <c r="O498" s="91" t="s">
        <v>53</v>
      </c>
      <c r="P498" s="91" t="s">
        <v>86</v>
      </c>
      <c r="Q498" s="40" t="s">
        <v>184</v>
      </c>
      <c r="R498" s="40" t="s">
        <v>177</v>
      </c>
      <c r="S498" s="20">
        <v>31</v>
      </c>
      <c r="T498" s="20" t="s">
        <v>191</v>
      </c>
      <c r="U498" s="20">
        <v>0</v>
      </c>
      <c r="V498" s="40" t="s">
        <v>177</v>
      </c>
      <c r="W498" s="20">
        <v>0</v>
      </c>
      <c r="X498" s="41"/>
      <c r="Y498" s="41"/>
      <c r="Z498" s="41"/>
      <c r="AA498" s="41"/>
      <c r="AB498" s="41"/>
      <c r="AC498" s="41"/>
    </row>
    <row r="499" spans="15:29" x14ac:dyDescent="0.2">
      <c r="O499" s="91" t="s">
        <v>53</v>
      </c>
      <c r="P499" s="91" t="s">
        <v>86</v>
      </c>
      <c r="Q499" s="40" t="s">
        <v>184</v>
      </c>
      <c r="R499" s="40" t="s">
        <v>177</v>
      </c>
      <c r="S499" s="20">
        <v>31</v>
      </c>
      <c r="T499" s="20" t="s">
        <v>193</v>
      </c>
      <c r="U499" s="20">
        <v>2</v>
      </c>
      <c r="V499" s="40" t="s">
        <v>177</v>
      </c>
      <c r="W499" s="20">
        <v>2</v>
      </c>
      <c r="X499" s="41"/>
      <c r="Y499" s="41"/>
      <c r="Z499" s="41"/>
      <c r="AA499" s="41"/>
      <c r="AB499" s="41"/>
      <c r="AC499" s="41"/>
    </row>
    <row r="500" spans="15:29" x14ac:dyDescent="0.2">
      <c r="O500" s="91" t="s">
        <v>53</v>
      </c>
      <c r="P500" s="91" t="s">
        <v>86</v>
      </c>
      <c r="Q500" s="40" t="s">
        <v>184</v>
      </c>
      <c r="R500" s="40" t="s">
        <v>177</v>
      </c>
      <c r="S500" s="20">
        <v>46</v>
      </c>
      <c r="T500" s="20" t="s">
        <v>192</v>
      </c>
      <c r="U500" s="20">
        <v>1</v>
      </c>
      <c r="V500" s="40" t="s">
        <v>177</v>
      </c>
      <c r="W500" s="20">
        <v>1</v>
      </c>
      <c r="X500" s="41"/>
      <c r="Y500" s="41"/>
      <c r="Z500" s="41"/>
      <c r="AA500" s="41"/>
      <c r="AB500" s="41"/>
      <c r="AC500" s="41"/>
    </row>
    <row r="501" spans="15:29" x14ac:dyDescent="0.2">
      <c r="O501" s="91" t="s">
        <v>53</v>
      </c>
      <c r="P501" s="91" t="s">
        <v>86</v>
      </c>
      <c r="Q501" s="40" t="s">
        <v>184</v>
      </c>
      <c r="R501" s="40" t="s">
        <v>177</v>
      </c>
      <c r="S501" s="20">
        <v>46</v>
      </c>
      <c r="T501" s="20" t="s">
        <v>192</v>
      </c>
      <c r="U501" s="20">
        <v>1</v>
      </c>
      <c r="V501" s="40" t="s">
        <v>177</v>
      </c>
      <c r="W501" s="20">
        <v>1</v>
      </c>
      <c r="X501" s="41"/>
      <c r="Y501" s="41"/>
      <c r="Z501" s="41"/>
      <c r="AA501" s="41"/>
      <c r="AB501" s="41"/>
      <c r="AC501" s="41"/>
    </row>
    <row r="502" spans="15:29" x14ac:dyDescent="0.2">
      <c r="O502" s="73" t="s">
        <v>53</v>
      </c>
      <c r="P502" s="73" t="s">
        <v>86</v>
      </c>
      <c r="Q502" s="40" t="s">
        <v>184</v>
      </c>
      <c r="R502" s="40" t="s">
        <v>177</v>
      </c>
      <c r="S502" s="20">
        <v>22</v>
      </c>
      <c r="T502" s="20" t="s">
        <v>191</v>
      </c>
      <c r="U502" s="20">
        <v>0</v>
      </c>
      <c r="V502" s="40" t="s">
        <v>177</v>
      </c>
      <c r="W502" s="20">
        <v>0</v>
      </c>
      <c r="X502" s="41"/>
      <c r="Y502" s="41"/>
      <c r="Z502" s="41"/>
      <c r="AA502" s="41"/>
      <c r="AB502" s="41"/>
      <c r="AC502" s="41"/>
    </row>
    <row r="503" spans="15:29" x14ac:dyDescent="0.2">
      <c r="O503" s="73" t="s">
        <v>53</v>
      </c>
      <c r="P503" s="73" t="s">
        <v>86</v>
      </c>
      <c r="Q503" s="40" t="s">
        <v>184</v>
      </c>
      <c r="R503" s="40" t="s">
        <v>177</v>
      </c>
      <c r="S503" s="20">
        <v>12</v>
      </c>
      <c r="T503" s="20" t="s">
        <v>194</v>
      </c>
      <c r="U503" s="20">
        <v>3</v>
      </c>
      <c r="V503" s="40" t="s">
        <v>177</v>
      </c>
      <c r="W503" s="20">
        <v>3</v>
      </c>
      <c r="X503" s="41"/>
      <c r="Y503" s="41"/>
      <c r="Z503" s="41"/>
      <c r="AA503" s="41"/>
      <c r="AB503" s="41"/>
      <c r="AC503" s="41"/>
    </row>
    <row r="504" spans="15:29" x14ac:dyDescent="0.2">
      <c r="O504" s="73" t="s">
        <v>53</v>
      </c>
      <c r="P504" s="73" t="s">
        <v>86</v>
      </c>
      <c r="Q504" s="40" t="s">
        <v>184</v>
      </c>
      <c r="R504" s="40" t="s">
        <v>177</v>
      </c>
      <c r="S504" s="20">
        <v>25</v>
      </c>
      <c r="T504" s="20" t="s">
        <v>193</v>
      </c>
      <c r="U504" s="20">
        <v>2</v>
      </c>
      <c r="V504" s="40" t="s">
        <v>177</v>
      </c>
      <c r="W504" s="20">
        <v>2</v>
      </c>
      <c r="X504" s="41"/>
      <c r="Y504" s="41"/>
      <c r="Z504" s="41"/>
      <c r="AA504" s="41"/>
      <c r="AB504" s="41"/>
      <c r="AC504" s="41"/>
    </row>
    <row r="505" spans="15:29" x14ac:dyDescent="0.2">
      <c r="O505" s="73" t="s">
        <v>53</v>
      </c>
      <c r="P505" s="73" t="s">
        <v>86</v>
      </c>
      <c r="Q505" s="40" t="s">
        <v>184</v>
      </c>
      <c r="R505" s="40" t="s">
        <v>177</v>
      </c>
      <c r="S505" s="20">
        <v>14</v>
      </c>
      <c r="T505" s="20" t="s">
        <v>191</v>
      </c>
      <c r="U505" s="20">
        <v>0</v>
      </c>
      <c r="V505" s="40" t="s">
        <v>177</v>
      </c>
      <c r="W505" s="20">
        <v>0</v>
      </c>
      <c r="X505" s="41"/>
      <c r="Y505" s="41"/>
      <c r="Z505" s="41"/>
      <c r="AA505" s="41"/>
      <c r="AB505" s="41"/>
      <c r="AC505" s="41"/>
    </row>
    <row r="506" spans="15:29" x14ac:dyDescent="0.2">
      <c r="O506" s="73" t="s">
        <v>53</v>
      </c>
      <c r="P506" s="73" t="s">
        <v>86</v>
      </c>
      <c r="Q506" s="40" t="s">
        <v>184</v>
      </c>
      <c r="R506" s="40" t="s">
        <v>177</v>
      </c>
      <c r="S506" s="20">
        <v>27</v>
      </c>
      <c r="T506" s="20" t="s">
        <v>193</v>
      </c>
      <c r="U506" s="20">
        <v>2</v>
      </c>
      <c r="V506" s="40" t="s">
        <v>177</v>
      </c>
      <c r="W506" s="20">
        <v>2</v>
      </c>
      <c r="X506" s="41"/>
      <c r="Y506" s="41"/>
      <c r="Z506" s="41"/>
      <c r="AA506" s="41"/>
      <c r="AB506" s="41"/>
      <c r="AC506" s="41"/>
    </row>
    <row r="507" spans="15:29" x14ac:dyDescent="0.2">
      <c r="O507" s="73" t="s">
        <v>53</v>
      </c>
      <c r="P507" s="73" t="s">
        <v>86</v>
      </c>
      <c r="Q507" s="40" t="s">
        <v>184</v>
      </c>
      <c r="R507" s="40" t="s">
        <v>177</v>
      </c>
      <c r="S507" s="20">
        <v>46</v>
      </c>
      <c r="T507" s="20" t="s">
        <v>192</v>
      </c>
      <c r="U507" s="20">
        <v>1</v>
      </c>
      <c r="V507" s="40" t="s">
        <v>177</v>
      </c>
      <c r="W507" s="20">
        <v>1</v>
      </c>
      <c r="X507" s="41"/>
      <c r="Y507" s="41"/>
      <c r="Z507" s="41"/>
      <c r="AA507" s="41"/>
      <c r="AB507" s="41"/>
      <c r="AC507" s="41"/>
    </row>
    <row r="508" spans="15:29" x14ac:dyDescent="0.2">
      <c r="O508" s="73" t="s">
        <v>53</v>
      </c>
      <c r="P508" s="73" t="s">
        <v>86</v>
      </c>
      <c r="Q508" s="40" t="s">
        <v>184</v>
      </c>
      <c r="R508" s="40" t="s">
        <v>177</v>
      </c>
      <c r="S508" s="20">
        <v>45</v>
      </c>
      <c r="T508" s="20" t="s">
        <v>193</v>
      </c>
      <c r="U508" s="20">
        <v>2</v>
      </c>
      <c r="V508" s="40" t="s">
        <v>177</v>
      </c>
      <c r="W508" s="20">
        <v>2</v>
      </c>
      <c r="X508" s="41"/>
      <c r="Y508" s="41"/>
      <c r="Z508" s="41"/>
      <c r="AA508" s="41"/>
      <c r="AB508" s="41"/>
      <c r="AC508" s="41"/>
    </row>
    <row r="509" spans="15:29" x14ac:dyDescent="0.2">
      <c r="O509" s="73" t="s">
        <v>53</v>
      </c>
      <c r="P509" s="73" t="s">
        <v>86</v>
      </c>
      <c r="Q509" s="40" t="s">
        <v>184</v>
      </c>
      <c r="R509" s="40" t="s">
        <v>177</v>
      </c>
      <c r="S509" s="20">
        <v>25</v>
      </c>
      <c r="T509" s="20" t="s">
        <v>193</v>
      </c>
      <c r="U509" s="20">
        <v>2</v>
      </c>
      <c r="V509" s="40" t="s">
        <v>177</v>
      </c>
      <c r="W509" s="20">
        <v>2</v>
      </c>
      <c r="X509" s="41"/>
      <c r="Y509" s="41"/>
      <c r="Z509" s="41"/>
      <c r="AA509" s="41"/>
      <c r="AB509" s="41"/>
      <c r="AC509" s="41"/>
    </row>
    <row r="510" spans="15:29" x14ac:dyDescent="0.2">
      <c r="O510" s="73" t="s">
        <v>73</v>
      </c>
      <c r="P510" s="73" t="s">
        <v>86</v>
      </c>
      <c r="Q510" s="40" t="s">
        <v>184</v>
      </c>
      <c r="R510" s="40" t="s">
        <v>177</v>
      </c>
      <c r="S510" s="20">
        <v>25</v>
      </c>
      <c r="T510" s="20" t="s">
        <v>193</v>
      </c>
      <c r="U510" s="20">
        <v>2</v>
      </c>
      <c r="V510" s="40" t="s">
        <v>177</v>
      </c>
      <c r="W510" s="20">
        <v>2</v>
      </c>
      <c r="X510" s="41"/>
      <c r="Y510" s="41"/>
      <c r="Z510" s="41"/>
      <c r="AA510" s="41"/>
      <c r="AB510" s="41"/>
      <c r="AC510" s="41"/>
    </row>
    <row r="511" spans="15:29" x14ac:dyDescent="0.2">
      <c r="O511" s="73" t="s">
        <v>53</v>
      </c>
      <c r="P511" s="73" t="s">
        <v>86</v>
      </c>
      <c r="Q511" s="40" t="s">
        <v>184</v>
      </c>
      <c r="R511" s="40" t="s">
        <v>177</v>
      </c>
      <c r="S511" s="20">
        <v>26</v>
      </c>
      <c r="T511" s="20" t="s">
        <v>193</v>
      </c>
      <c r="U511" s="20">
        <v>2</v>
      </c>
      <c r="V511" s="40" t="s">
        <v>177</v>
      </c>
      <c r="W511" s="20">
        <v>2</v>
      </c>
      <c r="X511" s="41"/>
      <c r="Y511" s="41"/>
      <c r="Z511" s="41"/>
      <c r="AA511" s="41"/>
      <c r="AB511" s="41"/>
      <c r="AC511" s="41"/>
    </row>
    <row r="512" spans="15:29" x14ac:dyDescent="0.2">
      <c r="O512" s="73" t="s">
        <v>53</v>
      </c>
      <c r="P512" s="73" t="s">
        <v>86</v>
      </c>
      <c r="Q512" s="40" t="s">
        <v>184</v>
      </c>
      <c r="R512" s="40" t="s">
        <v>177</v>
      </c>
      <c r="S512" s="20">
        <v>16</v>
      </c>
      <c r="T512" s="20" t="s">
        <v>193</v>
      </c>
      <c r="U512" s="20">
        <v>2</v>
      </c>
      <c r="V512" s="40" t="s">
        <v>177</v>
      </c>
      <c r="W512" s="20">
        <v>2</v>
      </c>
      <c r="X512" s="41"/>
      <c r="Y512" s="41"/>
      <c r="Z512" s="41"/>
      <c r="AA512" s="41"/>
      <c r="AB512" s="41"/>
      <c r="AC512" s="41"/>
    </row>
    <row r="513" spans="15:29" x14ac:dyDescent="0.2">
      <c r="O513" s="73" t="s">
        <v>53</v>
      </c>
      <c r="P513" s="73" t="s">
        <v>86</v>
      </c>
      <c r="Q513" s="40" t="s">
        <v>184</v>
      </c>
      <c r="R513" s="40" t="s">
        <v>177</v>
      </c>
      <c r="S513" s="20">
        <v>32</v>
      </c>
      <c r="T513" s="20" t="s">
        <v>191</v>
      </c>
      <c r="U513" s="20">
        <v>0</v>
      </c>
      <c r="V513" s="40" t="s">
        <v>177</v>
      </c>
      <c r="W513" s="20">
        <v>0</v>
      </c>
      <c r="X513" s="41"/>
      <c r="Y513" s="41"/>
      <c r="Z513" s="41"/>
      <c r="AA513" s="41"/>
      <c r="AB513" s="41"/>
      <c r="AC513" s="41"/>
    </row>
    <row r="514" spans="15:29" x14ac:dyDescent="0.2">
      <c r="O514" s="73" t="s">
        <v>53</v>
      </c>
      <c r="P514" s="73" t="s">
        <v>86</v>
      </c>
      <c r="Q514" s="40" t="s">
        <v>184</v>
      </c>
      <c r="R514" s="40" t="s">
        <v>177</v>
      </c>
      <c r="S514" s="20">
        <v>41</v>
      </c>
      <c r="T514" s="20" t="s">
        <v>193</v>
      </c>
      <c r="U514" s="20">
        <v>2</v>
      </c>
      <c r="V514" s="40" t="s">
        <v>177</v>
      </c>
      <c r="W514" s="20">
        <v>2</v>
      </c>
      <c r="X514" s="41"/>
      <c r="Y514" s="41"/>
      <c r="Z514" s="41"/>
      <c r="AA514" s="41"/>
      <c r="AB514" s="41"/>
      <c r="AC514" s="41"/>
    </row>
    <row r="515" spans="15:29" x14ac:dyDescent="0.2">
      <c r="O515" s="73" t="s">
        <v>53</v>
      </c>
      <c r="P515" s="73" t="s">
        <v>86</v>
      </c>
      <c r="Q515" s="40" t="s">
        <v>184</v>
      </c>
      <c r="R515" s="40" t="s">
        <v>177</v>
      </c>
      <c r="S515" s="20">
        <v>35</v>
      </c>
      <c r="T515" s="20" t="s">
        <v>192</v>
      </c>
      <c r="U515" s="20">
        <v>1</v>
      </c>
      <c r="V515" s="40" t="s">
        <v>177</v>
      </c>
      <c r="W515" s="20">
        <v>1</v>
      </c>
      <c r="X515" s="41"/>
      <c r="Y515" s="41"/>
      <c r="Z515" s="41"/>
      <c r="AA515" s="41"/>
      <c r="AB515" s="41"/>
      <c r="AC515" s="41"/>
    </row>
    <row r="516" spans="15:29" x14ac:dyDescent="0.2">
      <c r="O516" s="73" t="s">
        <v>53</v>
      </c>
      <c r="P516" s="73" t="s">
        <v>86</v>
      </c>
      <c r="Q516" s="40" t="s">
        <v>184</v>
      </c>
      <c r="R516" s="40" t="s">
        <v>177</v>
      </c>
      <c r="S516" s="20">
        <v>34</v>
      </c>
      <c r="T516" s="20" t="s">
        <v>193</v>
      </c>
      <c r="U516" s="20">
        <v>2</v>
      </c>
      <c r="V516" s="40" t="s">
        <v>177</v>
      </c>
      <c r="W516" s="20">
        <v>2</v>
      </c>
      <c r="X516" s="41"/>
      <c r="Y516" s="41"/>
      <c r="Z516" s="41"/>
      <c r="AA516" s="41"/>
      <c r="AB516" s="41"/>
      <c r="AC516" s="41"/>
    </row>
    <row r="517" spans="15:29" x14ac:dyDescent="0.2">
      <c r="O517" s="84" t="s">
        <v>53</v>
      </c>
      <c r="P517" s="84" t="s">
        <v>86</v>
      </c>
      <c r="Q517" s="40" t="s">
        <v>185</v>
      </c>
      <c r="R517" s="40" t="s">
        <v>181</v>
      </c>
      <c r="S517" s="26">
        <v>12</v>
      </c>
      <c r="T517" s="26" t="s">
        <v>192</v>
      </c>
      <c r="U517" s="26">
        <v>1</v>
      </c>
      <c r="V517" s="40" t="s">
        <v>181</v>
      </c>
      <c r="W517" s="26">
        <v>1</v>
      </c>
      <c r="X517" s="41"/>
      <c r="Y517" s="41"/>
      <c r="Z517" s="41"/>
      <c r="AA517" s="41"/>
      <c r="AB517" s="41"/>
      <c r="AC517" s="41"/>
    </row>
    <row r="518" spans="15:29" x14ac:dyDescent="0.2">
      <c r="O518" s="87" t="s">
        <v>53</v>
      </c>
      <c r="P518" s="87" t="s">
        <v>86</v>
      </c>
      <c r="Q518" s="40" t="s">
        <v>185</v>
      </c>
      <c r="R518" s="40" t="s">
        <v>181</v>
      </c>
      <c r="S518" s="41">
        <v>13</v>
      </c>
      <c r="T518" s="20" t="s">
        <v>192</v>
      </c>
      <c r="U518" s="20">
        <v>1</v>
      </c>
      <c r="V518" s="40" t="s">
        <v>181</v>
      </c>
      <c r="W518" s="20">
        <v>1</v>
      </c>
      <c r="X518" s="41"/>
      <c r="Y518" s="41"/>
      <c r="Z518" s="41"/>
      <c r="AA518" s="41"/>
      <c r="AB518" s="41"/>
      <c r="AC518" s="41"/>
    </row>
    <row r="519" spans="15:29" x14ac:dyDescent="0.2">
      <c r="O519" s="91" t="s">
        <v>53</v>
      </c>
      <c r="P519" s="91" t="s">
        <v>86</v>
      </c>
      <c r="Q519" s="40" t="s">
        <v>185</v>
      </c>
      <c r="R519" s="40" t="s">
        <v>181</v>
      </c>
      <c r="S519" s="20">
        <v>14</v>
      </c>
      <c r="T519" s="20" t="s">
        <v>192</v>
      </c>
      <c r="U519" s="20">
        <v>1</v>
      </c>
      <c r="V519" s="40" t="s">
        <v>181</v>
      </c>
      <c r="W519" s="20">
        <v>1</v>
      </c>
      <c r="X519" s="41"/>
      <c r="Y519" s="41"/>
      <c r="Z519" s="41"/>
      <c r="AA519" s="41"/>
      <c r="AB519" s="41"/>
      <c r="AC519" s="41"/>
    </row>
    <row r="520" spans="15:29" x14ac:dyDescent="0.2">
      <c r="O520" s="91" t="s">
        <v>53</v>
      </c>
      <c r="P520" s="91" t="s">
        <v>86</v>
      </c>
      <c r="Q520" s="40" t="s">
        <v>185</v>
      </c>
      <c r="R520" s="40" t="s">
        <v>181</v>
      </c>
      <c r="S520" s="20">
        <v>15</v>
      </c>
      <c r="T520" s="20" t="s">
        <v>193</v>
      </c>
      <c r="U520" s="20">
        <v>2</v>
      </c>
      <c r="V520" s="40" t="s">
        <v>181</v>
      </c>
      <c r="W520" s="20">
        <v>2</v>
      </c>
      <c r="X520" s="41"/>
      <c r="Y520" s="41"/>
      <c r="Z520" s="41"/>
      <c r="AA520" s="41"/>
      <c r="AB520" s="41"/>
      <c r="AC520" s="41"/>
    </row>
    <row r="521" spans="15:29" x14ac:dyDescent="0.2">
      <c r="O521" s="91" t="s">
        <v>53</v>
      </c>
      <c r="P521" s="91" t="s">
        <v>86</v>
      </c>
      <c r="Q521" s="40" t="s">
        <v>185</v>
      </c>
      <c r="R521" s="40" t="s">
        <v>181</v>
      </c>
      <c r="S521" s="20">
        <v>16</v>
      </c>
      <c r="T521" s="20" t="s">
        <v>193</v>
      </c>
      <c r="U521" s="20">
        <v>2</v>
      </c>
      <c r="V521" s="40" t="s">
        <v>181</v>
      </c>
      <c r="W521" s="20">
        <v>2</v>
      </c>
      <c r="X521" s="41"/>
      <c r="Y521" s="41"/>
      <c r="Z521" s="41"/>
      <c r="AA521" s="41"/>
      <c r="AB521" s="41"/>
      <c r="AC521" s="41"/>
    </row>
    <row r="522" spans="15:29" x14ac:dyDescent="0.2">
      <c r="O522" s="91" t="s">
        <v>53</v>
      </c>
      <c r="P522" s="91" t="s">
        <v>86</v>
      </c>
      <c r="Q522" s="40" t="s">
        <v>185</v>
      </c>
      <c r="R522" s="40" t="s">
        <v>181</v>
      </c>
      <c r="S522" s="20">
        <v>16</v>
      </c>
      <c r="T522" s="20" t="s">
        <v>193</v>
      </c>
      <c r="U522" s="20">
        <v>2</v>
      </c>
      <c r="V522" s="40" t="s">
        <v>181</v>
      </c>
      <c r="W522" s="20">
        <v>2</v>
      </c>
      <c r="X522" s="41"/>
      <c r="Y522" s="41"/>
      <c r="Z522" s="41"/>
      <c r="AA522" s="41"/>
      <c r="AB522" s="41"/>
      <c r="AC522" s="41"/>
    </row>
    <row r="523" spans="15:29" x14ac:dyDescent="0.2">
      <c r="O523" s="91" t="s">
        <v>53</v>
      </c>
      <c r="P523" s="91" t="s">
        <v>86</v>
      </c>
      <c r="Q523" s="40" t="s">
        <v>185</v>
      </c>
      <c r="R523" s="40" t="s">
        <v>181</v>
      </c>
      <c r="S523" s="20">
        <v>17</v>
      </c>
      <c r="T523" s="20" t="s">
        <v>192</v>
      </c>
      <c r="U523" s="20">
        <v>1</v>
      </c>
      <c r="V523" s="40" t="s">
        <v>181</v>
      </c>
      <c r="W523" s="20">
        <v>1</v>
      </c>
      <c r="X523" s="41"/>
      <c r="Y523" s="41"/>
      <c r="Z523" s="41"/>
      <c r="AA523" s="41"/>
      <c r="AB523" s="41"/>
      <c r="AC523" s="41"/>
    </row>
    <row r="524" spans="15:29" x14ac:dyDescent="0.2">
      <c r="O524" s="91" t="s">
        <v>53</v>
      </c>
      <c r="P524" s="91" t="s">
        <v>86</v>
      </c>
      <c r="Q524" s="40" t="s">
        <v>185</v>
      </c>
      <c r="R524" s="40" t="s">
        <v>181</v>
      </c>
      <c r="S524" s="20">
        <v>24</v>
      </c>
      <c r="T524" s="20" t="s">
        <v>193</v>
      </c>
      <c r="U524" s="20">
        <v>2</v>
      </c>
      <c r="V524" s="40" t="s">
        <v>181</v>
      </c>
      <c r="W524" s="20">
        <v>2</v>
      </c>
      <c r="X524" s="41"/>
      <c r="Y524" s="41"/>
      <c r="Z524" s="41"/>
      <c r="AA524" s="41"/>
      <c r="AB524" s="41"/>
      <c r="AC524" s="41"/>
    </row>
    <row r="525" spans="15:29" x14ac:dyDescent="0.2">
      <c r="O525" s="91" t="s">
        <v>73</v>
      </c>
      <c r="P525" s="91" t="s">
        <v>86</v>
      </c>
      <c r="Q525" s="40" t="s">
        <v>185</v>
      </c>
      <c r="R525" s="40" t="s">
        <v>181</v>
      </c>
      <c r="S525" s="20">
        <v>24</v>
      </c>
      <c r="T525" s="20" t="s">
        <v>193</v>
      </c>
      <c r="U525" s="20">
        <v>2</v>
      </c>
      <c r="V525" s="40" t="s">
        <v>181</v>
      </c>
      <c r="W525" s="20">
        <v>2</v>
      </c>
      <c r="X525" s="41"/>
      <c r="Y525" s="41"/>
      <c r="Z525" s="41"/>
      <c r="AA525" s="41"/>
      <c r="AB525" s="41"/>
      <c r="AC525" s="41"/>
    </row>
    <row r="526" spans="15:29" x14ac:dyDescent="0.2">
      <c r="O526" s="91" t="s">
        <v>53</v>
      </c>
      <c r="P526" s="91" t="s">
        <v>86</v>
      </c>
      <c r="Q526" s="40" t="s">
        <v>185</v>
      </c>
      <c r="R526" s="40" t="s">
        <v>181</v>
      </c>
      <c r="S526" s="20">
        <v>25</v>
      </c>
      <c r="T526" s="20" t="s">
        <v>193</v>
      </c>
      <c r="U526" s="20">
        <v>2</v>
      </c>
      <c r="V526" s="40" t="s">
        <v>181</v>
      </c>
      <c r="W526" s="20">
        <v>2</v>
      </c>
      <c r="X526" s="41"/>
      <c r="Y526" s="41"/>
      <c r="Z526" s="41"/>
      <c r="AA526" s="41"/>
      <c r="AB526" s="41"/>
      <c r="AC526" s="41"/>
    </row>
    <row r="527" spans="15:29" x14ac:dyDescent="0.2">
      <c r="O527" s="91" t="s">
        <v>53</v>
      </c>
      <c r="P527" s="91" t="s">
        <v>86</v>
      </c>
      <c r="Q527" s="40" t="s">
        <v>185</v>
      </c>
      <c r="R527" s="40" t="s">
        <v>181</v>
      </c>
      <c r="S527" s="20">
        <v>26</v>
      </c>
      <c r="T527" s="20" t="s">
        <v>193</v>
      </c>
      <c r="U527" s="20">
        <v>2</v>
      </c>
      <c r="V527" s="40" t="s">
        <v>181</v>
      </c>
      <c r="W527" s="20">
        <v>2</v>
      </c>
      <c r="X527" s="41"/>
      <c r="Y527" s="41"/>
      <c r="Z527" s="41"/>
      <c r="AA527" s="41"/>
      <c r="AB527" s="41"/>
      <c r="AC527" s="41"/>
    </row>
    <row r="528" spans="15:29" x14ac:dyDescent="0.2">
      <c r="O528" s="91" t="s">
        <v>53</v>
      </c>
      <c r="P528" s="91" t="s">
        <v>86</v>
      </c>
      <c r="Q528" s="40" t="s">
        <v>185</v>
      </c>
      <c r="R528" s="40" t="s">
        <v>181</v>
      </c>
      <c r="S528" s="20">
        <v>31</v>
      </c>
      <c r="T528" s="20" t="s">
        <v>192</v>
      </c>
      <c r="U528" s="20">
        <v>1</v>
      </c>
      <c r="V528" s="40" t="s">
        <v>181</v>
      </c>
      <c r="W528" s="20">
        <v>1</v>
      </c>
      <c r="X528" s="41"/>
      <c r="Y528" s="41"/>
      <c r="Z528" s="41"/>
      <c r="AA528" s="41"/>
      <c r="AB528" s="41"/>
      <c r="AC528" s="41"/>
    </row>
    <row r="529" spans="15:29" x14ac:dyDescent="0.2">
      <c r="O529" s="91" t="s">
        <v>53</v>
      </c>
      <c r="P529" s="91" t="s">
        <v>86</v>
      </c>
      <c r="Q529" s="40" t="s">
        <v>185</v>
      </c>
      <c r="R529" s="40" t="s">
        <v>181</v>
      </c>
      <c r="S529" s="20">
        <v>31</v>
      </c>
      <c r="T529" s="20" t="s">
        <v>194</v>
      </c>
      <c r="U529" s="20">
        <v>3</v>
      </c>
      <c r="V529" s="40" t="s">
        <v>181</v>
      </c>
      <c r="W529" s="20">
        <v>3</v>
      </c>
      <c r="X529" s="41"/>
      <c r="Y529" s="41"/>
      <c r="Z529" s="41"/>
      <c r="AA529" s="41"/>
      <c r="AB529" s="41"/>
      <c r="AC529" s="41"/>
    </row>
    <row r="530" spans="15:29" x14ac:dyDescent="0.2">
      <c r="O530" s="91" t="s">
        <v>53</v>
      </c>
      <c r="P530" s="91" t="s">
        <v>86</v>
      </c>
      <c r="Q530" s="40" t="s">
        <v>185</v>
      </c>
      <c r="R530" s="40" t="s">
        <v>181</v>
      </c>
      <c r="S530" s="20">
        <v>46</v>
      </c>
      <c r="T530" s="20" t="s">
        <v>193</v>
      </c>
      <c r="U530" s="20">
        <v>2</v>
      </c>
      <c r="V530" s="40" t="s">
        <v>181</v>
      </c>
      <c r="W530" s="20">
        <v>2</v>
      </c>
      <c r="X530" s="41"/>
      <c r="Y530" s="41"/>
      <c r="Z530" s="41"/>
      <c r="AA530" s="41"/>
      <c r="AB530" s="41"/>
      <c r="AC530" s="41"/>
    </row>
    <row r="531" spans="15:29" x14ac:dyDescent="0.2">
      <c r="O531" s="91" t="s">
        <v>53</v>
      </c>
      <c r="P531" s="91" t="s">
        <v>86</v>
      </c>
      <c r="Q531" s="40" t="s">
        <v>185</v>
      </c>
      <c r="R531" s="40" t="s">
        <v>181</v>
      </c>
      <c r="S531" s="20">
        <v>46</v>
      </c>
      <c r="T531" s="20" t="s">
        <v>193</v>
      </c>
      <c r="U531" s="20">
        <v>2</v>
      </c>
      <c r="V531" s="40" t="s">
        <v>181</v>
      </c>
      <c r="W531" s="20">
        <v>2</v>
      </c>
      <c r="X531" s="41"/>
      <c r="Y531" s="41"/>
      <c r="Z531" s="41"/>
      <c r="AA531" s="41"/>
      <c r="AB531" s="41"/>
      <c r="AC531" s="41"/>
    </row>
    <row r="532" spans="15:29" x14ac:dyDescent="0.2">
      <c r="O532" s="73" t="s">
        <v>53</v>
      </c>
      <c r="P532" s="73" t="s">
        <v>86</v>
      </c>
      <c r="Q532" s="40" t="s">
        <v>185</v>
      </c>
      <c r="R532" s="40" t="s">
        <v>181</v>
      </c>
      <c r="S532" s="20">
        <v>22</v>
      </c>
      <c r="T532" s="20" t="s">
        <v>192</v>
      </c>
      <c r="U532" s="20">
        <v>1</v>
      </c>
      <c r="V532" s="40" t="s">
        <v>181</v>
      </c>
      <c r="W532" s="20">
        <v>1</v>
      </c>
      <c r="X532" s="41"/>
      <c r="Y532" s="41"/>
      <c r="Z532" s="41"/>
      <c r="AA532" s="41"/>
      <c r="AB532" s="41"/>
      <c r="AC532" s="41"/>
    </row>
    <row r="533" spans="15:29" x14ac:dyDescent="0.2">
      <c r="O533" s="73" t="s">
        <v>53</v>
      </c>
      <c r="P533" s="73" t="s">
        <v>86</v>
      </c>
      <c r="Q533" s="40" t="s">
        <v>185</v>
      </c>
      <c r="R533" s="40" t="s">
        <v>181</v>
      </c>
      <c r="S533" s="20">
        <v>12</v>
      </c>
      <c r="T533" s="20" t="s">
        <v>193</v>
      </c>
      <c r="U533" s="20">
        <v>2</v>
      </c>
      <c r="V533" s="40" t="s">
        <v>181</v>
      </c>
      <c r="W533" s="20">
        <v>2</v>
      </c>
      <c r="X533" s="41"/>
      <c r="Y533" s="41"/>
      <c r="Z533" s="41"/>
      <c r="AA533" s="41"/>
      <c r="AB533" s="41"/>
      <c r="AC533" s="41"/>
    </row>
    <row r="534" spans="15:29" x14ac:dyDescent="0.2">
      <c r="O534" s="73" t="s">
        <v>53</v>
      </c>
      <c r="P534" s="73" t="s">
        <v>86</v>
      </c>
      <c r="Q534" s="40" t="s">
        <v>185</v>
      </c>
      <c r="R534" s="40" t="s">
        <v>181</v>
      </c>
      <c r="S534" s="20">
        <v>25</v>
      </c>
      <c r="T534" s="20" t="s">
        <v>191</v>
      </c>
      <c r="U534" s="20">
        <v>0</v>
      </c>
      <c r="V534" s="40" t="s">
        <v>181</v>
      </c>
      <c r="W534" s="20">
        <v>0</v>
      </c>
      <c r="X534" s="41"/>
      <c r="Y534" s="41"/>
      <c r="Z534" s="41"/>
      <c r="AA534" s="41"/>
      <c r="AB534" s="41"/>
      <c r="AC534" s="41"/>
    </row>
    <row r="535" spans="15:29" x14ac:dyDescent="0.2">
      <c r="O535" s="73" t="s">
        <v>53</v>
      </c>
      <c r="P535" s="73" t="s">
        <v>86</v>
      </c>
      <c r="Q535" s="40" t="s">
        <v>185</v>
      </c>
      <c r="R535" s="40" t="s">
        <v>181</v>
      </c>
      <c r="S535" s="20">
        <v>14</v>
      </c>
      <c r="T535" s="20" t="s">
        <v>193</v>
      </c>
      <c r="U535" s="20">
        <v>2</v>
      </c>
      <c r="V535" s="40" t="s">
        <v>181</v>
      </c>
      <c r="W535" s="20">
        <v>2</v>
      </c>
      <c r="X535" s="41"/>
      <c r="Y535" s="41"/>
      <c r="Z535" s="41"/>
      <c r="AA535" s="41"/>
      <c r="AB535" s="41"/>
      <c r="AC535" s="41"/>
    </row>
    <row r="536" spans="15:29" x14ac:dyDescent="0.2">
      <c r="O536" s="73" t="s">
        <v>53</v>
      </c>
      <c r="P536" s="73" t="s">
        <v>86</v>
      </c>
      <c r="Q536" s="40" t="s">
        <v>185</v>
      </c>
      <c r="R536" s="40" t="s">
        <v>181</v>
      </c>
      <c r="S536" s="20">
        <v>27</v>
      </c>
      <c r="T536" s="20" t="s">
        <v>193</v>
      </c>
      <c r="U536" s="20">
        <v>2</v>
      </c>
      <c r="V536" s="40" t="s">
        <v>181</v>
      </c>
      <c r="W536" s="20">
        <v>2</v>
      </c>
      <c r="X536" s="41"/>
      <c r="Y536" s="41"/>
      <c r="Z536" s="41"/>
      <c r="AA536" s="41"/>
      <c r="AB536" s="41"/>
      <c r="AC536" s="41"/>
    </row>
    <row r="537" spans="15:29" x14ac:dyDescent="0.2">
      <c r="O537" s="73" t="s">
        <v>53</v>
      </c>
      <c r="P537" s="73" t="s">
        <v>86</v>
      </c>
      <c r="Q537" s="40" t="s">
        <v>185</v>
      </c>
      <c r="R537" s="40" t="s">
        <v>181</v>
      </c>
      <c r="S537" s="20">
        <v>46</v>
      </c>
      <c r="T537" s="20" t="s">
        <v>193</v>
      </c>
      <c r="U537" s="20">
        <v>2</v>
      </c>
      <c r="V537" s="40" t="s">
        <v>181</v>
      </c>
      <c r="W537" s="20">
        <v>2</v>
      </c>
      <c r="X537" s="41"/>
      <c r="Y537" s="41"/>
      <c r="Z537" s="41"/>
      <c r="AA537" s="41"/>
      <c r="AB537" s="41"/>
      <c r="AC537" s="41"/>
    </row>
    <row r="538" spans="15:29" x14ac:dyDescent="0.2">
      <c r="O538" s="73" t="s">
        <v>53</v>
      </c>
      <c r="P538" s="73" t="s">
        <v>86</v>
      </c>
      <c r="Q538" s="40" t="s">
        <v>185</v>
      </c>
      <c r="R538" s="40" t="s">
        <v>181</v>
      </c>
      <c r="S538" s="20">
        <v>45</v>
      </c>
      <c r="T538" s="20" t="s">
        <v>194</v>
      </c>
      <c r="U538" s="20">
        <v>3</v>
      </c>
      <c r="V538" s="40" t="s">
        <v>181</v>
      </c>
      <c r="W538" s="20">
        <v>3</v>
      </c>
      <c r="X538" s="41"/>
      <c r="Y538" s="41"/>
      <c r="Z538" s="41"/>
      <c r="AA538" s="41"/>
      <c r="AB538" s="41"/>
      <c r="AC538" s="41"/>
    </row>
    <row r="539" spans="15:29" x14ac:dyDescent="0.2">
      <c r="O539" s="73" t="s">
        <v>53</v>
      </c>
      <c r="P539" s="73" t="s">
        <v>86</v>
      </c>
      <c r="Q539" s="40" t="s">
        <v>185</v>
      </c>
      <c r="R539" s="40" t="s">
        <v>181</v>
      </c>
      <c r="S539" s="20">
        <v>25</v>
      </c>
      <c r="T539" s="20" t="s">
        <v>193</v>
      </c>
      <c r="U539" s="20">
        <v>2</v>
      </c>
      <c r="V539" s="40" t="s">
        <v>181</v>
      </c>
      <c r="W539" s="20">
        <v>2</v>
      </c>
      <c r="X539" s="41"/>
      <c r="Y539" s="41"/>
      <c r="Z539" s="41"/>
      <c r="AA539" s="41"/>
      <c r="AB539" s="41"/>
      <c r="AC539" s="41"/>
    </row>
    <row r="540" spans="15:29" x14ac:dyDescent="0.2">
      <c r="O540" s="73" t="s">
        <v>73</v>
      </c>
      <c r="P540" s="73" t="s">
        <v>86</v>
      </c>
      <c r="Q540" s="40" t="s">
        <v>185</v>
      </c>
      <c r="R540" s="40" t="s">
        <v>181</v>
      </c>
      <c r="S540" s="20">
        <v>25</v>
      </c>
      <c r="T540" s="20" t="s">
        <v>193</v>
      </c>
      <c r="U540" s="20">
        <v>2</v>
      </c>
      <c r="V540" s="40" t="s">
        <v>181</v>
      </c>
      <c r="W540" s="20">
        <v>2</v>
      </c>
      <c r="X540" s="41"/>
      <c r="Y540" s="41"/>
      <c r="Z540" s="41"/>
      <c r="AA540" s="41"/>
      <c r="AB540" s="41"/>
      <c r="AC540" s="41"/>
    </row>
    <row r="541" spans="15:29" x14ac:dyDescent="0.2">
      <c r="O541" s="73" t="s">
        <v>53</v>
      </c>
      <c r="P541" s="73" t="s">
        <v>86</v>
      </c>
      <c r="Q541" s="40" t="s">
        <v>185</v>
      </c>
      <c r="R541" s="40" t="s">
        <v>181</v>
      </c>
      <c r="S541" s="20">
        <v>26</v>
      </c>
      <c r="T541" s="20" t="s">
        <v>192</v>
      </c>
      <c r="U541" s="20">
        <v>1</v>
      </c>
      <c r="V541" s="40" t="s">
        <v>181</v>
      </c>
      <c r="W541" s="20">
        <v>1</v>
      </c>
      <c r="X541" s="41"/>
      <c r="Y541" s="41"/>
      <c r="Z541" s="41"/>
      <c r="AA541" s="41"/>
      <c r="AB541" s="41"/>
      <c r="AC541" s="41"/>
    </row>
    <row r="542" spans="15:29" x14ac:dyDescent="0.2">
      <c r="O542" s="73" t="s">
        <v>53</v>
      </c>
      <c r="P542" s="73" t="s">
        <v>86</v>
      </c>
      <c r="Q542" s="40" t="s">
        <v>185</v>
      </c>
      <c r="R542" s="40" t="s">
        <v>181</v>
      </c>
      <c r="S542" s="20">
        <v>16</v>
      </c>
      <c r="T542" s="20" t="s">
        <v>193</v>
      </c>
      <c r="U542" s="20">
        <v>2</v>
      </c>
      <c r="V542" s="40" t="s">
        <v>181</v>
      </c>
      <c r="W542" s="20">
        <v>2</v>
      </c>
      <c r="X542" s="41"/>
      <c r="Y542" s="41"/>
      <c r="Z542" s="41"/>
      <c r="AA542" s="41"/>
      <c r="AB542" s="41"/>
      <c r="AC542" s="41"/>
    </row>
    <row r="543" spans="15:29" x14ac:dyDescent="0.2">
      <c r="O543" s="73" t="s">
        <v>53</v>
      </c>
      <c r="P543" s="73" t="s">
        <v>86</v>
      </c>
      <c r="Q543" s="40" t="s">
        <v>185</v>
      </c>
      <c r="R543" s="40" t="s">
        <v>181</v>
      </c>
      <c r="S543" s="20">
        <v>32</v>
      </c>
      <c r="T543" s="20" t="s">
        <v>192</v>
      </c>
      <c r="U543" s="20">
        <v>1</v>
      </c>
      <c r="V543" s="40" t="s">
        <v>181</v>
      </c>
      <c r="W543" s="20">
        <v>1</v>
      </c>
      <c r="X543" s="41"/>
      <c r="Y543" s="41"/>
      <c r="Z543" s="41"/>
      <c r="AA543" s="41"/>
      <c r="AB543" s="41"/>
      <c r="AC543" s="41"/>
    </row>
    <row r="544" spans="15:29" x14ac:dyDescent="0.2">
      <c r="O544" s="73" t="s">
        <v>53</v>
      </c>
      <c r="P544" s="73" t="s">
        <v>86</v>
      </c>
      <c r="Q544" s="40" t="s">
        <v>185</v>
      </c>
      <c r="R544" s="40" t="s">
        <v>181</v>
      </c>
      <c r="S544" s="20">
        <v>41</v>
      </c>
      <c r="T544" s="20" t="s">
        <v>193</v>
      </c>
      <c r="U544" s="20">
        <v>2</v>
      </c>
      <c r="V544" s="40" t="s">
        <v>181</v>
      </c>
      <c r="W544" s="20">
        <v>2</v>
      </c>
      <c r="X544" s="41"/>
      <c r="Y544" s="41"/>
      <c r="Z544" s="41"/>
      <c r="AA544" s="41"/>
      <c r="AB544" s="41"/>
      <c r="AC544" s="41"/>
    </row>
    <row r="545" spans="15:29" x14ac:dyDescent="0.2">
      <c r="O545" s="73" t="s">
        <v>53</v>
      </c>
      <c r="P545" s="73" t="s">
        <v>86</v>
      </c>
      <c r="Q545" s="40" t="s">
        <v>185</v>
      </c>
      <c r="R545" s="40" t="s">
        <v>181</v>
      </c>
      <c r="S545" s="20">
        <v>35</v>
      </c>
      <c r="T545" s="20" t="s">
        <v>193</v>
      </c>
      <c r="U545" s="20">
        <v>2</v>
      </c>
      <c r="V545" s="40" t="s">
        <v>181</v>
      </c>
      <c r="W545" s="20">
        <v>2</v>
      </c>
      <c r="X545" s="41"/>
      <c r="Y545" s="41"/>
      <c r="Z545" s="41"/>
      <c r="AA545" s="41"/>
      <c r="AB545" s="41"/>
      <c r="AC545" s="41"/>
    </row>
    <row r="546" spans="15:29" x14ac:dyDescent="0.2">
      <c r="O546" s="73" t="s">
        <v>53</v>
      </c>
      <c r="P546" s="73" t="s">
        <v>86</v>
      </c>
      <c r="Q546" s="40" t="s">
        <v>185</v>
      </c>
      <c r="R546" s="40" t="s">
        <v>181</v>
      </c>
      <c r="S546" s="20">
        <v>34</v>
      </c>
      <c r="T546" s="20" t="s">
        <v>193</v>
      </c>
      <c r="U546" s="20">
        <v>2</v>
      </c>
      <c r="V546" s="40" t="s">
        <v>181</v>
      </c>
      <c r="W546" s="20">
        <v>2</v>
      </c>
      <c r="X546" s="41"/>
      <c r="Y546" s="41"/>
      <c r="Z546" s="41"/>
      <c r="AA546" s="41"/>
      <c r="AB546" s="41"/>
      <c r="AC546" s="41"/>
    </row>
    <row r="547" spans="15:29" x14ac:dyDescent="0.2">
      <c r="O547" s="84" t="s">
        <v>53</v>
      </c>
      <c r="P547" s="84" t="s">
        <v>86</v>
      </c>
      <c r="Q547" s="40" t="s">
        <v>184</v>
      </c>
      <c r="R547" s="40" t="s">
        <v>181</v>
      </c>
      <c r="S547" s="26">
        <v>12</v>
      </c>
      <c r="T547" s="26" t="s">
        <v>191</v>
      </c>
      <c r="U547" s="26">
        <v>0</v>
      </c>
      <c r="V547" s="40" t="s">
        <v>181</v>
      </c>
      <c r="W547" s="26">
        <v>0</v>
      </c>
      <c r="X547" s="41"/>
      <c r="Y547" s="41"/>
      <c r="Z547" s="41"/>
      <c r="AA547" s="41"/>
      <c r="AB547" s="41"/>
      <c r="AC547" s="41"/>
    </row>
    <row r="548" spans="15:29" x14ac:dyDescent="0.2">
      <c r="O548" s="87" t="s">
        <v>53</v>
      </c>
      <c r="P548" s="87" t="s">
        <v>86</v>
      </c>
      <c r="Q548" s="40" t="s">
        <v>184</v>
      </c>
      <c r="R548" s="40" t="s">
        <v>181</v>
      </c>
      <c r="S548" s="41">
        <v>13</v>
      </c>
      <c r="T548" s="20" t="s">
        <v>192</v>
      </c>
      <c r="U548" s="20">
        <v>1</v>
      </c>
      <c r="V548" s="40" t="s">
        <v>181</v>
      </c>
      <c r="W548" s="20">
        <v>1</v>
      </c>
      <c r="X548" s="41"/>
      <c r="Y548" s="41"/>
      <c r="Z548" s="41"/>
      <c r="AA548" s="41"/>
      <c r="AB548" s="41"/>
      <c r="AC548" s="41"/>
    </row>
    <row r="549" spans="15:29" x14ac:dyDescent="0.2">
      <c r="O549" s="91" t="s">
        <v>53</v>
      </c>
      <c r="P549" s="91" t="s">
        <v>86</v>
      </c>
      <c r="Q549" s="40" t="s">
        <v>184</v>
      </c>
      <c r="R549" s="40" t="s">
        <v>181</v>
      </c>
      <c r="S549" s="20">
        <v>14</v>
      </c>
      <c r="T549" s="20" t="s">
        <v>193</v>
      </c>
      <c r="U549" s="20">
        <v>2</v>
      </c>
      <c r="V549" s="40" t="s">
        <v>181</v>
      </c>
      <c r="W549" s="20">
        <v>2</v>
      </c>
      <c r="X549" s="41"/>
      <c r="Y549" s="41"/>
      <c r="Z549" s="41"/>
      <c r="AA549" s="41"/>
      <c r="AB549" s="41"/>
      <c r="AC549" s="41"/>
    </row>
    <row r="550" spans="15:29" x14ac:dyDescent="0.2">
      <c r="O550" s="91" t="s">
        <v>53</v>
      </c>
      <c r="P550" s="91" t="s">
        <v>86</v>
      </c>
      <c r="Q550" s="40" t="s">
        <v>184</v>
      </c>
      <c r="R550" s="40" t="s">
        <v>181</v>
      </c>
      <c r="S550" s="20">
        <v>15</v>
      </c>
      <c r="T550" s="20" t="s">
        <v>191</v>
      </c>
      <c r="U550" s="20">
        <v>0</v>
      </c>
      <c r="V550" s="40" t="s">
        <v>181</v>
      </c>
      <c r="W550" s="20">
        <v>0</v>
      </c>
      <c r="X550" s="41"/>
      <c r="Y550" s="41"/>
      <c r="Z550" s="41"/>
      <c r="AA550" s="41"/>
      <c r="AB550" s="41"/>
      <c r="AC550" s="41"/>
    </row>
    <row r="551" spans="15:29" x14ac:dyDescent="0.2">
      <c r="O551" s="91" t="s">
        <v>53</v>
      </c>
      <c r="P551" s="91" t="s">
        <v>86</v>
      </c>
      <c r="Q551" s="40" t="s">
        <v>184</v>
      </c>
      <c r="R551" s="40" t="s">
        <v>181</v>
      </c>
      <c r="S551" s="20">
        <v>16</v>
      </c>
      <c r="T551" s="20" t="s">
        <v>193</v>
      </c>
      <c r="U551" s="20">
        <v>2</v>
      </c>
      <c r="V551" s="40" t="s">
        <v>181</v>
      </c>
      <c r="W551" s="20">
        <v>2</v>
      </c>
      <c r="X551" s="41"/>
      <c r="Y551" s="41"/>
      <c r="Z551" s="41"/>
      <c r="AA551" s="41"/>
      <c r="AB551" s="41"/>
      <c r="AC551" s="41"/>
    </row>
    <row r="552" spans="15:29" x14ac:dyDescent="0.2">
      <c r="O552" s="91" t="s">
        <v>53</v>
      </c>
      <c r="P552" s="91" t="s">
        <v>86</v>
      </c>
      <c r="Q552" s="40" t="s">
        <v>184</v>
      </c>
      <c r="R552" s="40" t="s">
        <v>181</v>
      </c>
      <c r="S552" s="20">
        <v>16</v>
      </c>
      <c r="T552" s="20" t="s">
        <v>192</v>
      </c>
      <c r="U552" s="20">
        <v>1</v>
      </c>
      <c r="V552" s="40" t="s">
        <v>181</v>
      </c>
      <c r="W552" s="20">
        <v>1</v>
      </c>
      <c r="X552" s="41"/>
      <c r="Y552" s="41"/>
      <c r="Z552" s="41"/>
      <c r="AA552" s="41"/>
      <c r="AB552" s="41"/>
      <c r="AC552" s="41"/>
    </row>
    <row r="553" spans="15:29" x14ac:dyDescent="0.2">
      <c r="O553" s="91" t="s">
        <v>53</v>
      </c>
      <c r="P553" s="91" t="s">
        <v>86</v>
      </c>
      <c r="Q553" s="40" t="s">
        <v>184</v>
      </c>
      <c r="R553" s="40" t="s">
        <v>181</v>
      </c>
      <c r="S553" s="20">
        <v>17</v>
      </c>
      <c r="T553" s="20" t="s">
        <v>191</v>
      </c>
      <c r="U553" s="20">
        <v>0</v>
      </c>
      <c r="V553" s="40" t="s">
        <v>181</v>
      </c>
      <c r="W553" s="20">
        <v>0</v>
      </c>
      <c r="X553" s="41"/>
      <c r="Y553" s="41"/>
      <c r="Z553" s="41"/>
      <c r="AA553" s="41"/>
      <c r="AB553" s="41"/>
      <c r="AC553" s="41"/>
    </row>
    <row r="554" spans="15:29" x14ac:dyDescent="0.2">
      <c r="O554" s="91" t="s">
        <v>53</v>
      </c>
      <c r="P554" s="91" t="s">
        <v>86</v>
      </c>
      <c r="Q554" s="40" t="s">
        <v>184</v>
      </c>
      <c r="R554" s="40" t="s">
        <v>181</v>
      </c>
      <c r="S554" s="20">
        <v>24</v>
      </c>
      <c r="T554" s="20" t="s">
        <v>193</v>
      </c>
      <c r="U554" s="20">
        <v>2</v>
      </c>
      <c r="V554" s="40" t="s">
        <v>181</v>
      </c>
      <c r="W554" s="20">
        <v>2</v>
      </c>
      <c r="X554" s="41"/>
      <c r="Y554" s="41"/>
      <c r="Z554" s="41"/>
      <c r="AA554" s="41"/>
      <c r="AB554" s="41"/>
      <c r="AC554" s="41"/>
    </row>
    <row r="555" spans="15:29" x14ac:dyDescent="0.2">
      <c r="O555" s="91" t="s">
        <v>73</v>
      </c>
      <c r="P555" s="91" t="s">
        <v>86</v>
      </c>
      <c r="Q555" s="40" t="s">
        <v>184</v>
      </c>
      <c r="R555" s="40" t="s">
        <v>181</v>
      </c>
      <c r="S555" s="20">
        <v>24</v>
      </c>
      <c r="T555" s="20" t="s">
        <v>193</v>
      </c>
      <c r="U555" s="20">
        <v>2</v>
      </c>
      <c r="V555" s="40" t="s">
        <v>181</v>
      </c>
      <c r="W555" s="20">
        <v>2</v>
      </c>
      <c r="X555" s="41"/>
      <c r="Y555" s="41"/>
      <c r="Z555" s="41"/>
      <c r="AA555" s="41"/>
      <c r="AB555" s="41"/>
      <c r="AC555" s="41"/>
    </row>
    <row r="556" spans="15:29" x14ac:dyDescent="0.2">
      <c r="O556" s="91" t="s">
        <v>53</v>
      </c>
      <c r="P556" s="91" t="s">
        <v>86</v>
      </c>
      <c r="Q556" s="40" t="s">
        <v>184</v>
      </c>
      <c r="R556" s="40" t="s">
        <v>181</v>
      </c>
      <c r="S556" s="20">
        <v>25</v>
      </c>
      <c r="T556" s="20" t="s">
        <v>191</v>
      </c>
      <c r="U556" s="20">
        <v>0</v>
      </c>
      <c r="V556" s="40" t="s">
        <v>181</v>
      </c>
      <c r="W556" s="20">
        <v>0</v>
      </c>
      <c r="X556" s="41"/>
      <c r="Y556" s="41"/>
      <c r="Z556" s="41"/>
      <c r="AA556" s="41"/>
      <c r="AB556" s="41"/>
      <c r="AC556" s="41"/>
    </row>
    <row r="557" spans="15:29" x14ac:dyDescent="0.2">
      <c r="O557" s="91" t="s">
        <v>53</v>
      </c>
      <c r="P557" s="91" t="s">
        <v>86</v>
      </c>
      <c r="Q557" s="40" t="s">
        <v>184</v>
      </c>
      <c r="R557" s="40" t="s">
        <v>181</v>
      </c>
      <c r="S557" s="20">
        <v>26</v>
      </c>
      <c r="T557" s="20" t="s">
        <v>192</v>
      </c>
      <c r="U557" s="20">
        <v>1</v>
      </c>
      <c r="V557" s="40" t="s">
        <v>181</v>
      </c>
      <c r="W557" s="20">
        <v>1</v>
      </c>
      <c r="X557" s="41"/>
      <c r="Y557" s="41"/>
      <c r="Z557" s="41"/>
      <c r="AA557" s="41"/>
      <c r="AB557" s="41"/>
      <c r="AC557" s="41"/>
    </row>
    <row r="558" spans="15:29" x14ac:dyDescent="0.2">
      <c r="O558" s="91" t="s">
        <v>53</v>
      </c>
      <c r="P558" s="91" t="s">
        <v>86</v>
      </c>
      <c r="Q558" s="40" t="s">
        <v>184</v>
      </c>
      <c r="R558" s="40" t="s">
        <v>181</v>
      </c>
      <c r="S558" s="20">
        <v>31</v>
      </c>
      <c r="T558" s="20" t="s">
        <v>192</v>
      </c>
      <c r="U558" s="20">
        <v>1</v>
      </c>
      <c r="V558" s="40" t="s">
        <v>181</v>
      </c>
      <c r="W558" s="20">
        <v>1</v>
      </c>
      <c r="X558" s="41"/>
      <c r="Y558" s="41"/>
      <c r="Z558" s="41"/>
      <c r="AA558" s="41"/>
      <c r="AB558" s="41"/>
      <c r="AC558" s="41"/>
    </row>
    <row r="559" spans="15:29" x14ac:dyDescent="0.2">
      <c r="O559" s="91" t="s">
        <v>53</v>
      </c>
      <c r="P559" s="91" t="s">
        <v>86</v>
      </c>
      <c r="Q559" s="40" t="s">
        <v>184</v>
      </c>
      <c r="R559" s="40" t="s">
        <v>181</v>
      </c>
      <c r="S559" s="20">
        <v>31</v>
      </c>
      <c r="T559" s="20" t="s">
        <v>193</v>
      </c>
      <c r="U559" s="20">
        <v>2</v>
      </c>
      <c r="V559" s="40" t="s">
        <v>181</v>
      </c>
      <c r="W559" s="20">
        <v>2</v>
      </c>
      <c r="X559" s="41"/>
      <c r="Y559" s="41"/>
      <c r="Z559" s="41"/>
      <c r="AA559" s="41"/>
      <c r="AB559" s="41"/>
      <c r="AC559" s="41"/>
    </row>
    <row r="560" spans="15:29" x14ac:dyDescent="0.2">
      <c r="O560" s="91" t="s">
        <v>53</v>
      </c>
      <c r="P560" s="91" t="s">
        <v>86</v>
      </c>
      <c r="Q560" s="40" t="s">
        <v>184</v>
      </c>
      <c r="R560" s="40" t="s">
        <v>181</v>
      </c>
      <c r="S560" s="20">
        <v>46</v>
      </c>
      <c r="T560" s="20" t="s">
        <v>192</v>
      </c>
      <c r="U560" s="20">
        <v>1</v>
      </c>
      <c r="V560" s="40" t="s">
        <v>181</v>
      </c>
      <c r="W560" s="20">
        <v>1</v>
      </c>
      <c r="X560" s="41"/>
      <c r="Y560" s="41"/>
      <c r="Z560" s="41"/>
      <c r="AA560" s="41"/>
      <c r="AB560" s="41"/>
      <c r="AC560" s="41"/>
    </row>
    <row r="561" spans="15:29" x14ac:dyDescent="0.2">
      <c r="O561" s="91" t="s">
        <v>53</v>
      </c>
      <c r="P561" s="91" t="s">
        <v>86</v>
      </c>
      <c r="Q561" s="40" t="s">
        <v>184</v>
      </c>
      <c r="R561" s="40" t="s">
        <v>181</v>
      </c>
      <c r="S561" s="20">
        <v>46</v>
      </c>
      <c r="T561" s="20" t="s">
        <v>192</v>
      </c>
      <c r="U561" s="20">
        <v>1</v>
      </c>
      <c r="V561" s="40" t="s">
        <v>181</v>
      </c>
      <c r="W561" s="20">
        <v>1</v>
      </c>
      <c r="X561" s="41"/>
      <c r="Y561" s="41"/>
      <c r="Z561" s="41"/>
      <c r="AA561" s="41"/>
      <c r="AB561" s="41"/>
      <c r="AC561" s="41"/>
    </row>
    <row r="562" spans="15:29" x14ac:dyDescent="0.2">
      <c r="O562" s="73" t="s">
        <v>53</v>
      </c>
      <c r="P562" s="73" t="s">
        <v>86</v>
      </c>
      <c r="Q562" s="40" t="s">
        <v>184</v>
      </c>
      <c r="R562" s="40" t="s">
        <v>181</v>
      </c>
      <c r="S562" s="20">
        <v>22</v>
      </c>
      <c r="T562" s="20" t="s">
        <v>191</v>
      </c>
      <c r="U562" s="20">
        <v>0</v>
      </c>
      <c r="V562" s="40" t="s">
        <v>181</v>
      </c>
      <c r="W562" s="20">
        <v>0</v>
      </c>
      <c r="X562" s="41"/>
      <c r="Y562" s="41"/>
      <c r="Z562" s="41"/>
      <c r="AA562" s="41"/>
      <c r="AB562" s="41"/>
      <c r="AC562" s="41"/>
    </row>
    <row r="563" spans="15:29" x14ac:dyDescent="0.2">
      <c r="O563" s="73" t="s">
        <v>53</v>
      </c>
      <c r="P563" s="73" t="s">
        <v>86</v>
      </c>
      <c r="Q563" s="40" t="s">
        <v>184</v>
      </c>
      <c r="R563" s="40" t="s">
        <v>181</v>
      </c>
      <c r="S563" s="20">
        <v>12</v>
      </c>
      <c r="T563" s="20" t="s">
        <v>193</v>
      </c>
      <c r="U563" s="20">
        <v>2</v>
      </c>
      <c r="V563" s="40" t="s">
        <v>181</v>
      </c>
      <c r="W563" s="20">
        <v>2</v>
      </c>
      <c r="X563" s="41"/>
      <c r="Y563" s="41"/>
      <c r="Z563" s="41"/>
      <c r="AA563" s="41"/>
      <c r="AB563" s="41"/>
      <c r="AC563" s="41"/>
    </row>
    <row r="564" spans="15:29" x14ac:dyDescent="0.2">
      <c r="O564" s="73" t="s">
        <v>53</v>
      </c>
      <c r="P564" s="73" t="s">
        <v>86</v>
      </c>
      <c r="Q564" s="40" t="s">
        <v>184</v>
      </c>
      <c r="R564" s="40" t="s">
        <v>181</v>
      </c>
      <c r="S564" s="20">
        <v>25</v>
      </c>
      <c r="T564" s="20" t="s">
        <v>191</v>
      </c>
      <c r="U564" s="20">
        <v>0</v>
      </c>
      <c r="V564" s="40" t="s">
        <v>181</v>
      </c>
      <c r="W564" s="20">
        <v>0</v>
      </c>
      <c r="X564" s="41"/>
      <c r="Y564" s="41"/>
      <c r="Z564" s="41"/>
      <c r="AA564" s="41"/>
      <c r="AB564" s="41"/>
      <c r="AC564" s="41"/>
    </row>
    <row r="565" spans="15:29" x14ac:dyDescent="0.2">
      <c r="O565" s="73" t="s">
        <v>53</v>
      </c>
      <c r="P565" s="73" t="s">
        <v>86</v>
      </c>
      <c r="Q565" s="40" t="s">
        <v>184</v>
      </c>
      <c r="R565" s="40" t="s">
        <v>181</v>
      </c>
      <c r="S565" s="20">
        <v>14</v>
      </c>
      <c r="T565" s="20" t="s">
        <v>191</v>
      </c>
      <c r="U565" s="20">
        <v>0</v>
      </c>
      <c r="V565" s="40" t="s">
        <v>181</v>
      </c>
      <c r="W565" s="20">
        <v>0</v>
      </c>
      <c r="X565" s="41"/>
      <c r="Y565" s="41"/>
      <c r="Z565" s="41"/>
      <c r="AA565" s="41"/>
      <c r="AB565" s="41"/>
      <c r="AC565" s="41"/>
    </row>
    <row r="566" spans="15:29" x14ac:dyDescent="0.2">
      <c r="O566" s="73" t="s">
        <v>53</v>
      </c>
      <c r="P566" s="73" t="s">
        <v>86</v>
      </c>
      <c r="Q566" s="40" t="s">
        <v>184</v>
      </c>
      <c r="R566" s="40" t="s">
        <v>181</v>
      </c>
      <c r="S566" s="20">
        <v>27</v>
      </c>
      <c r="T566" s="20" t="s">
        <v>193</v>
      </c>
      <c r="U566" s="20">
        <v>2</v>
      </c>
      <c r="V566" s="40" t="s">
        <v>181</v>
      </c>
      <c r="W566" s="20">
        <v>2</v>
      </c>
      <c r="X566" s="41"/>
      <c r="Y566" s="41"/>
      <c r="Z566" s="41"/>
      <c r="AA566" s="41"/>
      <c r="AB566" s="41"/>
      <c r="AC566" s="41"/>
    </row>
    <row r="567" spans="15:29" x14ac:dyDescent="0.2">
      <c r="O567" s="73" t="s">
        <v>53</v>
      </c>
      <c r="P567" s="73" t="s">
        <v>86</v>
      </c>
      <c r="Q567" s="40" t="s">
        <v>184</v>
      </c>
      <c r="R567" s="40" t="s">
        <v>181</v>
      </c>
      <c r="S567" s="20">
        <v>46</v>
      </c>
      <c r="T567" s="20" t="s">
        <v>192</v>
      </c>
      <c r="U567" s="20">
        <v>1</v>
      </c>
      <c r="V567" s="40" t="s">
        <v>181</v>
      </c>
      <c r="W567" s="20">
        <v>1</v>
      </c>
      <c r="X567" s="41"/>
      <c r="Y567" s="41"/>
      <c r="Z567" s="41"/>
      <c r="AA567" s="41"/>
      <c r="AB567" s="41"/>
      <c r="AC567" s="41"/>
    </row>
    <row r="568" spans="15:29" x14ac:dyDescent="0.2">
      <c r="O568" s="73" t="s">
        <v>53</v>
      </c>
      <c r="P568" s="73" t="s">
        <v>86</v>
      </c>
      <c r="Q568" s="40" t="s">
        <v>184</v>
      </c>
      <c r="R568" s="40" t="s">
        <v>181</v>
      </c>
      <c r="S568" s="20">
        <v>45</v>
      </c>
      <c r="T568" s="20" t="s">
        <v>193</v>
      </c>
      <c r="U568" s="20">
        <v>2</v>
      </c>
      <c r="V568" s="40" t="s">
        <v>181</v>
      </c>
      <c r="W568" s="20">
        <v>2</v>
      </c>
      <c r="X568" s="41"/>
      <c r="Y568" s="41"/>
      <c r="Z568" s="41"/>
      <c r="AA568" s="41"/>
      <c r="AB568" s="41"/>
      <c r="AC568" s="41"/>
    </row>
    <row r="569" spans="15:29" x14ac:dyDescent="0.2">
      <c r="O569" s="73" t="s">
        <v>53</v>
      </c>
      <c r="P569" s="73" t="s">
        <v>86</v>
      </c>
      <c r="Q569" s="40" t="s">
        <v>184</v>
      </c>
      <c r="R569" s="40" t="s">
        <v>181</v>
      </c>
      <c r="S569" s="20">
        <v>25</v>
      </c>
      <c r="T569" s="20" t="s">
        <v>192</v>
      </c>
      <c r="U569" s="20">
        <v>1</v>
      </c>
      <c r="V569" s="40" t="s">
        <v>181</v>
      </c>
      <c r="W569" s="20">
        <v>1</v>
      </c>
      <c r="X569" s="41"/>
      <c r="Y569" s="41"/>
      <c r="Z569" s="41"/>
      <c r="AA569" s="41"/>
      <c r="AB569" s="41"/>
      <c r="AC569" s="41"/>
    </row>
    <row r="570" spans="15:29" x14ac:dyDescent="0.2">
      <c r="O570" s="73" t="s">
        <v>73</v>
      </c>
      <c r="P570" s="73" t="s">
        <v>86</v>
      </c>
      <c r="Q570" s="40" t="s">
        <v>184</v>
      </c>
      <c r="R570" s="40" t="s">
        <v>181</v>
      </c>
      <c r="S570" s="20">
        <v>25</v>
      </c>
      <c r="T570" s="20" t="s">
        <v>193</v>
      </c>
      <c r="U570" s="20">
        <v>2</v>
      </c>
      <c r="V570" s="40" t="s">
        <v>181</v>
      </c>
      <c r="W570" s="20">
        <v>2</v>
      </c>
      <c r="X570" s="41"/>
      <c r="Y570" s="41"/>
      <c r="Z570" s="41"/>
      <c r="AA570" s="41"/>
      <c r="AB570" s="41"/>
      <c r="AC570" s="41"/>
    </row>
    <row r="571" spans="15:29" x14ac:dyDescent="0.2">
      <c r="O571" s="73" t="s">
        <v>53</v>
      </c>
      <c r="P571" s="73" t="s">
        <v>86</v>
      </c>
      <c r="Q571" s="40" t="s">
        <v>184</v>
      </c>
      <c r="R571" s="40" t="s">
        <v>181</v>
      </c>
      <c r="S571" s="20">
        <v>26</v>
      </c>
      <c r="T571" s="20" t="s">
        <v>191</v>
      </c>
      <c r="U571" s="20">
        <v>0</v>
      </c>
      <c r="V571" s="40" t="s">
        <v>181</v>
      </c>
      <c r="W571" s="20">
        <v>0</v>
      </c>
      <c r="X571" s="41"/>
      <c r="Y571" s="41"/>
      <c r="Z571" s="41"/>
      <c r="AA571" s="41"/>
      <c r="AB571" s="41"/>
      <c r="AC571" s="41"/>
    </row>
    <row r="572" spans="15:29" x14ac:dyDescent="0.2">
      <c r="O572" s="73" t="s">
        <v>53</v>
      </c>
      <c r="P572" s="73" t="s">
        <v>86</v>
      </c>
      <c r="Q572" s="40" t="s">
        <v>184</v>
      </c>
      <c r="R572" s="40" t="s">
        <v>181</v>
      </c>
      <c r="S572" s="20">
        <v>16</v>
      </c>
      <c r="T572" s="20" t="s">
        <v>193</v>
      </c>
      <c r="U572" s="20">
        <v>2</v>
      </c>
      <c r="V572" s="40" t="s">
        <v>181</v>
      </c>
      <c r="W572" s="20">
        <v>2</v>
      </c>
      <c r="X572" s="41"/>
      <c r="Y572" s="41"/>
      <c r="Z572" s="41"/>
      <c r="AA572" s="41"/>
      <c r="AB572" s="41"/>
      <c r="AC572" s="41"/>
    </row>
    <row r="573" spans="15:29" x14ac:dyDescent="0.2">
      <c r="O573" s="73" t="s">
        <v>53</v>
      </c>
      <c r="P573" s="73" t="s">
        <v>86</v>
      </c>
      <c r="Q573" s="40" t="s">
        <v>184</v>
      </c>
      <c r="R573" s="40" t="s">
        <v>181</v>
      </c>
      <c r="S573" s="20">
        <v>32</v>
      </c>
      <c r="T573" s="20" t="s">
        <v>191</v>
      </c>
      <c r="U573" s="20">
        <v>0</v>
      </c>
      <c r="V573" s="40" t="s">
        <v>181</v>
      </c>
      <c r="W573" s="20">
        <v>0</v>
      </c>
      <c r="X573" s="41"/>
      <c r="Y573" s="41"/>
      <c r="Z573" s="41"/>
      <c r="AA573" s="41"/>
      <c r="AB573" s="41"/>
      <c r="AC573" s="41"/>
    </row>
    <row r="574" spans="15:29" x14ac:dyDescent="0.2">
      <c r="O574" s="73" t="s">
        <v>53</v>
      </c>
      <c r="P574" s="73" t="s">
        <v>86</v>
      </c>
      <c r="Q574" s="40" t="s">
        <v>184</v>
      </c>
      <c r="R574" s="40" t="s">
        <v>181</v>
      </c>
      <c r="S574" s="20">
        <v>41</v>
      </c>
      <c r="T574" s="20" t="s">
        <v>192</v>
      </c>
      <c r="U574" s="20">
        <v>1</v>
      </c>
      <c r="V574" s="40" t="s">
        <v>181</v>
      </c>
      <c r="W574" s="20">
        <v>1</v>
      </c>
      <c r="X574" s="41"/>
      <c r="Y574" s="41"/>
      <c r="Z574" s="41"/>
      <c r="AA574" s="41"/>
      <c r="AB574" s="41"/>
      <c r="AC574" s="41"/>
    </row>
    <row r="575" spans="15:29" x14ac:dyDescent="0.2">
      <c r="O575" s="73" t="s">
        <v>53</v>
      </c>
      <c r="P575" s="73" t="s">
        <v>86</v>
      </c>
      <c r="Q575" s="40" t="s">
        <v>184</v>
      </c>
      <c r="R575" s="40" t="s">
        <v>181</v>
      </c>
      <c r="S575" s="20">
        <v>35</v>
      </c>
      <c r="T575" s="20" t="s">
        <v>192</v>
      </c>
      <c r="U575" s="20">
        <v>1</v>
      </c>
      <c r="V575" s="40" t="s">
        <v>181</v>
      </c>
      <c r="W575" s="20">
        <v>1</v>
      </c>
      <c r="X575" s="41"/>
      <c r="Y575" s="41"/>
      <c r="Z575" s="41"/>
      <c r="AA575" s="41"/>
      <c r="AB575" s="41"/>
      <c r="AC575" s="41"/>
    </row>
    <row r="576" spans="15:29" x14ac:dyDescent="0.2">
      <c r="O576" s="73" t="s">
        <v>53</v>
      </c>
      <c r="P576" s="73" t="s">
        <v>86</v>
      </c>
      <c r="Q576" s="40" t="s">
        <v>184</v>
      </c>
      <c r="R576" s="40" t="s">
        <v>181</v>
      </c>
      <c r="S576" s="20">
        <v>34</v>
      </c>
      <c r="T576" s="20" t="s">
        <v>193</v>
      </c>
      <c r="U576" s="20">
        <v>2</v>
      </c>
      <c r="V576" s="40" t="s">
        <v>181</v>
      </c>
      <c r="W576" s="20">
        <v>2</v>
      </c>
      <c r="X576" s="41"/>
      <c r="Y576" s="41"/>
      <c r="Z576" s="41"/>
      <c r="AA576" s="41"/>
      <c r="AB576" s="41"/>
      <c r="AC576" s="41"/>
    </row>
    <row r="577" spans="15:29" x14ac:dyDescent="0.2">
      <c r="O577" s="25" t="s">
        <v>53</v>
      </c>
      <c r="P577" s="25" t="s">
        <v>86</v>
      </c>
      <c r="Q577" s="40" t="s">
        <v>185</v>
      </c>
      <c r="R577" s="40" t="s">
        <v>176</v>
      </c>
      <c r="S577" s="26">
        <v>12</v>
      </c>
      <c r="T577" s="26" t="s">
        <v>193</v>
      </c>
      <c r="U577" s="26">
        <v>2</v>
      </c>
      <c r="V577" s="40">
        <v>0</v>
      </c>
      <c r="W577" s="26">
        <v>2</v>
      </c>
      <c r="X577" s="41"/>
      <c r="Y577" s="41"/>
      <c r="Z577" s="41"/>
      <c r="AA577" s="41"/>
      <c r="AB577" s="41"/>
      <c r="AC577" s="41"/>
    </row>
    <row r="578" spans="15:29" x14ac:dyDescent="0.2">
      <c r="O578" s="40" t="s">
        <v>53</v>
      </c>
      <c r="P578" s="40" t="s">
        <v>86</v>
      </c>
      <c r="Q578" s="40" t="s">
        <v>185</v>
      </c>
      <c r="R578" s="40" t="s">
        <v>176</v>
      </c>
      <c r="S578" s="41">
        <v>13</v>
      </c>
      <c r="T578" s="20" t="s">
        <v>193</v>
      </c>
      <c r="U578" s="20">
        <v>2</v>
      </c>
      <c r="V578" s="40">
        <v>0</v>
      </c>
      <c r="W578" s="20">
        <v>2</v>
      </c>
      <c r="X578" s="41"/>
      <c r="Y578" s="41"/>
      <c r="Z578" s="41"/>
      <c r="AA578" s="41"/>
      <c r="AB578" s="41"/>
      <c r="AC578" s="41"/>
    </row>
    <row r="579" spans="15:29" x14ac:dyDescent="0.2">
      <c r="O579" s="29" t="s">
        <v>53</v>
      </c>
      <c r="P579" s="29" t="s">
        <v>86</v>
      </c>
      <c r="Q579" s="40" t="s">
        <v>185</v>
      </c>
      <c r="R579" s="40" t="s">
        <v>176</v>
      </c>
      <c r="S579" s="20">
        <v>14</v>
      </c>
      <c r="T579" s="20" t="s">
        <v>194</v>
      </c>
      <c r="U579" s="20">
        <v>3</v>
      </c>
      <c r="V579" s="40">
        <v>0</v>
      </c>
      <c r="W579" s="20">
        <v>3</v>
      </c>
      <c r="X579" s="41"/>
      <c r="Y579" s="41"/>
      <c r="Z579" s="41"/>
      <c r="AA579" s="41"/>
      <c r="AB579" s="41"/>
      <c r="AC579" s="41"/>
    </row>
    <row r="580" spans="15:29" x14ac:dyDescent="0.2">
      <c r="O580" s="29" t="s">
        <v>53</v>
      </c>
      <c r="P580" s="29" t="s">
        <v>86</v>
      </c>
      <c r="Q580" s="40" t="s">
        <v>185</v>
      </c>
      <c r="R580" s="40" t="s">
        <v>176</v>
      </c>
      <c r="S580" s="20">
        <v>15</v>
      </c>
      <c r="T580" s="20" t="s">
        <v>194</v>
      </c>
      <c r="U580" s="20">
        <v>3</v>
      </c>
      <c r="V580" s="40">
        <v>0</v>
      </c>
      <c r="W580" s="20">
        <v>3</v>
      </c>
      <c r="X580" s="41"/>
      <c r="Y580" s="41"/>
      <c r="Z580" s="41"/>
      <c r="AA580" s="41"/>
      <c r="AB580" s="41"/>
      <c r="AC580" s="41"/>
    </row>
    <row r="581" spans="15:29" x14ac:dyDescent="0.2">
      <c r="O581" s="29" t="s">
        <v>53</v>
      </c>
      <c r="P581" s="29" t="s">
        <v>86</v>
      </c>
      <c r="Q581" s="40" t="s">
        <v>185</v>
      </c>
      <c r="R581" s="40" t="s">
        <v>176</v>
      </c>
      <c r="S581" s="20">
        <v>16</v>
      </c>
      <c r="T581" s="20" t="s">
        <v>194</v>
      </c>
      <c r="U581" s="20">
        <v>3</v>
      </c>
      <c r="V581" s="40">
        <v>0</v>
      </c>
      <c r="W581" s="20">
        <v>3</v>
      </c>
      <c r="X581" s="41"/>
      <c r="Y581" s="41"/>
      <c r="Z581" s="41"/>
      <c r="AA581" s="41"/>
      <c r="AB581" s="41"/>
      <c r="AC581" s="41"/>
    </row>
    <row r="582" spans="15:29" x14ac:dyDescent="0.2">
      <c r="O582" s="29" t="s">
        <v>53</v>
      </c>
      <c r="P582" s="29" t="s">
        <v>86</v>
      </c>
      <c r="Q582" s="40" t="s">
        <v>185</v>
      </c>
      <c r="R582" s="40" t="s">
        <v>176</v>
      </c>
      <c r="S582" s="20">
        <v>16</v>
      </c>
      <c r="T582" s="20" t="s">
        <v>194</v>
      </c>
      <c r="U582" s="20">
        <v>3</v>
      </c>
      <c r="V582" s="40">
        <v>0</v>
      </c>
      <c r="W582" s="20">
        <v>3</v>
      </c>
      <c r="X582" s="41"/>
      <c r="Y582" s="41"/>
      <c r="Z582" s="41"/>
      <c r="AA582" s="41"/>
      <c r="AB582" s="41"/>
      <c r="AC582" s="41"/>
    </row>
    <row r="583" spans="15:29" x14ac:dyDescent="0.2">
      <c r="O583" s="29" t="s">
        <v>53</v>
      </c>
      <c r="P583" s="29" t="s">
        <v>86</v>
      </c>
      <c r="Q583" s="40" t="s">
        <v>185</v>
      </c>
      <c r="R583" s="40" t="s">
        <v>176</v>
      </c>
      <c r="S583" s="20">
        <v>17</v>
      </c>
      <c r="T583" s="20" t="s">
        <v>193</v>
      </c>
      <c r="U583" s="20">
        <v>2</v>
      </c>
      <c r="V583" s="40">
        <v>0</v>
      </c>
      <c r="W583" s="20">
        <v>2</v>
      </c>
      <c r="X583" s="41"/>
      <c r="Y583" s="41"/>
      <c r="Z583" s="41"/>
      <c r="AA583" s="41"/>
      <c r="AB583" s="41"/>
      <c r="AC583" s="41"/>
    </row>
    <row r="584" spans="15:29" x14ac:dyDescent="0.2">
      <c r="O584" s="29" t="s">
        <v>53</v>
      </c>
      <c r="P584" s="29" t="s">
        <v>86</v>
      </c>
      <c r="Q584" s="40" t="s">
        <v>185</v>
      </c>
      <c r="R584" s="40" t="s">
        <v>176</v>
      </c>
      <c r="S584" s="20">
        <v>24</v>
      </c>
      <c r="T584" s="20" t="s">
        <v>194</v>
      </c>
      <c r="U584" s="20">
        <v>3</v>
      </c>
      <c r="V584" s="40">
        <v>0</v>
      </c>
      <c r="W584" s="20">
        <v>3</v>
      </c>
      <c r="X584" s="41"/>
      <c r="Y584" s="41"/>
      <c r="Z584" s="41"/>
      <c r="AA584" s="41"/>
      <c r="AB584" s="41"/>
      <c r="AC584" s="41"/>
    </row>
    <row r="585" spans="15:29" x14ac:dyDescent="0.2">
      <c r="O585" s="29" t="s">
        <v>73</v>
      </c>
      <c r="P585" s="29" t="s">
        <v>86</v>
      </c>
      <c r="Q585" s="40" t="s">
        <v>185</v>
      </c>
      <c r="R585" s="40" t="s">
        <v>176</v>
      </c>
      <c r="S585" s="20">
        <v>24</v>
      </c>
      <c r="T585" s="20" t="s">
        <v>194</v>
      </c>
      <c r="U585" s="20">
        <v>3</v>
      </c>
      <c r="V585" s="40">
        <v>0</v>
      </c>
      <c r="W585" s="20">
        <v>3</v>
      </c>
      <c r="X585" s="41"/>
      <c r="Y585" s="41"/>
      <c r="Z585" s="41"/>
      <c r="AA585" s="41"/>
      <c r="AB585" s="41"/>
      <c r="AC585" s="41"/>
    </row>
    <row r="586" spans="15:29" x14ac:dyDescent="0.2">
      <c r="O586" s="29" t="s">
        <v>53</v>
      </c>
      <c r="P586" s="29" t="s">
        <v>86</v>
      </c>
      <c r="Q586" s="40" t="s">
        <v>185</v>
      </c>
      <c r="R586" s="40" t="s">
        <v>176</v>
      </c>
      <c r="S586" s="20">
        <v>25</v>
      </c>
      <c r="T586" s="20" t="s">
        <v>194</v>
      </c>
      <c r="U586" s="20">
        <v>3</v>
      </c>
      <c r="V586" s="40">
        <v>0</v>
      </c>
      <c r="W586" s="20">
        <v>3</v>
      </c>
      <c r="X586" s="41"/>
      <c r="Y586" s="41"/>
      <c r="Z586" s="41"/>
      <c r="AA586" s="41"/>
      <c r="AB586" s="41"/>
      <c r="AC586" s="41"/>
    </row>
    <row r="587" spans="15:29" x14ac:dyDescent="0.2">
      <c r="O587" s="29" t="s">
        <v>53</v>
      </c>
      <c r="P587" s="29" t="s">
        <v>86</v>
      </c>
      <c r="Q587" s="40" t="s">
        <v>185</v>
      </c>
      <c r="R587" s="40" t="s">
        <v>176</v>
      </c>
      <c r="S587" s="20">
        <v>26</v>
      </c>
      <c r="T587" s="20" t="s">
        <v>194</v>
      </c>
      <c r="U587" s="20">
        <v>3</v>
      </c>
      <c r="V587" s="40">
        <v>0</v>
      </c>
      <c r="W587" s="20">
        <v>3</v>
      </c>
      <c r="X587" s="41"/>
      <c r="Y587" s="41"/>
      <c r="Z587" s="41"/>
      <c r="AA587" s="41"/>
      <c r="AB587" s="41"/>
      <c r="AC587" s="41"/>
    </row>
    <row r="588" spans="15:29" x14ac:dyDescent="0.2">
      <c r="O588" s="29" t="s">
        <v>53</v>
      </c>
      <c r="P588" s="29" t="s">
        <v>86</v>
      </c>
      <c r="Q588" s="40" t="s">
        <v>185</v>
      </c>
      <c r="R588" s="40" t="s">
        <v>176</v>
      </c>
      <c r="S588" s="20">
        <v>31</v>
      </c>
      <c r="T588" s="20" t="s">
        <v>193</v>
      </c>
      <c r="U588" s="20">
        <v>2</v>
      </c>
      <c r="V588" s="40">
        <v>0</v>
      </c>
      <c r="W588" s="20">
        <v>2</v>
      </c>
      <c r="X588" s="41"/>
      <c r="Y588" s="41"/>
      <c r="Z588" s="41"/>
      <c r="AA588" s="41"/>
      <c r="AB588" s="41"/>
      <c r="AC588" s="41"/>
    </row>
    <row r="589" spans="15:29" x14ac:dyDescent="0.2">
      <c r="O589" s="29" t="s">
        <v>53</v>
      </c>
      <c r="P589" s="29" t="s">
        <v>86</v>
      </c>
      <c r="Q589" s="40" t="s">
        <v>185</v>
      </c>
      <c r="R589" s="40" t="s">
        <v>176</v>
      </c>
      <c r="S589" s="20">
        <v>31</v>
      </c>
      <c r="T589" s="20" t="s">
        <v>194</v>
      </c>
      <c r="U589" s="20">
        <v>3</v>
      </c>
      <c r="V589" s="40">
        <v>0</v>
      </c>
      <c r="W589" s="20">
        <v>3</v>
      </c>
      <c r="X589" s="41"/>
      <c r="Y589" s="41"/>
      <c r="Z589" s="41"/>
      <c r="AA589" s="41"/>
      <c r="AB589" s="41"/>
      <c r="AC589" s="41"/>
    </row>
    <row r="590" spans="15:29" x14ac:dyDescent="0.2">
      <c r="O590" s="29" t="s">
        <v>53</v>
      </c>
      <c r="P590" s="29" t="s">
        <v>86</v>
      </c>
      <c r="Q590" s="40" t="s">
        <v>185</v>
      </c>
      <c r="R590" s="40" t="s">
        <v>176</v>
      </c>
      <c r="S590" s="20">
        <v>46</v>
      </c>
      <c r="T590" s="20" t="s">
        <v>193</v>
      </c>
      <c r="U590" s="20">
        <v>2</v>
      </c>
      <c r="V590" s="40">
        <v>0</v>
      </c>
      <c r="W590" s="20">
        <v>2</v>
      </c>
      <c r="X590" s="41"/>
      <c r="Y590" s="41"/>
      <c r="Z590" s="41"/>
      <c r="AA590" s="41"/>
      <c r="AB590" s="41"/>
      <c r="AC590" s="41"/>
    </row>
    <row r="591" spans="15:29" x14ac:dyDescent="0.2">
      <c r="O591" s="29" t="s">
        <v>53</v>
      </c>
      <c r="P591" s="29" t="s">
        <v>86</v>
      </c>
      <c r="Q591" s="40" t="s">
        <v>185</v>
      </c>
      <c r="R591" s="40" t="s">
        <v>176</v>
      </c>
      <c r="S591" s="20">
        <v>46</v>
      </c>
      <c r="T591" s="20" t="s">
        <v>194</v>
      </c>
      <c r="U591" s="20">
        <v>3</v>
      </c>
      <c r="V591" s="40">
        <v>0</v>
      </c>
      <c r="W591" s="20">
        <v>3</v>
      </c>
      <c r="X591" s="41"/>
      <c r="Y591" s="41"/>
      <c r="Z591" s="41"/>
      <c r="AA591" s="41"/>
      <c r="AB591" s="41"/>
      <c r="AC591" s="41"/>
    </row>
    <row r="592" spans="15:29" x14ac:dyDescent="0.2">
      <c r="O592" s="73" t="s">
        <v>53</v>
      </c>
      <c r="P592" s="73" t="s">
        <v>86</v>
      </c>
      <c r="Q592" s="40" t="s">
        <v>185</v>
      </c>
      <c r="R592" s="40" t="s">
        <v>176</v>
      </c>
      <c r="S592" s="20">
        <v>22</v>
      </c>
      <c r="T592" s="20" t="s">
        <v>193</v>
      </c>
      <c r="U592" s="20">
        <v>2</v>
      </c>
      <c r="V592" s="40">
        <v>0</v>
      </c>
      <c r="W592" s="20">
        <v>2</v>
      </c>
      <c r="X592" s="41"/>
      <c r="Y592" s="41"/>
      <c r="Z592" s="41"/>
      <c r="AA592" s="41"/>
      <c r="AB592" s="41"/>
      <c r="AC592" s="41"/>
    </row>
    <row r="593" spans="15:29" x14ac:dyDescent="0.2">
      <c r="O593" s="73" t="s">
        <v>53</v>
      </c>
      <c r="P593" s="73" t="s">
        <v>86</v>
      </c>
      <c r="Q593" s="40" t="s">
        <v>185</v>
      </c>
      <c r="R593" s="40" t="s">
        <v>176</v>
      </c>
      <c r="S593" s="20">
        <v>12</v>
      </c>
      <c r="T593" s="20" t="s">
        <v>194</v>
      </c>
      <c r="U593" s="20">
        <v>3</v>
      </c>
      <c r="V593" s="40">
        <v>0</v>
      </c>
      <c r="W593" s="20">
        <v>3</v>
      </c>
      <c r="X593" s="41"/>
      <c r="Y593" s="41"/>
      <c r="Z593" s="41"/>
      <c r="AA593" s="41"/>
      <c r="AB593" s="41"/>
      <c r="AC593" s="41"/>
    </row>
    <row r="594" spans="15:29" x14ac:dyDescent="0.2">
      <c r="O594" s="73" t="s">
        <v>53</v>
      </c>
      <c r="P594" s="73" t="s">
        <v>86</v>
      </c>
      <c r="Q594" s="40" t="s">
        <v>185</v>
      </c>
      <c r="R594" s="40" t="s">
        <v>176</v>
      </c>
      <c r="S594" s="20">
        <v>25</v>
      </c>
      <c r="T594" s="20" t="s">
        <v>193</v>
      </c>
      <c r="U594" s="20">
        <v>2</v>
      </c>
      <c r="V594" s="40">
        <v>0</v>
      </c>
      <c r="W594" s="20">
        <v>2</v>
      </c>
      <c r="X594" s="41"/>
      <c r="Y594" s="41"/>
      <c r="Z594" s="41"/>
      <c r="AA594" s="41"/>
      <c r="AB594" s="41"/>
      <c r="AC594" s="41"/>
    </row>
    <row r="595" spans="15:29" x14ac:dyDescent="0.2">
      <c r="O595" s="73" t="s">
        <v>53</v>
      </c>
      <c r="P595" s="73" t="s">
        <v>86</v>
      </c>
      <c r="Q595" s="40" t="s">
        <v>185</v>
      </c>
      <c r="R595" s="40" t="s">
        <v>176</v>
      </c>
      <c r="S595" s="20">
        <v>14</v>
      </c>
      <c r="T595" s="20" t="s">
        <v>193</v>
      </c>
      <c r="U595" s="20">
        <v>2</v>
      </c>
      <c r="V595" s="40">
        <v>0</v>
      </c>
      <c r="W595" s="20">
        <v>2</v>
      </c>
      <c r="X595" s="41"/>
      <c r="Y595" s="41"/>
      <c r="Z595" s="41"/>
      <c r="AA595" s="41"/>
      <c r="AB595" s="41"/>
      <c r="AC595" s="41"/>
    </row>
    <row r="596" spans="15:29" x14ac:dyDescent="0.2">
      <c r="O596" s="73" t="s">
        <v>53</v>
      </c>
      <c r="P596" s="73" t="s">
        <v>86</v>
      </c>
      <c r="Q596" s="40" t="s">
        <v>185</v>
      </c>
      <c r="R596" s="40" t="s">
        <v>176</v>
      </c>
      <c r="S596" s="20">
        <v>27</v>
      </c>
      <c r="T596" s="20" t="s">
        <v>194</v>
      </c>
      <c r="U596" s="20">
        <v>3</v>
      </c>
      <c r="V596" s="40">
        <v>0</v>
      </c>
      <c r="W596" s="20">
        <v>3</v>
      </c>
      <c r="X596" s="41"/>
      <c r="Y596" s="41"/>
      <c r="Z596" s="41"/>
      <c r="AA596" s="41"/>
      <c r="AB596" s="41"/>
      <c r="AC596" s="41"/>
    </row>
    <row r="597" spans="15:29" x14ac:dyDescent="0.2">
      <c r="O597" s="73" t="s">
        <v>53</v>
      </c>
      <c r="P597" s="73" t="s">
        <v>86</v>
      </c>
      <c r="Q597" s="40" t="s">
        <v>185</v>
      </c>
      <c r="R597" s="40" t="s">
        <v>176</v>
      </c>
      <c r="S597" s="20">
        <v>46</v>
      </c>
      <c r="T597" s="20" t="s">
        <v>193</v>
      </c>
      <c r="U597" s="20">
        <v>2</v>
      </c>
      <c r="V597" s="40">
        <v>0</v>
      </c>
      <c r="W597" s="20">
        <v>2</v>
      </c>
      <c r="X597" s="41"/>
      <c r="Y597" s="41"/>
      <c r="Z597" s="41"/>
      <c r="AA597" s="41"/>
      <c r="AB597" s="41"/>
      <c r="AC597" s="41"/>
    </row>
    <row r="598" spans="15:29" x14ac:dyDescent="0.2">
      <c r="O598" s="73" t="s">
        <v>53</v>
      </c>
      <c r="P598" s="73" t="s">
        <v>86</v>
      </c>
      <c r="Q598" s="40" t="s">
        <v>185</v>
      </c>
      <c r="R598" s="40" t="s">
        <v>176</v>
      </c>
      <c r="S598" s="20">
        <v>45</v>
      </c>
      <c r="T598" s="20" t="s">
        <v>194</v>
      </c>
      <c r="U598" s="20">
        <v>3</v>
      </c>
      <c r="V598" s="40">
        <v>0</v>
      </c>
      <c r="W598" s="20">
        <v>3</v>
      </c>
      <c r="X598" s="41"/>
      <c r="Y598" s="41"/>
      <c r="Z598" s="41"/>
      <c r="AA598" s="41"/>
      <c r="AB598" s="41"/>
      <c r="AC598" s="41"/>
    </row>
    <row r="599" spans="15:29" x14ac:dyDescent="0.2">
      <c r="O599" s="73" t="s">
        <v>53</v>
      </c>
      <c r="P599" s="73" t="s">
        <v>86</v>
      </c>
      <c r="Q599" s="40" t="s">
        <v>185</v>
      </c>
      <c r="R599" s="40" t="s">
        <v>176</v>
      </c>
      <c r="S599" s="20">
        <v>25</v>
      </c>
      <c r="T599" s="20" t="s">
        <v>194</v>
      </c>
      <c r="U599" s="20">
        <v>3</v>
      </c>
      <c r="V599" s="40">
        <v>0</v>
      </c>
      <c r="W599" s="20">
        <v>3</v>
      </c>
      <c r="X599" s="41"/>
      <c r="Y599" s="41"/>
      <c r="Z599" s="41"/>
      <c r="AA599" s="41"/>
      <c r="AB599" s="41"/>
      <c r="AC599" s="41"/>
    </row>
    <row r="600" spans="15:29" x14ac:dyDescent="0.2">
      <c r="O600" s="73" t="s">
        <v>73</v>
      </c>
      <c r="P600" s="73" t="s">
        <v>86</v>
      </c>
      <c r="Q600" s="40" t="s">
        <v>185</v>
      </c>
      <c r="R600" s="40" t="s">
        <v>176</v>
      </c>
      <c r="S600" s="20">
        <v>25</v>
      </c>
      <c r="T600" s="20" t="s">
        <v>193</v>
      </c>
      <c r="U600" s="20">
        <v>2</v>
      </c>
      <c r="V600" s="40">
        <v>0</v>
      </c>
      <c r="W600" s="20">
        <v>2</v>
      </c>
      <c r="X600" s="41"/>
      <c r="Y600" s="41"/>
      <c r="Z600" s="41"/>
      <c r="AA600" s="41"/>
      <c r="AB600" s="41"/>
      <c r="AC600" s="41"/>
    </row>
    <row r="601" spans="15:29" x14ac:dyDescent="0.2">
      <c r="O601" s="73" t="s">
        <v>53</v>
      </c>
      <c r="P601" s="73" t="s">
        <v>86</v>
      </c>
      <c r="Q601" s="40" t="s">
        <v>185</v>
      </c>
      <c r="R601" s="40" t="s">
        <v>176</v>
      </c>
      <c r="S601" s="20">
        <v>26</v>
      </c>
      <c r="T601" s="20" t="s">
        <v>193</v>
      </c>
      <c r="U601" s="20">
        <v>2</v>
      </c>
      <c r="V601" s="40">
        <v>0</v>
      </c>
      <c r="W601" s="20">
        <v>2</v>
      </c>
      <c r="X601" s="41"/>
      <c r="Y601" s="41"/>
      <c r="Z601" s="41"/>
      <c r="AA601" s="41"/>
      <c r="AB601" s="41"/>
      <c r="AC601" s="41"/>
    </row>
    <row r="602" spans="15:29" x14ac:dyDescent="0.2">
      <c r="O602" s="73" t="s">
        <v>53</v>
      </c>
      <c r="P602" s="73" t="s">
        <v>86</v>
      </c>
      <c r="Q602" s="40" t="s">
        <v>185</v>
      </c>
      <c r="R602" s="40" t="s">
        <v>176</v>
      </c>
      <c r="S602" s="20">
        <v>16</v>
      </c>
      <c r="T602" s="20" t="s">
        <v>193</v>
      </c>
      <c r="U602" s="20">
        <v>2</v>
      </c>
      <c r="V602" s="40">
        <v>0</v>
      </c>
      <c r="W602" s="20">
        <v>2</v>
      </c>
      <c r="X602" s="41"/>
      <c r="Y602" s="41"/>
      <c r="Z602" s="41"/>
      <c r="AA602" s="41"/>
      <c r="AB602" s="41"/>
      <c r="AC602" s="41"/>
    </row>
    <row r="603" spans="15:29" x14ac:dyDescent="0.2">
      <c r="O603" s="73" t="s">
        <v>53</v>
      </c>
      <c r="P603" s="73" t="s">
        <v>86</v>
      </c>
      <c r="Q603" s="40" t="s">
        <v>185</v>
      </c>
      <c r="R603" s="40" t="s">
        <v>176</v>
      </c>
      <c r="S603" s="20">
        <v>32</v>
      </c>
      <c r="T603" s="20" t="s">
        <v>193</v>
      </c>
      <c r="U603" s="20">
        <v>2</v>
      </c>
      <c r="V603" s="40">
        <v>0</v>
      </c>
      <c r="W603" s="20">
        <v>2</v>
      </c>
      <c r="X603" s="41"/>
      <c r="Y603" s="41"/>
      <c r="Z603" s="41"/>
      <c r="AA603" s="41"/>
      <c r="AB603" s="41"/>
      <c r="AC603" s="41"/>
    </row>
    <row r="604" spans="15:29" x14ac:dyDescent="0.2">
      <c r="O604" s="73" t="s">
        <v>53</v>
      </c>
      <c r="P604" s="73" t="s">
        <v>86</v>
      </c>
      <c r="Q604" s="40" t="s">
        <v>185</v>
      </c>
      <c r="R604" s="40" t="s">
        <v>176</v>
      </c>
      <c r="S604" s="20">
        <v>41</v>
      </c>
      <c r="T604" s="20" t="s">
        <v>194</v>
      </c>
      <c r="U604" s="20">
        <v>3</v>
      </c>
      <c r="V604" s="40">
        <v>0</v>
      </c>
      <c r="W604" s="20">
        <v>3</v>
      </c>
      <c r="X604" s="41"/>
      <c r="Y604" s="41"/>
      <c r="Z604" s="41"/>
      <c r="AA604" s="41"/>
      <c r="AB604" s="41"/>
      <c r="AC604" s="41"/>
    </row>
    <row r="605" spans="15:29" x14ac:dyDescent="0.2">
      <c r="O605" s="73" t="s">
        <v>53</v>
      </c>
      <c r="P605" s="73" t="s">
        <v>86</v>
      </c>
      <c r="Q605" s="40" t="s">
        <v>185</v>
      </c>
      <c r="R605" s="40" t="s">
        <v>176</v>
      </c>
      <c r="S605" s="20">
        <v>35</v>
      </c>
      <c r="T605" s="20" t="s">
        <v>193</v>
      </c>
      <c r="U605" s="20">
        <v>2</v>
      </c>
      <c r="V605" s="40">
        <v>0</v>
      </c>
      <c r="W605" s="20">
        <v>2</v>
      </c>
      <c r="X605" s="41"/>
      <c r="Y605" s="41"/>
      <c r="Z605" s="41"/>
      <c r="AA605" s="41"/>
      <c r="AB605" s="41"/>
      <c r="AC605" s="41"/>
    </row>
    <row r="606" spans="15:29" x14ac:dyDescent="0.2">
      <c r="O606" s="73" t="s">
        <v>53</v>
      </c>
      <c r="P606" s="73" t="s">
        <v>86</v>
      </c>
      <c r="Q606" s="40" t="s">
        <v>185</v>
      </c>
      <c r="R606" s="40" t="s">
        <v>176</v>
      </c>
      <c r="S606" s="20">
        <v>34</v>
      </c>
      <c r="T606" s="20" t="s">
        <v>194</v>
      </c>
      <c r="U606" s="20">
        <v>3</v>
      </c>
      <c r="V606" s="40">
        <v>0</v>
      </c>
      <c r="W606" s="20">
        <v>3</v>
      </c>
      <c r="X606" s="41"/>
      <c r="Y606" s="41"/>
      <c r="Z606" s="41"/>
      <c r="AA606" s="41"/>
      <c r="AB606" s="41"/>
      <c r="AC606" s="41"/>
    </row>
    <row r="607" spans="15:29" x14ac:dyDescent="0.2">
      <c r="O607" s="25" t="s">
        <v>53</v>
      </c>
      <c r="P607" s="25" t="s">
        <v>86</v>
      </c>
      <c r="Q607" s="40" t="s">
        <v>184</v>
      </c>
      <c r="R607" s="40" t="s">
        <v>176</v>
      </c>
      <c r="S607" s="26">
        <v>12</v>
      </c>
      <c r="T607" s="26" t="s">
        <v>191</v>
      </c>
      <c r="U607" s="26">
        <v>0</v>
      </c>
      <c r="V607" s="40">
        <v>0</v>
      </c>
      <c r="W607" s="26">
        <v>0</v>
      </c>
      <c r="X607" s="41"/>
      <c r="Y607" s="41"/>
      <c r="Z607" s="41"/>
      <c r="AA607" s="41"/>
      <c r="AB607" s="41"/>
      <c r="AC607" s="41"/>
    </row>
    <row r="608" spans="15:29" x14ac:dyDescent="0.2">
      <c r="O608" s="40" t="s">
        <v>53</v>
      </c>
      <c r="P608" s="40" t="s">
        <v>86</v>
      </c>
      <c r="Q608" s="40" t="s">
        <v>184</v>
      </c>
      <c r="R608" s="40" t="s">
        <v>176</v>
      </c>
      <c r="S608" s="41">
        <v>13</v>
      </c>
      <c r="T608" s="20" t="s">
        <v>193</v>
      </c>
      <c r="U608" s="20">
        <v>2</v>
      </c>
      <c r="V608" s="40">
        <v>0</v>
      </c>
      <c r="W608" s="20">
        <v>2</v>
      </c>
      <c r="X608" s="41"/>
      <c r="Y608" s="41"/>
      <c r="Z608" s="41"/>
      <c r="AA608" s="41"/>
      <c r="AB608" s="41"/>
      <c r="AC608" s="41"/>
    </row>
    <row r="609" spans="15:29" x14ac:dyDescent="0.2">
      <c r="O609" s="29" t="s">
        <v>53</v>
      </c>
      <c r="P609" s="29" t="s">
        <v>86</v>
      </c>
      <c r="Q609" s="40" t="s">
        <v>184</v>
      </c>
      <c r="R609" s="40" t="s">
        <v>176</v>
      </c>
      <c r="S609" s="20">
        <v>14</v>
      </c>
      <c r="T609" s="20" t="s">
        <v>194</v>
      </c>
      <c r="U609" s="20">
        <v>3</v>
      </c>
      <c r="V609" s="40">
        <v>0</v>
      </c>
      <c r="W609" s="20">
        <v>3</v>
      </c>
      <c r="X609" s="41"/>
      <c r="Y609" s="41"/>
      <c r="Z609" s="41"/>
      <c r="AA609" s="41"/>
      <c r="AB609" s="41"/>
      <c r="AC609" s="41"/>
    </row>
    <row r="610" spans="15:29" x14ac:dyDescent="0.2">
      <c r="O610" s="29" t="s">
        <v>53</v>
      </c>
      <c r="P610" s="29" t="s">
        <v>86</v>
      </c>
      <c r="Q610" s="40" t="s">
        <v>184</v>
      </c>
      <c r="R610" s="40" t="s">
        <v>176</v>
      </c>
      <c r="S610" s="20">
        <v>15</v>
      </c>
      <c r="T610" s="20" t="s">
        <v>192</v>
      </c>
      <c r="U610" s="20">
        <v>1</v>
      </c>
      <c r="V610" s="40">
        <v>0</v>
      </c>
      <c r="W610" s="20">
        <v>1</v>
      </c>
      <c r="X610" s="41"/>
      <c r="Y610" s="41"/>
      <c r="Z610" s="41"/>
      <c r="AA610" s="41"/>
      <c r="AB610" s="41"/>
      <c r="AC610" s="41"/>
    </row>
    <row r="611" spans="15:29" x14ac:dyDescent="0.2">
      <c r="O611" s="29" t="s">
        <v>53</v>
      </c>
      <c r="P611" s="29" t="s">
        <v>86</v>
      </c>
      <c r="Q611" s="40" t="s">
        <v>184</v>
      </c>
      <c r="R611" s="40" t="s">
        <v>176</v>
      </c>
      <c r="S611" s="20">
        <v>16</v>
      </c>
      <c r="T611" s="20" t="s">
        <v>193</v>
      </c>
      <c r="U611" s="20">
        <v>2</v>
      </c>
      <c r="V611" s="40">
        <v>0</v>
      </c>
      <c r="W611" s="20">
        <v>2</v>
      </c>
      <c r="X611" s="41"/>
      <c r="Y611" s="41"/>
      <c r="Z611" s="41"/>
      <c r="AA611" s="41"/>
      <c r="AB611" s="41"/>
      <c r="AC611" s="41"/>
    </row>
    <row r="612" spans="15:29" x14ac:dyDescent="0.2">
      <c r="O612" s="29" t="s">
        <v>53</v>
      </c>
      <c r="P612" s="29" t="s">
        <v>86</v>
      </c>
      <c r="Q612" s="40" t="s">
        <v>184</v>
      </c>
      <c r="R612" s="40" t="s">
        <v>176</v>
      </c>
      <c r="S612" s="20">
        <v>16</v>
      </c>
      <c r="T612" s="20" t="s">
        <v>193</v>
      </c>
      <c r="U612" s="20">
        <v>2</v>
      </c>
      <c r="V612" s="40">
        <v>0</v>
      </c>
      <c r="W612" s="20">
        <v>2</v>
      </c>
      <c r="X612" s="41"/>
      <c r="Y612" s="41"/>
      <c r="Z612" s="41"/>
      <c r="AA612" s="41"/>
      <c r="AB612" s="41"/>
      <c r="AC612" s="41"/>
    </row>
    <row r="613" spans="15:29" x14ac:dyDescent="0.2">
      <c r="O613" s="29" t="s">
        <v>53</v>
      </c>
      <c r="P613" s="29" t="s">
        <v>86</v>
      </c>
      <c r="Q613" s="40" t="s">
        <v>184</v>
      </c>
      <c r="R613" s="40" t="s">
        <v>176</v>
      </c>
      <c r="S613" s="20">
        <v>17</v>
      </c>
      <c r="T613" s="20" t="s">
        <v>191</v>
      </c>
      <c r="U613" s="20">
        <v>0</v>
      </c>
      <c r="V613" s="40">
        <v>0</v>
      </c>
      <c r="W613" s="20">
        <v>0</v>
      </c>
      <c r="X613" s="41"/>
      <c r="Y613" s="41"/>
      <c r="Z613" s="41"/>
      <c r="AA613" s="41"/>
      <c r="AB613" s="41"/>
      <c r="AC613" s="41"/>
    </row>
    <row r="614" spans="15:29" x14ac:dyDescent="0.2">
      <c r="O614" s="29" t="s">
        <v>53</v>
      </c>
      <c r="P614" s="29" t="s">
        <v>86</v>
      </c>
      <c r="Q614" s="40" t="s">
        <v>184</v>
      </c>
      <c r="R614" s="40" t="s">
        <v>176</v>
      </c>
      <c r="S614" s="20">
        <v>24</v>
      </c>
      <c r="T614" s="20" t="s">
        <v>193</v>
      </c>
      <c r="U614" s="20">
        <v>2</v>
      </c>
      <c r="V614" s="40">
        <v>0</v>
      </c>
      <c r="W614" s="20">
        <v>2</v>
      </c>
      <c r="X614" s="41"/>
      <c r="Y614" s="41"/>
      <c r="Z614" s="41"/>
      <c r="AA614" s="41"/>
      <c r="AB614" s="41"/>
      <c r="AC614" s="41"/>
    </row>
    <row r="615" spans="15:29" x14ac:dyDescent="0.2">
      <c r="O615" s="29" t="s">
        <v>73</v>
      </c>
      <c r="P615" s="29" t="s">
        <v>86</v>
      </c>
      <c r="Q615" s="40" t="s">
        <v>184</v>
      </c>
      <c r="R615" s="40" t="s">
        <v>176</v>
      </c>
      <c r="S615" s="20">
        <v>24</v>
      </c>
      <c r="T615" s="20" t="s">
        <v>193</v>
      </c>
      <c r="U615" s="20">
        <v>2</v>
      </c>
      <c r="V615" s="40">
        <v>0</v>
      </c>
      <c r="W615" s="20">
        <v>2</v>
      </c>
      <c r="X615" s="41"/>
      <c r="Y615" s="41"/>
      <c r="Z615" s="41"/>
      <c r="AA615" s="41"/>
      <c r="AB615" s="41"/>
      <c r="AC615" s="41"/>
    </row>
    <row r="616" spans="15:29" x14ac:dyDescent="0.2">
      <c r="O616" s="29" t="s">
        <v>53</v>
      </c>
      <c r="P616" s="29" t="s">
        <v>86</v>
      </c>
      <c r="Q616" s="40" t="s">
        <v>184</v>
      </c>
      <c r="R616" s="40" t="s">
        <v>176</v>
      </c>
      <c r="S616" s="20">
        <v>25</v>
      </c>
      <c r="T616" s="20" t="s">
        <v>193</v>
      </c>
      <c r="U616" s="20">
        <v>2</v>
      </c>
      <c r="V616" s="40">
        <v>0</v>
      </c>
      <c r="W616" s="20">
        <v>2</v>
      </c>
      <c r="X616" s="41"/>
      <c r="Y616" s="41"/>
      <c r="Z616" s="41"/>
      <c r="AA616" s="41"/>
      <c r="AB616" s="41"/>
      <c r="AC616" s="41"/>
    </row>
    <row r="617" spans="15:29" x14ac:dyDescent="0.2">
      <c r="O617" s="29" t="s">
        <v>53</v>
      </c>
      <c r="P617" s="29" t="s">
        <v>86</v>
      </c>
      <c r="Q617" s="40" t="s">
        <v>184</v>
      </c>
      <c r="R617" s="40" t="s">
        <v>176</v>
      </c>
      <c r="S617" s="20">
        <v>26</v>
      </c>
      <c r="T617" s="20" t="s">
        <v>193</v>
      </c>
      <c r="U617" s="20">
        <v>2</v>
      </c>
      <c r="V617" s="40">
        <v>0</v>
      </c>
      <c r="W617" s="20">
        <v>2</v>
      </c>
      <c r="X617" s="41"/>
      <c r="Y617" s="41"/>
      <c r="Z617" s="41"/>
      <c r="AA617" s="41"/>
      <c r="AB617" s="41"/>
      <c r="AC617" s="41"/>
    </row>
    <row r="618" spans="15:29" x14ac:dyDescent="0.2">
      <c r="O618" s="29" t="s">
        <v>53</v>
      </c>
      <c r="P618" s="29" t="s">
        <v>86</v>
      </c>
      <c r="Q618" s="40" t="s">
        <v>184</v>
      </c>
      <c r="R618" s="40" t="s">
        <v>176</v>
      </c>
      <c r="S618" s="20">
        <v>31</v>
      </c>
      <c r="T618" s="20" t="s">
        <v>192</v>
      </c>
      <c r="U618" s="20">
        <v>1</v>
      </c>
      <c r="V618" s="40">
        <v>0</v>
      </c>
      <c r="W618" s="20">
        <v>1</v>
      </c>
      <c r="X618" s="41"/>
      <c r="Y618" s="41"/>
      <c r="Z618" s="41"/>
      <c r="AA618" s="41"/>
      <c r="AB618" s="41"/>
      <c r="AC618" s="41"/>
    </row>
    <row r="619" spans="15:29" x14ac:dyDescent="0.2">
      <c r="O619" s="29" t="s">
        <v>53</v>
      </c>
      <c r="P619" s="29" t="s">
        <v>86</v>
      </c>
      <c r="Q619" s="40" t="s">
        <v>184</v>
      </c>
      <c r="R619" s="40" t="s">
        <v>176</v>
      </c>
      <c r="S619" s="20">
        <v>31</v>
      </c>
      <c r="T619" s="20" t="s">
        <v>192</v>
      </c>
      <c r="U619" s="20">
        <v>1</v>
      </c>
      <c r="V619" s="40">
        <v>0</v>
      </c>
      <c r="W619" s="20">
        <v>1</v>
      </c>
      <c r="X619" s="41"/>
      <c r="Y619" s="41"/>
      <c r="Z619" s="41"/>
      <c r="AA619" s="41"/>
      <c r="AB619" s="41"/>
      <c r="AC619" s="41"/>
    </row>
    <row r="620" spans="15:29" x14ac:dyDescent="0.2">
      <c r="O620" s="29" t="s">
        <v>53</v>
      </c>
      <c r="P620" s="29" t="s">
        <v>86</v>
      </c>
      <c r="Q620" s="40" t="s">
        <v>184</v>
      </c>
      <c r="R620" s="40" t="s">
        <v>176</v>
      </c>
      <c r="S620" s="20">
        <v>46</v>
      </c>
      <c r="T620" s="20" t="s">
        <v>192</v>
      </c>
      <c r="U620" s="20">
        <v>1</v>
      </c>
      <c r="V620" s="40">
        <v>0</v>
      </c>
      <c r="W620" s="20">
        <v>1</v>
      </c>
      <c r="X620" s="41"/>
      <c r="Y620" s="41"/>
      <c r="Z620" s="41"/>
      <c r="AA620" s="41"/>
      <c r="AB620" s="41"/>
      <c r="AC620" s="41"/>
    </row>
    <row r="621" spans="15:29" x14ac:dyDescent="0.2">
      <c r="O621" s="29" t="s">
        <v>53</v>
      </c>
      <c r="P621" s="29" t="s">
        <v>86</v>
      </c>
      <c r="Q621" s="40" t="s">
        <v>184</v>
      </c>
      <c r="R621" s="40" t="s">
        <v>176</v>
      </c>
      <c r="S621" s="20">
        <v>46</v>
      </c>
      <c r="T621" s="20" t="s">
        <v>192</v>
      </c>
      <c r="U621" s="20">
        <v>1</v>
      </c>
      <c r="V621" s="40">
        <v>0</v>
      </c>
      <c r="W621" s="20">
        <v>1</v>
      </c>
      <c r="X621" s="41"/>
      <c r="Y621" s="41"/>
      <c r="Z621" s="41"/>
      <c r="AA621" s="41"/>
      <c r="AB621" s="41"/>
      <c r="AC621" s="41"/>
    </row>
    <row r="622" spans="15:29" x14ac:dyDescent="0.2">
      <c r="O622" s="73" t="s">
        <v>53</v>
      </c>
      <c r="P622" s="73" t="s">
        <v>86</v>
      </c>
      <c r="Q622" s="40" t="s">
        <v>184</v>
      </c>
      <c r="R622" s="40" t="s">
        <v>176</v>
      </c>
      <c r="S622" s="20">
        <v>22</v>
      </c>
      <c r="T622" s="20" t="s">
        <v>191</v>
      </c>
      <c r="U622" s="20">
        <v>0</v>
      </c>
      <c r="V622" s="40">
        <v>0</v>
      </c>
      <c r="W622" s="20">
        <v>0</v>
      </c>
      <c r="X622" s="41"/>
      <c r="Y622" s="41"/>
      <c r="Z622" s="41"/>
      <c r="AA622" s="41"/>
      <c r="AB622" s="41"/>
      <c r="AC622" s="41"/>
    </row>
    <row r="623" spans="15:29" x14ac:dyDescent="0.2">
      <c r="O623" s="73" t="s">
        <v>53</v>
      </c>
      <c r="P623" s="73" t="s">
        <v>86</v>
      </c>
      <c r="Q623" s="40" t="s">
        <v>184</v>
      </c>
      <c r="R623" s="40" t="s">
        <v>176</v>
      </c>
      <c r="S623" s="20">
        <v>12</v>
      </c>
      <c r="T623" s="20" t="s">
        <v>194</v>
      </c>
      <c r="U623" s="20">
        <v>3</v>
      </c>
      <c r="V623" s="40">
        <v>0</v>
      </c>
      <c r="W623" s="20">
        <v>3</v>
      </c>
      <c r="X623" s="41"/>
      <c r="Y623" s="41"/>
      <c r="Z623" s="41"/>
      <c r="AA623" s="41"/>
      <c r="AB623" s="41"/>
      <c r="AC623" s="41"/>
    </row>
    <row r="624" spans="15:29" x14ac:dyDescent="0.2">
      <c r="O624" s="73" t="s">
        <v>53</v>
      </c>
      <c r="P624" s="73" t="s">
        <v>86</v>
      </c>
      <c r="Q624" s="40" t="s">
        <v>184</v>
      </c>
      <c r="R624" s="40" t="s">
        <v>176</v>
      </c>
      <c r="S624" s="20">
        <v>25</v>
      </c>
      <c r="T624" s="20" t="s">
        <v>193</v>
      </c>
      <c r="U624" s="20">
        <v>2</v>
      </c>
      <c r="V624" s="40">
        <v>0</v>
      </c>
      <c r="W624" s="20">
        <v>2</v>
      </c>
      <c r="X624" s="41"/>
      <c r="Y624" s="41"/>
      <c r="Z624" s="41"/>
      <c r="AA624" s="41"/>
      <c r="AB624" s="41"/>
      <c r="AC624" s="41"/>
    </row>
    <row r="625" spans="15:29" x14ac:dyDescent="0.2">
      <c r="O625" s="73" t="s">
        <v>53</v>
      </c>
      <c r="P625" s="73" t="s">
        <v>86</v>
      </c>
      <c r="Q625" s="40" t="s">
        <v>184</v>
      </c>
      <c r="R625" s="40" t="s">
        <v>176</v>
      </c>
      <c r="S625" s="20">
        <v>14</v>
      </c>
      <c r="T625" s="20" t="s">
        <v>192</v>
      </c>
      <c r="U625" s="20">
        <v>1</v>
      </c>
      <c r="V625" s="40">
        <v>0</v>
      </c>
      <c r="W625" s="20">
        <v>1</v>
      </c>
      <c r="X625" s="41"/>
      <c r="Y625" s="41"/>
      <c r="Z625" s="41"/>
      <c r="AA625" s="41"/>
      <c r="AB625" s="41"/>
      <c r="AC625" s="41"/>
    </row>
    <row r="626" spans="15:29" x14ac:dyDescent="0.2">
      <c r="O626" s="73" t="s">
        <v>53</v>
      </c>
      <c r="P626" s="73" t="s">
        <v>86</v>
      </c>
      <c r="Q626" s="40" t="s">
        <v>184</v>
      </c>
      <c r="R626" s="40" t="s">
        <v>176</v>
      </c>
      <c r="S626" s="20">
        <v>27</v>
      </c>
      <c r="T626" s="20" t="s">
        <v>193</v>
      </c>
      <c r="U626" s="20">
        <v>2</v>
      </c>
      <c r="V626" s="40">
        <v>0</v>
      </c>
      <c r="W626" s="20">
        <v>2</v>
      </c>
      <c r="X626" s="41"/>
      <c r="Y626" s="41"/>
      <c r="Z626" s="41"/>
      <c r="AA626" s="41"/>
      <c r="AB626" s="41"/>
      <c r="AC626" s="41"/>
    </row>
    <row r="627" spans="15:29" x14ac:dyDescent="0.2">
      <c r="O627" s="73" t="s">
        <v>53</v>
      </c>
      <c r="P627" s="73" t="s">
        <v>86</v>
      </c>
      <c r="Q627" s="40" t="s">
        <v>184</v>
      </c>
      <c r="R627" s="40" t="s">
        <v>176</v>
      </c>
      <c r="S627" s="20">
        <v>46</v>
      </c>
      <c r="T627" s="20" t="s">
        <v>192</v>
      </c>
      <c r="U627" s="20">
        <v>1</v>
      </c>
      <c r="V627" s="40">
        <v>0</v>
      </c>
      <c r="W627" s="20">
        <v>1</v>
      </c>
      <c r="X627" s="41"/>
      <c r="Y627" s="41"/>
      <c r="Z627" s="41"/>
      <c r="AA627" s="41"/>
      <c r="AB627" s="41"/>
      <c r="AC627" s="41"/>
    </row>
    <row r="628" spans="15:29" x14ac:dyDescent="0.2">
      <c r="O628" s="73" t="s">
        <v>53</v>
      </c>
      <c r="P628" s="73" t="s">
        <v>86</v>
      </c>
      <c r="Q628" s="40" t="s">
        <v>184</v>
      </c>
      <c r="R628" s="40" t="s">
        <v>176</v>
      </c>
      <c r="S628" s="20">
        <v>45</v>
      </c>
      <c r="T628" s="20" t="s">
        <v>194</v>
      </c>
      <c r="U628" s="20">
        <v>3</v>
      </c>
      <c r="V628" s="40">
        <v>0</v>
      </c>
      <c r="W628" s="20">
        <v>3</v>
      </c>
      <c r="X628" s="41"/>
      <c r="Y628" s="41"/>
      <c r="Z628" s="41"/>
      <c r="AA628" s="41"/>
      <c r="AB628" s="41"/>
      <c r="AC628" s="41"/>
    </row>
    <row r="629" spans="15:29" x14ac:dyDescent="0.2">
      <c r="O629" s="73" t="s">
        <v>53</v>
      </c>
      <c r="P629" s="73" t="s">
        <v>86</v>
      </c>
      <c r="Q629" s="40" t="s">
        <v>184</v>
      </c>
      <c r="R629" s="40" t="s">
        <v>176</v>
      </c>
      <c r="S629" s="20">
        <v>25</v>
      </c>
      <c r="T629" s="20" t="s">
        <v>193</v>
      </c>
      <c r="U629" s="20">
        <v>2</v>
      </c>
      <c r="V629" s="40">
        <v>0</v>
      </c>
      <c r="W629" s="20">
        <v>2</v>
      </c>
      <c r="X629" s="41"/>
      <c r="Y629" s="41"/>
      <c r="Z629" s="41"/>
      <c r="AA629" s="41"/>
      <c r="AB629" s="41"/>
      <c r="AC629" s="41"/>
    </row>
    <row r="630" spans="15:29" x14ac:dyDescent="0.2">
      <c r="O630" s="73" t="s">
        <v>73</v>
      </c>
      <c r="P630" s="73" t="s">
        <v>86</v>
      </c>
      <c r="Q630" s="40" t="s">
        <v>184</v>
      </c>
      <c r="R630" s="40" t="s">
        <v>176</v>
      </c>
      <c r="S630" s="20">
        <v>25</v>
      </c>
      <c r="T630" s="20" t="s">
        <v>193</v>
      </c>
      <c r="U630" s="20">
        <v>2</v>
      </c>
      <c r="V630" s="40">
        <v>0</v>
      </c>
      <c r="W630" s="20">
        <v>2</v>
      </c>
      <c r="X630" s="41"/>
      <c r="Y630" s="41"/>
      <c r="Z630" s="41"/>
      <c r="AA630" s="41"/>
      <c r="AB630" s="41"/>
      <c r="AC630" s="41"/>
    </row>
    <row r="631" spans="15:29" x14ac:dyDescent="0.2">
      <c r="O631" s="73" t="s">
        <v>53</v>
      </c>
      <c r="P631" s="73" t="s">
        <v>86</v>
      </c>
      <c r="Q631" s="40" t="s">
        <v>184</v>
      </c>
      <c r="R631" s="40" t="s">
        <v>176</v>
      </c>
      <c r="S631" s="20">
        <v>26</v>
      </c>
      <c r="T631" s="20" t="s">
        <v>193</v>
      </c>
      <c r="U631" s="20">
        <v>2</v>
      </c>
      <c r="V631" s="40">
        <v>0</v>
      </c>
      <c r="W631" s="20">
        <v>2</v>
      </c>
      <c r="X631" s="41"/>
      <c r="Y631" s="41"/>
      <c r="Z631" s="41"/>
      <c r="AA631" s="41"/>
      <c r="AB631" s="41"/>
      <c r="AC631" s="41"/>
    </row>
    <row r="632" spans="15:29" x14ac:dyDescent="0.2">
      <c r="O632" s="73" t="s">
        <v>53</v>
      </c>
      <c r="P632" s="73" t="s">
        <v>86</v>
      </c>
      <c r="Q632" s="40" t="s">
        <v>184</v>
      </c>
      <c r="R632" s="40" t="s">
        <v>176</v>
      </c>
      <c r="S632" s="20">
        <v>16</v>
      </c>
      <c r="T632" s="20" t="s">
        <v>193</v>
      </c>
      <c r="U632" s="20">
        <v>2</v>
      </c>
      <c r="V632" s="40">
        <v>0</v>
      </c>
      <c r="W632" s="20">
        <v>2</v>
      </c>
      <c r="X632" s="41"/>
      <c r="Y632" s="41"/>
      <c r="Z632" s="41"/>
      <c r="AA632" s="41"/>
      <c r="AB632" s="41"/>
      <c r="AC632" s="41"/>
    </row>
    <row r="633" spans="15:29" x14ac:dyDescent="0.2">
      <c r="O633" s="73" t="s">
        <v>53</v>
      </c>
      <c r="P633" s="73" t="s">
        <v>86</v>
      </c>
      <c r="Q633" s="40" t="s">
        <v>184</v>
      </c>
      <c r="R633" s="40" t="s">
        <v>176</v>
      </c>
      <c r="S633" s="20">
        <v>32</v>
      </c>
      <c r="T633" s="20" t="s">
        <v>191</v>
      </c>
      <c r="U633" s="20">
        <v>0</v>
      </c>
      <c r="V633" s="40">
        <v>0</v>
      </c>
      <c r="W633" s="20">
        <v>0</v>
      </c>
      <c r="X633" s="41"/>
      <c r="Y633" s="41"/>
      <c r="Z633" s="41"/>
      <c r="AA633" s="41"/>
      <c r="AB633" s="41"/>
      <c r="AC633" s="41"/>
    </row>
    <row r="634" spans="15:29" x14ac:dyDescent="0.2">
      <c r="O634" s="73" t="s">
        <v>53</v>
      </c>
      <c r="P634" s="73" t="s">
        <v>86</v>
      </c>
      <c r="Q634" s="40" t="s">
        <v>184</v>
      </c>
      <c r="R634" s="40" t="s">
        <v>176</v>
      </c>
      <c r="S634" s="20">
        <v>41</v>
      </c>
      <c r="T634" s="20" t="s">
        <v>193</v>
      </c>
      <c r="U634" s="20">
        <v>2</v>
      </c>
      <c r="V634" s="40">
        <v>0</v>
      </c>
      <c r="W634" s="20">
        <v>2</v>
      </c>
      <c r="X634" s="41"/>
      <c r="Y634" s="41"/>
      <c r="Z634" s="41"/>
      <c r="AA634" s="41"/>
      <c r="AB634" s="41"/>
      <c r="AC634" s="41"/>
    </row>
    <row r="635" spans="15:29" x14ac:dyDescent="0.2">
      <c r="O635" s="73" t="s">
        <v>53</v>
      </c>
      <c r="P635" s="73" t="s">
        <v>86</v>
      </c>
      <c r="Q635" s="40" t="s">
        <v>184</v>
      </c>
      <c r="R635" s="40" t="s">
        <v>176</v>
      </c>
      <c r="S635" s="20">
        <v>35</v>
      </c>
      <c r="T635" s="20" t="s">
        <v>192</v>
      </c>
      <c r="U635" s="20">
        <v>1</v>
      </c>
      <c r="V635" s="40">
        <v>0</v>
      </c>
      <c r="W635" s="20">
        <v>1</v>
      </c>
      <c r="X635" s="41"/>
      <c r="Y635" s="41"/>
      <c r="Z635" s="41"/>
      <c r="AA635" s="41"/>
      <c r="AB635" s="41"/>
      <c r="AC635" s="41"/>
    </row>
    <row r="636" spans="15:29" x14ac:dyDescent="0.2">
      <c r="O636" s="73" t="s">
        <v>53</v>
      </c>
      <c r="P636" s="73" t="s">
        <v>86</v>
      </c>
      <c r="Q636" s="40" t="s">
        <v>184</v>
      </c>
      <c r="R636" s="40" t="s">
        <v>176</v>
      </c>
      <c r="S636" s="20">
        <v>34</v>
      </c>
      <c r="T636" s="20" t="s">
        <v>194</v>
      </c>
      <c r="U636" s="20">
        <v>3</v>
      </c>
      <c r="V636" s="40">
        <v>0</v>
      </c>
      <c r="W636" s="20">
        <v>3</v>
      </c>
      <c r="X636" s="41"/>
      <c r="Y636" s="41"/>
      <c r="Z636" s="41"/>
      <c r="AA636" s="41"/>
      <c r="AB636" s="41"/>
      <c r="AC636" s="41"/>
    </row>
  </sheetData>
  <autoFilter ref="O36:W636"/>
  <sortState ref="O337:W636">
    <sortCondition ref="R337:R636"/>
  </sortState>
  <mergeCells count="15">
    <mergeCell ref="Y50:Y54"/>
    <mergeCell ref="Y55:Y59"/>
    <mergeCell ref="BK35:BN35"/>
    <mergeCell ref="BO35:BR35"/>
    <mergeCell ref="AU35:AX35"/>
    <mergeCell ref="Y37:Y41"/>
    <mergeCell ref="Y42:Y46"/>
    <mergeCell ref="AY35:BB35"/>
    <mergeCell ref="BC35:BF35"/>
    <mergeCell ref="BG35:BJ35"/>
    <mergeCell ref="K35:N35"/>
    <mergeCell ref="AE35:AH35"/>
    <mergeCell ref="AI35:AL35"/>
    <mergeCell ref="AM35:AP35"/>
    <mergeCell ref="AQ35:AT35"/>
  </mergeCells>
  <pageMargins left="0.75000000000000011" right="0.75000000000000011" top="1" bottom="1" header="0.5" footer="0.5"/>
  <pageSetup orientation="landscape" horizontalDpi="4294967292" verticalDpi="4294967292"/>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11"/>
  <sheetViews>
    <sheetView workbookViewId="0">
      <selection sqref="A1:XFD1048576"/>
    </sheetView>
  </sheetViews>
  <sheetFormatPr baseColWidth="10" defaultRowHeight="16" x14ac:dyDescent="0.2"/>
  <cols>
    <col min="1" max="1" width="22.6640625" customWidth="1"/>
    <col min="2" max="2" width="13.33203125" customWidth="1"/>
    <col min="3" max="3" width="15.5" customWidth="1"/>
    <col min="4" max="4" width="11.6640625" customWidth="1"/>
    <col min="5" max="5" width="3" customWidth="1"/>
    <col min="6" max="6" width="4" customWidth="1"/>
    <col min="7" max="7" width="11.6640625" bestFit="1" customWidth="1"/>
    <col min="26" max="26" width="17.6640625" bestFit="1" customWidth="1"/>
  </cols>
  <sheetData>
    <row r="2" spans="1:34" x14ac:dyDescent="0.2">
      <c r="A2" s="50" t="s">
        <v>50</v>
      </c>
      <c r="B2" t="s">
        <v>164</v>
      </c>
      <c r="N2" t="s">
        <v>169</v>
      </c>
      <c r="R2" t="s">
        <v>169</v>
      </c>
      <c r="V2" t="s">
        <v>169</v>
      </c>
    </row>
    <row r="3" spans="1:34" x14ac:dyDescent="0.2">
      <c r="A3" s="50" t="s">
        <v>14</v>
      </c>
      <c r="B3" t="s">
        <v>164</v>
      </c>
      <c r="J3" s="54" t="s">
        <v>13</v>
      </c>
      <c r="K3" s="57" t="s">
        <v>162</v>
      </c>
      <c r="L3" s="57" t="s">
        <v>163</v>
      </c>
      <c r="N3" s="54" t="s">
        <v>166</v>
      </c>
      <c r="O3" s="57" t="s">
        <v>162</v>
      </c>
      <c r="P3" s="57" t="s">
        <v>163</v>
      </c>
      <c r="R3" s="54" t="s">
        <v>167</v>
      </c>
      <c r="S3" s="57" t="s">
        <v>162</v>
      </c>
      <c r="T3" s="57" t="s">
        <v>163</v>
      </c>
      <c r="V3" s="54" t="s">
        <v>115</v>
      </c>
      <c r="W3" s="57" t="s">
        <v>162</v>
      </c>
      <c r="X3" s="57" t="s">
        <v>163</v>
      </c>
      <c r="Z3" s="63" t="s">
        <v>186</v>
      </c>
      <c r="AA3" s="62" t="s">
        <v>51</v>
      </c>
      <c r="AB3" s="62" t="s">
        <v>66</v>
      </c>
      <c r="AC3" s="63" t="s">
        <v>160</v>
      </c>
      <c r="AD3" s="57" t="s">
        <v>163</v>
      </c>
      <c r="AF3" s="54" t="s">
        <v>13</v>
      </c>
      <c r="AG3" s="57" t="s">
        <v>162</v>
      </c>
      <c r="AH3" s="57" t="s">
        <v>222</v>
      </c>
    </row>
    <row r="4" spans="1:34" x14ac:dyDescent="0.2">
      <c r="A4" s="50" t="s">
        <v>158</v>
      </c>
      <c r="B4" t="s">
        <v>164</v>
      </c>
      <c r="J4" s="51" t="s">
        <v>51</v>
      </c>
      <c r="K4" s="55">
        <v>23</v>
      </c>
      <c r="L4" s="58">
        <v>0.76666666666666672</v>
      </c>
      <c r="N4" s="51" t="s">
        <v>53</v>
      </c>
      <c r="O4" s="55">
        <v>26</v>
      </c>
      <c r="P4" s="58">
        <v>0.8666666666666667</v>
      </c>
      <c r="R4" s="51" t="s">
        <v>54</v>
      </c>
      <c r="S4" s="55">
        <v>15</v>
      </c>
      <c r="T4" s="60">
        <v>0.5</v>
      </c>
      <c r="V4" s="51" t="s">
        <v>117</v>
      </c>
      <c r="W4" s="55">
        <v>11</v>
      </c>
      <c r="X4" s="58">
        <v>0.36666666666666664</v>
      </c>
      <c r="Z4" s="51" t="s">
        <v>55</v>
      </c>
      <c r="AA4" s="55">
        <v>12</v>
      </c>
      <c r="AB4" s="55">
        <v>5</v>
      </c>
      <c r="AC4" s="55">
        <v>17</v>
      </c>
      <c r="AD4" s="58">
        <v>0.56666666666666665</v>
      </c>
      <c r="AF4" s="51" t="s">
        <v>51</v>
      </c>
      <c r="AG4" s="55">
        <v>23</v>
      </c>
      <c r="AH4" s="120">
        <v>37.347826086956523</v>
      </c>
    </row>
    <row r="5" spans="1:34" ht="17" thickBot="1" x14ac:dyDescent="0.25">
      <c r="A5" s="50" t="s">
        <v>116</v>
      </c>
      <c r="B5" t="s">
        <v>164</v>
      </c>
      <c r="J5" s="51" t="s">
        <v>66</v>
      </c>
      <c r="K5" s="55">
        <v>7</v>
      </c>
      <c r="L5" s="58">
        <v>0.23333333333333334</v>
      </c>
      <c r="N5" s="51" t="s">
        <v>73</v>
      </c>
      <c r="O5" s="55">
        <v>4</v>
      </c>
      <c r="P5" s="58">
        <v>0.13333333333333333</v>
      </c>
      <c r="R5" s="51" t="s">
        <v>86</v>
      </c>
      <c r="S5" s="55">
        <v>15</v>
      </c>
      <c r="T5" s="60">
        <v>0.5</v>
      </c>
      <c r="V5" s="51" t="s">
        <v>121</v>
      </c>
      <c r="W5" s="55">
        <v>6</v>
      </c>
      <c r="X5" s="58">
        <v>0.2</v>
      </c>
      <c r="Z5" s="51" t="s">
        <v>63</v>
      </c>
      <c r="AA5" s="55">
        <v>9</v>
      </c>
      <c r="AB5" s="55">
        <v>1</v>
      </c>
      <c r="AC5" s="55">
        <v>10</v>
      </c>
      <c r="AD5" s="58">
        <v>0.33333333333333331</v>
      </c>
      <c r="AF5" s="51" t="s">
        <v>66</v>
      </c>
      <c r="AG5" s="55">
        <v>7</v>
      </c>
      <c r="AH5" s="120">
        <v>38.285714285714285</v>
      </c>
    </row>
    <row r="6" spans="1:34" ht="18" thickTop="1" thickBot="1" x14ac:dyDescent="0.25">
      <c r="A6" s="50" t="s">
        <v>115</v>
      </c>
      <c r="B6" t="s">
        <v>164</v>
      </c>
      <c r="J6" s="52" t="s">
        <v>160</v>
      </c>
      <c r="K6" s="56">
        <v>30</v>
      </c>
      <c r="L6" s="59">
        <v>1</v>
      </c>
      <c r="N6" s="52" t="s">
        <v>160</v>
      </c>
      <c r="O6" s="56">
        <v>30</v>
      </c>
      <c r="P6" s="59">
        <v>1</v>
      </c>
      <c r="R6" s="52" t="s">
        <v>160</v>
      </c>
      <c r="S6" s="56">
        <v>30</v>
      </c>
      <c r="T6" s="61">
        <v>1</v>
      </c>
      <c r="V6" s="51" t="s">
        <v>119</v>
      </c>
      <c r="W6" s="55">
        <v>6</v>
      </c>
      <c r="X6" s="58">
        <v>0.2</v>
      </c>
      <c r="Z6" s="51" t="s">
        <v>71</v>
      </c>
      <c r="AA6" s="55">
        <v>2</v>
      </c>
      <c r="AB6" s="55">
        <v>1</v>
      </c>
      <c r="AC6" s="55">
        <v>3</v>
      </c>
      <c r="AD6" s="58">
        <v>0.1</v>
      </c>
      <c r="AF6" s="52" t="s">
        <v>160</v>
      </c>
      <c r="AG6" s="56">
        <v>30</v>
      </c>
      <c r="AH6" s="121">
        <v>37.56666666666667</v>
      </c>
    </row>
    <row r="7" spans="1:34" ht="17" thickTop="1" x14ac:dyDescent="0.2">
      <c r="V7" s="51" t="s">
        <v>120</v>
      </c>
      <c r="W7" s="55">
        <v>4</v>
      </c>
      <c r="X7" s="58">
        <v>0.13333333333333333</v>
      </c>
      <c r="Z7" s="52" t="s">
        <v>160</v>
      </c>
      <c r="AA7" s="56">
        <v>23</v>
      </c>
      <c r="AB7" s="56">
        <v>7</v>
      </c>
      <c r="AC7" s="56">
        <v>30</v>
      </c>
      <c r="AD7" s="59">
        <v>1</v>
      </c>
    </row>
    <row r="8" spans="1:34" ht="17" thickBot="1" x14ac:dyDescent="0.25">
      <c r="A8" s="50" t="s">
        <v>159</v>
      </c>
      <c r="B8" t="s">
        <v>161</v>
      </c>
      <c r="C8" t="s">
        <v>221</v>
      </c>
      <c r="V8" s="51" t="s">
        <v>122</v>
      </c>
      <c r="W8" s="55">
        <v>3</v>
      </c>
      <c r="X8" s="58">
        <v>0.1</v>
      </c>
    </row>
    <row r="9" spans="1:34" ht="17" thickTop="1" x14ac:dyDescent="0.2">
      <c r="A9" s="17" t="s">
        <v>51</v>
      </c>
      <c r="B9" s="53">
        <v>23</v>
      </c>
      <c r="C9" s="53">
        <v>37.347826086956523</v>
      </c>
      <c r="V9" s="52" t="s">
        <v>160</v>
      </c>
      <c r="W9" s="56">
        <v>30</v>
      </c>
      <c r="X9" s="59">
        <v>1</v>
      </c>
    </row>
    <row r="10" spans="1:34" x14ac:dyDescent="0.2">
      <c r="A10" s="17" t="s">
        <v>66</v>
      </c>
      <c r="B10" s="53">
        <v>7</v>
      </c>
      <c r="C10" s="53">
        <v>38.285714285714285</v>
      </c>
    </row>
    <row r="11" spans="1:34" x14ac:dyDescent="0.2">
      <c r="A11" s="17" t="s">
        <v>160</v>
      </c>
      <c r="B11" s="53">
        <v>30</v>
      </c>
      <c r="C11" s="53">
        <v>37.56666666666667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66"/>
  <sheetViews>
    <sheetView topLeftCell="A16" workbookViewId="0">
      <selection activeCell="A16" sqref="A1:XFD1048576"/>
    </sheetView>
  </sheetViews>
  <sheetFormatPr baseColWidth="10" defaultRowHeight="16" x14ac:dyDescent="0.2"/>
  <cols>
    <col min="1" max="1" width="12.1640625" style="8" bestFit="1" customWidth="1"/>
    <col min="2" max="2" width="32.33203125" customWidth="1"/>
    <col min="3" max="3" width="10.83203125" style="8"/>
    <col min="5" max="5" width="18" customWidth="1"/>
    <col min="6" max="6" width="12.1640625" customWidth="1"/>
    <col min="16" max="20" width="13.33203125" customWidth="1"/>
    <col min="22" max="34" width="13.83203125" customWidth="1"/>
    <col min="55" max="55" width="20.5" bestFit="1" customWidth="1"/>
  </cols>
  <sheetData>
    <row r="1" spans="1:55" ht="19" x14ac:dyDescent="0.25">
      <c r="B1" s="5"/>
      <c r="C1" s="7"/>
      <c r="D1" s="5"/>
      <c r="E1" s="5"/>
      <c r="G1" s="5"/>
      <c r="H1" s="5"/>
      <c r="I1" s="5"/>
      <c r="J1" s="5"/>
    </row>
    <row r="2" spans="1:55" ht="19" x14ac:dyDescent="0.25">
      <c r="B2" s="16" t="s">
        <v>0</v>
      </c>
      <c r="C2" s="16"/>
      <c r="D2" s="16"/>
      <c r="E2" s="16"/>
      <c r="G2" s="16"/>
      <c r="H2" s="16"/>
      <c r="I2" s="16"/>
      <c r="J2" s="16"/>
    </row>
    <row r="3" spans="1:55" ht="19" x14ac:dyDescent="0.25">
      <c r="B3" s="17"/>
      <c r="C3" s="18" t="s">
        <v>1</v>
      </c>
      <c r="D3" s="18"/>
      <c r="E3" s="7"/>
      <c r="G3" s="7"/>
      <c r="H3" s="7"/>
      <c r="I3" s="7"/>
      <c r="J3" s="7"/>
    </row>
    <row r="6" spans="1:55" x14ac:dyDescent="0.2">
      <c r="B6" t="s">
        <v>2</v>
      </c>
    </row>
    <row r="7" spans="1:55" x14ac:dyDescent="0.2">
      <c r="B7" t="s">
        <v>3</v>
      </c>
    </row>
    <row r="8" spans="1:55" x14ac:dyDescent="0.2">
      <c r="B8" t="s">
        <v>4</v>
      </c>
    </row>
    <row r="9" spans="1:55" x14ac:dyDescent="0.2">
      <c r="B9" t="s">
        <v>5</v>
      </c>
    </row>
    <row r="10" spans="1:55" x14ac:dyDescent="0.2">
      <c r="B10" t="s">
        <v>6</v>
      </c>
    </row>
    <row r="11" spans="1:55" x14ac:dyDescent="0.2">
      <c r="B11" t="s">
        <v>7</v>
      </c>
    </row>
    <row r="12" spans="1:55" x14ac:dyDescent="0.2">
      <c r="B12" t="s">
        <v>10</v>
      </c>
    </row>
    <row r="13" spans="1:55" x14ac:dyDescent="0.2">
      <c r="B13" t="s">
        <v>8</v>
      </c>
    </row>
    <row r="14" spans="1:55" x14ac:dyDescent="0.2">
      <c r="B14" t="s">
        <v>9</v>
      </c>
    </row>
    <row r="15" spans="1:55" ht="17" thickBot="1" x14ac:dyDescent="0.25"/>
    <row r="16" spans="1:55" s="6" customFormat="1" ht="17" thickBot="1" x14ac:dyDescent="0.25">
      <c r="A16" s="477" t="s">
        <v>42</v>
      </c>
      <c r="B16" s="477" t="s">
        <v>11</v>
      </c>
      <c r="C16" s="479" t="s">
        <v>12</v>
      </c>
      <c r="D16" s="479" t="s">
        <v>13</v>
      </c>
      <c r="E16" s="479" t="s">
        <v>14</v>
      </c>
      <c r="F16" s="481" t="s">
        <v>50</v>
      </c>
      <c r="G16" s="453" t="s">
        <v>43</v>
      </c>
      <c r="H16" s="454"/>
      <c r="I16" s="454"/>
      <c r="J16" s="455"/>
      <c r="K16" s="453" t="s">
        <v>19</v>
      </c>
      <c r="L16" s="454"/>
      <c r="M16" s="454"/>
      <c r="N16" s="455"/>
      <c r="O16" s="453" t="s">
        <v>24</v>
      </c>
      <c r="P16" s="454"/>
      <c r="Q16" s="454"/>
      <c r="R16" s="454"/>
      <c r="S16" s="453" t="s">
        <v>47</v>
      </c>
      <c r="T16" s="454"/>
      <c r="U16" s="454"/>
      <c r="V16" s="455"/>
      <c r="W16" s="453" t="s">
        <v>48</v>
      </c>
      <c r="X16" s="454"/>
      <c r="Y16" s="454"/>
      <c r="Z16" s="454"/>
      <c r="AA16" s="453" t="s">
        <v>49</v>
      </c>
      <c r="AB16" s="454"/>
      <c r="AC16" s="454"/>
      <c r="AD16" s="455"/>
      <c r="AE16" s="453" t="s">
        <v>96</v>
      </c>
      <c r="AF16" s="454"/>
      <c r="AG16" s="454"/>
      <c r="AH16" s="455"/>
      <c r="AI16" s="453" t="s">
        <v>58</v>
      </c>
      <c r="AJ16" s="454"/>
      <c r="AK16" s="454"/>
      <c r="AL16" s="454"/>
      <c r="AM16" s="453" t="s">
        <v>59</v>
      </c>
      <c r="AN16" s="454"/>
      <c r="AO16" s="454"/>
      <c r="AP16" s="455"/>
      <c r="AQ16" s="453" t="s">
        <v>60</v>
      </c>
      <c r="AR16" s="454"/>
      <c r="AS16" s="454"/>
      <c r="AT16" s="454"/>
      <c r="AU16" s="453" t="s">
        <v>61</v>
      </c>
      <c r="AV16" s="454"/>
      <c r="AW16" s="454"/>
      <c r="AX16" s="455"/>
      <c r="AY16" s="453" t="s">
        <v>62</v>
      </c>
      <c r="AZ16" s="454"/>
      <c r="BA16" s="454"/>
      <c r="BB16" s="455"/>
      <c r="BC16" s="477" t="s">
        <v>25</v>
      </c>
    </row>
    <row r="17" spans="1:55" s="6" customFormat="1" ht="17" thickBot="1" x14ac:dyDescent="0.25">
      <c r="A17" s="478"/>
      <c r="B17" s="478"/>
      <c r="C17" s="480"/>
      <c r="D17" s="480"/>
      <c r="E17" s="480"/>
      <c r="F17" s="482"/>
      <c r="G17" s="23" t="s">
        <v>15</v>
      </c>
      <c r="H17" s="23" t="s">
        <v>16</v>
      </c>
      <c r="I17" s="23" t="s">
        <v>17</v>
      </c>
      <c r="J17" s="23" t="s">
        <v>18</v>
      </c>
      <c r="K17" s="24" t="s">
        <v>20</v>
      </c>
      <c r="L17" s="24" t="s">
        <v>21</v>
      </c>
      <c r="M17" s="24" t="s">
        <v>22</v>
      </c>
      <c r="N17" s="24" t="s">
        <v>23</v>
      </c>
      <c r="O17" s="23" t="s">
        <v>44</v>
      </c>
      <c r="P17" s="23" t="s">
        <v>46</v>
      </c>
      <c r="Q17" s="23" t="s">
        <v>45</v>
      </c>
      <c r="R17" s="23" t="s">
        <v>46</v>
      </c>
      <c r="S17" s="23" t="s">
        <v>44</v>
      </c>
      <c r="T17" s="23" t="s">
        <v>46</v>
      </c>
      <c r="U17" s="23" t="s">
        <v>45</v>
      </c>
      <c r="V17" s="23" t="s">
        <v>46</v>
      </c>
      <c r="W17" s="23" t="s">
        <v>44</v>
      </c>
      <c r="X17" s="23" t="s">
        <v>46</v>
      </c>
      <c r="Y17" s="23" t="s">
        <v>45</v>
      </c>
      <c r="Z17" s="23" t="s">
        <v>46</v>
      </c>
      <c r="AA17" s="23" t="s">
        <v>44</v>
      </c>
      <c r="AB17" s="23" t="s">
        <v>46</v>
      </c>
      <c r="AC17" s="23" t="s">
        <v>45</v>
      </c>
      <c r="AD17" s="23" t="s">
        <v>46</v>
      </c>
      <c r="AE17" s="23" t="s">
        <v>44</v>
      </c>
      <c r="AF17" s="23" t="s">
        <v>46</v>
      </c>
      <c r="AG17" s="23" t="s">
        <v>45</v>
      </c>
      <c r="AH17" s="23" t="s">
        <v>46</v>
      </c>
      <c r="AI17" s="23" t="s">
        <v>44</v>
      </c>
      <c r="AJ17" s="23" t="s">
        <v>46</v>
      </c>
      <c r="AK17" s="23" t="s">
        <v>45</v>
      </c>
      <c r="AL17" s="23" t="s">
        <v>46</v>
      </c>
      <c r="AM17" s="23" t="s">
        <v>44</v>
      </c>
      <c r="AN17" s="23" t="s">
        <v>46</v>
      </c>
      <c r="AO17" s="23" t="s">
        <v>45</v>
      </c>
      <c r="AP17" s="23" t="s">
        <v>46</v>
      </c>
      <c r="AQ17" s="23" t="s">
        <v>44</v>
      </c>
      <c r="AR17" s="23" t="s">
        <v>46</v>
      </c>
      <c r="AS17" s="23" t="s">
        <v>45</v>
      </c>
      <c r="AT17" s="23" t="s">
        <v>46</v>
      </c>
      <c r="AU17" s="23" t="s">
        <v>44</v>
      </c>
      <c r="AV17" s="23" t="s">
        <v>46</v>
      </c>
      <c r="AW17" s="23" t="s">
        <v>45</v>
      </c>
      <c r="AX17" s="23" t="s">
        <v>46</v>
      </c>
      <c r="AY17" s="23" t="s">
        <v>44</v>
      </c>
      <c r="AZ17" s="23" t="s">
        <v>46</v>
      </c>
      <c r="BA17" s="23" t="s">
        <v>45</v>
      </c>
      <c r="BB17" s="23" t="s">
        <v>46</v>
      </c>
      <c r="BC17" s="478"/>
    </row>
    <row r="18" spans="1:55" x14ac:dyDescent="0.2">
      <c r="A18" s="15">
        <v>52415110</v>
      </c>
      <c r="B18" s="12" t="s">
        <v>40</v>
      </c>
      <c r="C18" s="25">
        <v>40</v>
      </c>
      <c r="D18" s="26" t="s">
        <v>51</v>
      </c>
      <c r="E18" s="25" t="s">
        <v>53</v>
      </c>
      <c r="F18" s="25" t="s">
        <v>54</v>
      </c>
      <c r="G18" s="25" t="s">
        <v>52</v>
      </c>
      <c r="H18" s="25"/>
      <c r="I18" s="25"/>
      <c r="J18" s="25"/>
      <c r="K18" s="25">
        <v>2</v>
      </c>
      <c r="L18" s="25">
        <v>4</v>
      </c>
      <c r="M18" s="25">
        <v>2</v>
      </c>
      <c r="N18" s="25">
        <v>3</v>
      </c>
      <c r="O18" s="26">
        <v>45</v>
      </c>
      <c r="P18" s="26">
        <v>2</v>
      </c>
      <c r="Q18" s="26">
        <v>46</v>
      </c>
      <c r="R18" s="26">
        <v>3</v>
      </c>
      <c r="S18" s="26">
        <v>45</v>
      </c>
      <c r="T18" s="26">
        <v>0</v>
      </c>
      <c r="U18" s="26">
        <v>46</v>
      </c>
      <c r="V18" s="26">
        <v>0</v>
      </c>
      <c r="W18" s="26">
        <v>45</v>
      </c>
      <c r="X18" s="26">
        <v>0</v>
      </c>
      <c r="Y18" s="26">
        <v>46</v>
      </c>
      <c r="Z18" s="26">
        <v>0</v>
      </c>
      <c r="AA18" s="26">
        <v>45</v>
      </c>
      <c r="AB18" s="26">
        <v>0</v>
      </c>
      <c r="AC18" s="26">
        <v>46</v>
      </c>
      <c r="AD18" s="26">
        <v>0</v>
      </c>
      <c r="AE18" s="26">
        <v>45</v>
      </c>
      <c r="AF18" s="26">
        <v>0</v>
      </c>
      <c r="AG18" s="26">
        <v>46</v>
      </c>
      <c r="AH18" s="26">
        <v>0</v>
      </c>
      <c r="AI18" s="26">
        <v>45</v>
      </c>
      <c r="AJ18" s="26">
        <v>2</v>
      </c>
      <c r="AK18" s="26">
        <v>46</v>
      </c>
      <c r="AL18" s="26">
        <v>2</v>
      </c>
      <c r="AM18" s="26">
        <v>45</v>
      </c>
      <c r="AN18" s="26">
        <v>0</v>
      </c>
      <c r="AO18" s="26">
        <v>46</v>
      </c>
      <c r="AP18" s="26">
        <v>0</v>
      </c>
      <c r="AQ18" s="26">
        <v>45</v>
      </c>
      <c r="AR18" s="26">
        <v>0</v>
      </c>
      <c r="AS18" s="26">
        <v>46</v>
      </c>
      <c r="AT18" s="26">
        <v>0</v>
      </c>
      <c r="AU18" s="26">
        <v>45</v>
      </c>
      <c r="AV18" s="26">
        <v>0</v>
      </c>
      <c r="AW18" s="26">
        <v>46</v>
      </c>
      <c r="AX18" s="26">
        <v>0</v>
      </c>
      <c r="AY18" s="26">
        <v>45</v>
      </c>
      <c r="AZ18" s="26">
        <v>0</v>
      </c>
      <c r="BA18" s="26">
        <v>46</v>
      </c>
      <c r="BB18" s="26">
        <v>0</v>
      </c>
      <c r="BC18" s="2" t="s">
        <v>55</v>
      </c>
    </row>
    <row r="19" spans="1:55" x14ac:dyDescent="0.2">
      <c r="A19" s="8">
        <v>41615342</v>
      </c>
      <c r="B19" s="21" t="s">
        <v>56</v>
      </c>
      <c r="C19" s="27">
        <v>53</v>
      </c>
      <c r="D19" s="28" t="s">
        <v>51</v>
      </c>
      <c r="E19" s="28" t="s">
        <v>73</v>
      </c>
      <c r="F19" s="28" t="s">
        <v>54</v>
      </c>
      <c r="G19" s="28"/>
      <c r="H19" s="28"/>
      <c r="I19" s="28" t="s">
        <v>57</v>
      </c>
      <c r="J19" s="28"/>
      <c r="K19" s="28">
        <v>7</v>
      </c>
      <c r="L19" s="28">
        <v>6</v>
      </c>
      <c r="M19" s="28">
        <v>6</v>
      </c>
      <c r="N19" s="28">
        <v>1</v>
      </c>
      <c r="O19" s="28">
        <v>31</v>
      </c>
      <c r="P19" s="28">
        <v>3</v>
      </c>
      <c r="Q19" s="28">
        <v>41</v>
      </c>
      <c r="R19" s="28">
        <v>3</v>
      </c>
      <c r="S19" s="28">
        <v>31</v>
      </c>
      <c r="T19" s="28">
        <v>1</v>
      </c>
      <c r="U19" s="28">
        <v>41</v>
      </c>
      <c r="V19" s="28">
        <v>1</v>
      </c>
      <c r="W19" s="20">
        <v>31</v>
      </c>
      <c r="X19" s="20">
        <v>2</v>
      </c>
      <c r="Y19" s="20">
        <v>41</v>
      </c>
      <c r="Z19" s="20">
        <v>2</v>
      </c>
      <c r="AA19" s="20">
        <v>31</v>
      </c>
      <c r="AB19" s="20">
        <v>1</v>
      </c>
      <c r="AC19" s="22">
        <v>41</v>
      </c>
      <c r="AD19" s="20">
        <v>1</v>
      </c>
      <c r="AE19" s="20">
        <v>31</v>
      </c>
      <c r="AF19" s="20">
        <v>1</v>
      </c>
      <c r="AG19" s="20">
        <v>41</v>
      </c>
      <c r="AH19" s="20">
        <v>1</v>
      </c>
      <c r="AI19" s="20">
        <v>31</v>
      </c>
      <c r="AJ19" s="20">
        <v>2</v>
      </c>
      <c r="AK19" s="20">
        <v>41</v>
      </c>
      <c r="AL19" s="20">
        <v>2</v>
      </c>
      <c r="AM19" s="20">
        <v>31</v>
      </c>
      <c r="AN19" s="20">
        <v>0</v>
      </c>
      <c r="AO19" s="20">
        <v>41</v>
      </c>
      <c r="AP19" s="20">
        <v>0</v>
      </c>
      <c r="AQ19" s="20">
        <v>31</v>
      </c>
      <c r="AR19" s="20">
        <v>0</v>
      </c>
      <c r="AS19" s="20">
        <v>41</v>
      </c>
      <c r="AT19" s="20">
        <v>0</v>
      </c>
      <c r="AU19" s="20">
        <v>31</v>
      </c>
      <c r="AV19" s="20">
        <v>0</v>
      </c>
      <c r="AW19" s="20">
        <v>41</v>
      </c>
      <c r="AX19" s="20">
        <v>0</v>
      </c>
      <c r="AY19" s="20">
        <v>31</v>
      </c>
      <c r="AZ19" s="20">
        <v>0</v>
      </c>
      <c r="BA19" s="20">
        <v>41</v>
      </c>
      <c r="BB19" s="20">
        <v>0</v>
      </c>
      <c r="BC19" s="1" t="s">
        <v>63</v>
      </c>
    </row>
    <row r="20" spans="1:55" x14ac:dyDescent="0.2">
      <c r="A20" s="11">
        <v>68303666</v>
      </c>
      <c r="B20" s="13" t="s">
        <v>41</v>
      </c>
      <c r="C20" s="29">
        <v>41</v>
      </c>
      <c r="D20" s="20" t="s">
        <v>51</v>
      </c>
      <c r="E20" s="29" t="s">
        <v>53</v>
      </c>
      <c r="F20" s="29" t="s">
        <v>54</v>
      </c>
      <c r="G20" s="29"/>
      <c r="H20" s="29">
        <v>26.27</v>
      </c>
      <c r="I20" s="29"/>
      <c r="J20" s="29"/>
      <c r="K20" s="29">
        <v>6</v>
      </c>
      <c r="L20" s="29">
        <v>3</v>
      </c>
      <c r="M20" s="29">
        <v>7</v>
      </c>
      <c r="N20" s="29">
        <v>2</v>
      </c>
      <c r="O20" s="20">
        <v>26</v>
      </c>
      <c r="P20" s="19">
        <v>2</v>
      </c>
      <c r="Q20" s="20">
        <v>27</v>
      </c>
      <c r="R20" s="20">
        <v>2</v>
      </c>
      <c r="S20" s="20">
        <v>26</v>
      </c>
      <c r="T20" s="20">
        <v>2</v>
      </c>
      <c r="U20" s="20">
        <v>27</v>
      </c>
      <c r="V20" s="20">
        <v>1</v>
      </c>
      <c r="W20" s="20">
        <v>26</v>
      </c>
      <c r="X20" s="20">
        <v>1</v>
      </c>
      <c r="Y20" s="20">
        <v>27</v>
      </c>
      <c r="Z20" s="20">
        <v>0</v>
      </c>
      <c r="AA20" s="20">
        <v>26</v>
      </c>
      <c r="AB20" s="20">
        <v>1</v>
      </c>
      <c r="AC20" s="20">
        <v>27</v>
      </c>
      <c r="AD20" s="20">
        <v>0</v>
      </c>
      <c r="AE20" s="20">
        <v>26</v>
      </c>
      <c r="AF20" s="20">
        <v>1</v>
      </c>
      <c r="AG20" s="20">
        <v>27</v>
      </c>
      <c r="AH20" s="20">
        <v>0</v>
      </c>
      <c r="AI20" s="20">
        <v>26</v>
      </c>
      <c r="AJ20" s="20">
        <v>2</v>
      </c>
      <c r="AK20" s="20">
        <v>27</v>
      </c>
      <c r="AL20" s="20">
        <v>1</v>
      </c>
      <c r="AM20" s="20">
        <v>26</v>
      </c>
      <c r="AN20" s="20">
        <v>1</v>
      </c>
      <c r="AO20" s="20">
        <v>27</v>
      </c>
      <c r="AP20" s="20">
        <v>0</v>
      </c>
      <c r="AQ20" s="20">
        <v>26</v>
      </c>
      <c r="AR20" s="20">
        <v>1</v>
      </c>
      <c r="AS20" s="20">
        <v>27</v>
      </c>
      <c r="AT20" s="20">
        <v>0</v>
      </c>
      <c r="AU20" s="20">
        <v>26</v>
      </c>
      <c r="AV20" s="20">
        <v>0</v>
      </c>
      <c r="AW20" s="20">
        <v>27</v>
      </c>
      <c r="AX20" s="20">
        <v>0</v>
      </c>
      <c r="AY20" s="20">
        <v>26</v>
      </c>
      <c r="AZ20" s="20">
        <v>0</v>
      </c>
      <c r="BA20" s="20">
        <v>27</v>
      </c>
      <c r="BB20" s="20">
        <v>0</v>
      </c>
      <c r="BC20" s="1" t="s">
        <v>55</v>
      </c>
    </row>
    <row r="21" spans="1:55" x14ac:dyDescent="0.2">
      <c r="A21" s="14">
        <v>41684857</v>
      </c>
      <c r="B21" s="13" t="s">
        <v>64</v>
      </c>
      <c r="C21" s="29">
        <v>32</v>
      </c>
      <c r="D21" s="20" t="s">
        <v>51</v>
      </c>
      <c r="E21" s="29" t="s">
        <v>53</v>
      </c>
      <c r="F21" s="29" t="s">
        <v>54</v>
      </c>
      <c r="G21" s="29"/>
      <c r="H21" s="29">
        <v>15</v>
      </c>
      <c r="I21" s="29">
        <v>14</v>
      </c>
      <c r="J21" s="29"/>
      <c r="K21" s="29">
        <v>4</v>
      </c>
      <c r="L21" s="29">
        <v>5</v>
      </c>
      <c r="M21" s="29">
        <v>2</v>
      </c>
      <c r="N21" s="29">
        <v>6</v>
      </c>
      <c r="O21" s="20">
        <v>14</v>
      </c>
      <c r="P21" s="20">
        <v>3</v>
      </c>
      <c r="Q21" s="20">
        <v>15</v>
      </c>
      <c r="R21" s="20">
        <v>3</v>
      </c>
      <c r="S21" s="20">
        <v>14</v>
      </c>
      <c r="T21" s="20">
        <v>2</v>
      </c>
      <c r="U21" s="20">
        <v>15</v>
      </c>
      <c r="V21" s="20">
        <v>2</v>
      </c>
      <c r="W21" s="20">
        <v>14</v>
      </c>
      <c r="X21" s="20">
        <v>2</v>
      </c>
      <c r="Y21" s="20">
        <v>15</v>
      </c>
      <c r="Z21" s="20">
        <v>2</v>
      </c>
      <c r="AA21" s="20">
        <v>14</v>
      </c>
      <c r="AB21" s="20">
        <v>1</v>
      </c>
      <c r="AC21" s="20">
        <v>15</v>
      </c>
      <c r="AD21" s="20">
        <v>2</v>
      </c>
      <c r="AE21" s="20">
        <v>14</v>
      </c>
      <c r="AF21" s="20">
        <v>1</v>
      </c>
      <c r="AG21" s="20">
        <v>15</v>
      </c>
      <c r="AH21" s="20">
        <v>1</v>
      </c>
      <c r="AI21" s="20">
        <v>14</v>
      </c>
      <c r="AJ21" s="20">
        <v>2</v>
      </c>
      <c r="AK21" s="20">
        <v>15</v>
      </c>
      <c r="AL21" s="20">
        <v>2</v>
      </c>
      <c r="AM21" s="20">
        <v>14</v>
      </c>
      <c r="AN21" s="20">
        <v>0</v>
      </c>
      <c r="AO21" s="20">
        <v>15</v>
      </c>
      <c r="AP21" s="20">
        <v>0</v>
      </c>
      <c r="AQ21" s="20">
        <v>14</v>
      </c>
      <c r="AR21" s="20">
        <v>0</v>
      </c>
      <c r="AS21" s="20">
        <v>15</v>
      </c>
      <c r="AT21" s="20">
        <v>0</v>
      </c>
      <c r="AU21" s="20">
        <v>14</v>
      </c>
      <c r="AV21" s="20">
        <v>0</v>
      </c>
      <c r="AW21" s="20">
        <v>15</v>
      </c>
      <c r="AX21" s="20">
        <v>0</v>
      </c>
      <c r="AY21" s="20">
        <v>14</v>
      </c>
      <c r="AZ21" s="20">
        <v>0</v>
      </c>
      <c r="BA21" s="20">
        <v>15</v>
      </c>
      <c r="BB21" s="20">
        <v>0</v>
      </c>
      <c r="BC21" s="1" t="s">
        <v>55</v>
      </c>
    </row>
    <row r="22" spans="1:55" x14ac:dyDescent="0.2">
      <c r="A22" s="10">
        <v>1019057537</v>
      </c>
      <c r="B22" s="9" t="s">
        <v>65</v>
      </c>
      <c r="C22" s="29">
        <v>26</v>
      </c>
      <c r="D22" s="20" t="s">
        <v>66</v>
      </c>
      <c r="E22" s="29" t="s">
        <v>53</v>
      </c>
      <c r="F22" s="29" t="s">
        <v>54</v>
      </c>
      <c r="G22" s="29" t="s">
        <v>67</v>
      </c>
      <c r="H22" s="29"/>
      <c r="I22" s="29"/>
      <c r="J22" s="29"/>
      <c r="K22" s="29">
        <v>4</v>
      </c>
      <c r="L22" s="29">
        <v>3</v>
      </c>
      <c r="M22" s="29">
        <v>2</v>
      </c>
      <c r="N22" s="29">
        <v>1</v>
      </c>
      <c r="O22" s="20">
        <v>26</v>
      </c>
      <c r="P22" s="20">
        <v>2</v>
      </c>
      <c r="Q22" s="20">
        <v>44</v>
      </c>
      <c r="R22" s="20">
        <v>2</v>
      </c>
      <c r="S22" s="20">
        <v>26</v>
      </c>
      <c r="T22" s="20">
        <v>0</v>
      </c>
      <c r="U22" s="20">
        <v>44</v>
      </c>
      <c r="V22" s="20">
        <v>0</v>
      </c>
      <c r="W22" s="20">
        <v>26</v>
      </c>
      <c r="X22" s="20">
        <v>0</v>
      </c>
      <c r="Y22" s="20">
        <v>44</v>
      </c>
      <c r="Z22" s="20">
        <v>0</v>
      </c>
      <c r="AA22" s="20">
        <v>26</v>
      </c>
      <c r="AB22" s="20">
        <v>0</v>
      </c>
      <c r="AC22" s="20">
        <v>44</v>
      </c>
      <c r="AD22" s="20">
        <v>0</v>
      </c>
      <c r="AE22" s="20">
        <v>26</v>
      </c>
      <c r="AF22" s="20">
        <v>0</v>
      </c>
      <c r="AG22" s="20">
        <v>44</v>
      </c>
      <c r="AH22" s="20">
        <v>0</v>
      </c>
      <c r="AI22" s="20">
        <v>26</v>
      </c>
      <c r="AJ22" s="20">
        <v>2</v>
      </c>
      <c r="AK22" s="20">
        <v>44</v>
      </c>
      <c r="AL22" s="20">
        <v>2</v>
      </c>
      <c r="AM22" s="20">
        <v>26</v>
      </c>
      <c r="AN22" s="20">
        <v>0</v>
      </c>
      <c r="AO22" s="20">
        <v>44</v>
      </c>
      <c r="AP22" s="20">
        <v>1</v>
      </c>
      <c r="AQ22" s="20">
        <v>26</v>
      </c>
      <c r="AR22" s="20">
        <v>0</v>
      </c>
      <c r="AS22" s="20">
        <v>44</v>
      </c>
      <c r="AT22" s="20">
        <v>1</v>
      </c>
      <c r="AU22" s="20">
        <v>26</v>
      </c>
      <c r="AV22" s="20">
        <v>0</v>
      </c>
      <c r="AW22" s="20">
        <v>44</v>
      </c>
      <c r="AX22" s="20">
        <v>1</v>
      </c>
      <c r="AY22" s="20">
        <v>26</v>
      </c>
      <c r="AZ22" s="20">
        <v>0</v>
      </c>
      <c r="BA22" s="20">
        <v>44</v>
      </c>
      <c r="BB22" s="20">
        <v>1</v>
      </c>
      <c r="BC22" s="1" t="s">
        <v>63</v>
      </c>
    </row>
    <row r="23" spans="1:55" x14ac:dyDescent="0.2">
      <c r="A23" s="10">
        <v>79911726</v>
      </c>
      <c r="B23" s="9" t="s">
        <v>68</v>
      </c>
      <c r="C23" s="29">
        <v>39</v>
      </c>
      <c r="D23" s="20" t="s">
        <v>66</v>
      </c>
      <c r="E23" s="29" t="s">
        <v>53</v>
      </c>
      <c r="F23" s="29" t="s">
        <v>54</v>
      </c>
      <c r="G23" s="29" t="s">
        <v>69</v>
      </c>
      <c r="H23" s="29"/>
      <c r="I23" s="29"/>
      <c r="J23" s="29"/>
      <c r="K23" s="29">
        <v>5</v>
      </c>
      <c r="L23" s="29">
        <v>1</v>
      </c>
      <c r="M23" s="29">
        <v>3</v>
      </c>
      <c r="N23" s="29">
        <v>1</v>
      </c>
      <c r="O23" s="20">
        <v>36</v>
      </c>
      <c r="P23" s="20">
        <v>3</v>
      </c>
      <c r="Q23" s="20">
        <v>37</v>
      </c>
      <c r="R23" s="20">
        <v>3</v>
      </c>
      <c r="S23" s="20">
        <v>36</v>
      </c>
      <c r="T23" s="20">
        <v>0</v>
      </c>
      <c r="U23" s="20">
        <v>37</v>
      </c>
      <c r="V23" s="20">
        <v>0</v>
      </c>
      <c r="W23" s="20">
        <v>36</v>
      </c>
      <c r="X23" s="20">
        <v>1</v>
      </c>
      <c r="Y23" s="20">
        <v>37</v>
      </c>
      <c r="Z23" s="20">
        <v>0</v>
      </c>
      <c r="AA23" s="20">
        <v>36</v>
      </c>
      <c r="AB23" s="20">
        <v>1</v>
      </c>
      <c r="AC23" s="20">
        <v>37</v>
      </c>
      <c r="AD23" s="20">
        <v>0</v>
      </c>
      <c r="AE23" s="20">
        <v>36</v>
      </c>
      <c r="AF23" s="20"/>
      <c r="AG23" s="20">
        <v>37</v>
      </c>
      <c r="AH23" s="20"/>
      <c r="AI23" s="20">
        <v>36</v>
      </c>
      <c r="AJ23" s="20">
        <v>2</v>
      </c>
      <c r="AK23" s="20">
        <v>37</v>
      </c>
      <c r="AL23" s="20">
        <v>3</v>
      </c>
      <c r="AM23" s="20">
        <v>36</v>
      </c>
      <c r="AN23" s="20">
        <v>0</v>
      </c>
      <c r="AO23" s="20">
        <v>37</v>
      </c>
      <c r="AP23" s="20">
        <v>0</v>
      </c>
      <c r="AQ23" s="20">
        <v>36</v>
      </c>
      <c r="AR23" s="20">
        <v>0</v>
      </c>
      <c r="AS23" s="20">
        <v>37</v>
      </c>
      <c r="AT23" s="20">
        <v>0</v>
      </c>
      <c r="AU23" s="20">
        <v>36</v>
      </c>
      <c r="AV23" s="20">
        <v>0</v>
      </c>
      <c r="AW23" s="20">
        <v>37</v>
      </c>
      <c r="AX23" s="20">
        <v>0</v>
      </c>
      <c r="AY23" s="20">
        <v>36</v>
      </c>
      <c r="AZ23" s="20"/>
      <c r="BA23" s="20">
        <v>37</v>
      </c>
      <c r="BB23" s="20"/>
      <c r="BC23" s="1" t="s">
        <v>55</v>
      </c>
    </row>
    <row r="24" spans="1:55" x14ac:dyDescent="0.2">
      <c r="A24" s="10">
        <v>530225952</v>
      </c>
      <c r="B24" s="9" t="s">
        <v>70</v>
      </c>
      <c r="C24" s="29">
        <v>31</v>
      </c>
      <c r="D24" s="20" t="s">
        <v>51</v>
      </c>
      <c r="E24" s="29" t="s">
        <v>53</v>
      </c>
      <c r="F24" s="29" t="s">
        <v>54</v>
      </c>
      <c r="G24" s="29"/>
      <c r="H24" s="29">
        <v>33</v>
      </c>
      <c r="I24" s="29">
        <v>41</v>
      </c>
      <c r="J24" s="29"/>
      <c r="K24" s="29">
        <v>7</v>
      </c>
      <c r="L24" s="29">
        <v>6</v>
      </c>
      <c r="M24" s="29">
        <v>7</v>
      </c>
      <c r="N24" s="29">
        <v>2</v>
      </c>
      <c r="O24" s="20">
        <v>33</v>
      </c>
      <c r="P24" s="20">
        <v>2</v>
      </c>
      <c r="Q24" s="20">
        <v>41</v>
      </c>
      <c r="R24" s="20">
        <v>2</v>
      </c>
      <c r="S24" s="20">
        <v>33</v>
      </c>
      <c r="T24" s="20">
        <v>2</v>
      </c>
      <c r="U24" s="20">
        <v>41</v>
      </c>
      <c r="V24" s="20">
        <v>0</v>
      </c>
      <c r="W24" s="20">
        <v>33</v>
      </c>
      <c r="X24" s="20">
        <v>1</v>
      </c>
      <c r="Y24" s="20">
        <v>41</v>
      </c>
      <c r="Z24" s="20">
        <v>0</v>
      </c>
      <c r="AA24" s="20">
        <v>33</v>
      </c>
      <c r="AB24" s="20">
        <v>1</v>
      </c>
      <c r="AC24" s="20">
        <v>41</v>
      </c>
      <c r="AD24" s="20">
        <v>0</v>
      </c>
      <c r="AE24" s="20">
        <v>33</v>
      </c>
      <c r="AF24" s="20">
        <v>1</v>
      </c>
      <c r="AG24" s="20">
        <v>41</v>
      </c>
      <c r="AH24" s="20">
        <v>0</v>
      </c>
      <c r="AI24" s="20">
        <v>33</v>
      </c>
      <c r="AJ24" s="20">
        <v>2</v>
      </c>
      <c r="AK24" s="20">
        <v>41</v>
      </c>
      <c r="AL24" s="20">
        <v>0</v>
      </c>
      <c r="AM24" s="20">
        <v>33</v>
      </c>
      <c r="AN24" s="20">
        <v>1</v>
      </c>
      <c r="AO24" s="20">
        <v>41</v>
      </c>
      <c r="AP24" s="20">
        <v>0</v>
      </c>
      <c r="AQ24" s="20">
        <v>33</v>
      </c>
      <c r="AR24" s="20">
        <v>0</v>
      </c>
      <c r="AS24" s="20">
        <v>41</v>
      </c>
      <c r="AT24" s="20">
        <v>0</v>
      </c>
      <c r="AU24" s="20">
        <v>33</v>
      </c>
      <c r="AV24" s="20">
        <v>0</v>
      </c>
      <c r="AW24" s="20">
        <v>41</v>
      </c>
      <c r="AX24" s="20">
        <v>0</v>
      </c>
      <c r="AY24" s="20">
        <v>33</v>
      </c>
      <c r="AZ24" s="20">
        <v>0</v>
      </c>
      <c r="BA24" s="20">
        <v>41</v>
      </c>
      <c r="BB24" s="20">
        <v>0</v>
      </c>
      <c r="BC24" s="1" t="s">
        <v>71</v>
      </c>
    </row>
    <row r="25" spans="1:55" x14ac:dyDescent="0.2">
      <c r="A25" s="10">
        <v>1020732612</v>
      </c>
      <c r="B25" s="9" t="s">
        <v>76</v>
      </c>
      <c r="C25" s="29">
        <v>26</v>
      </c>
      <c r="D25" s="20" t="s">
        <v>51</v>
      </c>
      <c r="E25" s="29" t="s">
        <v>53</v>
      </c>
      <c r="F25" s="29" t="s">
        <v>54</v>
      </c>
      <c r="G25" s="29" t="s">
        <v>72</v>
      </c>
      <c r="H25" s="29"/>
      <c r="I25" s="29"/>
      <c r="J25" s="29"/>
      <c r="K25" s="29">
        <v>6</v>
      </c>
      <c r="L25" s="29">
        <v>3</v>
      </c>
      <c r="M25" s="29">
        <v>5</v>
      </c>
      <c r="N25" s="29">
        <v>1</v>
      </c>
      <c r="O25" s="20">
        <v>46</v>
      </c>
      <c r="P25" s="20">
        <v>3</v>
      </c>
      <c r="Q25" s="20">
        <v>31</v>
      </c>
      <c r="R25" s="20">
        <v>2</v>
      </c>
      <c r="S25" s="20">
        <v>46</v>
      </c>
      <c r="T25" s="20">
        <v>1</v>
      </c>
      <c r="U25" s="20">
        <v>31</v>
      </c>
      <c r="V25" s="20">
        <v>0</v>
      </c>
      <c r="W25" s="20">
        <v>46</v>
      </c>
      <c r="X25" s="20">
        <v>1</v>
      </c>
      <c r="Y25" s="20">
        <v>31</v>
      </c>
      <c r="Z25" s="20">
        <v>0</v>
      </c>
      <c r="AA25" s="20">
        <v>46</v>
      </c>
      <c r="AB25" s="20">
        <v>1</v>
      </c>
      <c r="AC25" s="20">
        <v>31</v>
      </c>
      <c r="AD25" s="20">
        <v>0</v>
      </c>
      <c r="AE25" s="20">
        <v>46</v>
      </c>
      <c r="AF25" s="20">
        <v>1</v>
      </c>
      <c r="AG25" s="20">
        <v>31</v>
      </c>
      <c r="AH25" s="20">
        <v>0</v>
      </c>
      <c r="AI25" s="20">
        <v>46</v>
      </c>
      <c r="AJ25" s="20">
        <v>3</v>
      </c>
      <c r="AK25" s="20">
        <v>31</v>
      </c>
      <c r="AL25" s="20">
        <v>3</v>
      </c>
      <c r="AM25" s="20">
        <v>46</v>
      </c>
      <c r="AN25" s="20">
        <v>0</v>
      </c>
      <c r="AO25" s="20">
        <v>31</v>
      </c>
      <c r="AP25" s="20">
        <v>0</v>
      </c>
      <c r="AQ25" s="20">
        <v>46</v>
      </c>
      <c r="AR25" s="20">
        <v>0</v>
      </c>
      <c r="AS25" s="20">
        <v>31</v>
      </c>
      <c r="AT25" s="20">
        <v>0</v>
      </c>
      <c r="AU25" s="20">
        <v>46</v>
      </c>
      <c r="AV25" s="20">
        <v>0</v>
      </c>
      <c r="AW25" s="20">
        <v>31</v>
      </c>
      <c r="AX25" s="20">
        <v>0</v>
      </c>
      <c r="AY25" s="20">
        <v>46</v>
      </c>
      <c r="AZ25" s="20">
        <v>0</v>
      </c>
      <c r="BA25" s="20">
        <v>31</v>
      </c>
      <c r="BB25" s="20">
        <v>0</v>
      </c>
      <c r="BC25" s="1" t="s">
        <v>100</v>
      </c>
    </row>
    <row r="26" spans="1:55" x14ac:dyDescent="0.2">
      <c r="A26" s="10">
        <v>51987319</v>
      </c>
      <c r="B26" s="9" t="s">
        <v>75</v>
      </c>
      <c r="C26" s="29">
        <v>35</v>
      </c>
      <c r="D26" s="20" t="s">
        <v>51</v>
      </c>
      <c r="E26" s="29" t="s">
        <v>53</v>
      </c>
      <c r="F26" s="29" t="s">
        <v>54</v>
      </c>
      <c r="G26" s="29" t="s">
        <v>74</v>
      </c>
      <c r="H26" s="29"/>
      <c r="I26" s="29"/>
      <c r="J26" s="29"/>
      <c r="K26" s="29">
        <v>2</v>
      </c>
      <c r="L26" s="29">
        <v>1</v>
      </c>
      <c r="M26" s="29">
        <v>5</v>
      </c>
      <c r="N26" s="29">
        <v>1</v>
      </c>
      <c r="O26" s="20">
        <v>16</v>
      </c>
      <c r="P26" s="20">
        <v>3</v>
      </c>
      <c r="Q26" s="20">
        <v>17</v>
      </c>
      <c r="R26" s="20">
        <v>2</v>
      </c>
      <c r="S26" s="20">
        <v>16</v>
      </c>
      <c r="T26" s="20">
        <v>2</v>
      </c>
      <c r="U26" s="20">
        <v>17</v>
      </c>
      <c r="V26" s="20">
        <v>1</v>
      </c>
      <c r="W26" s="20">
        <v>16</v>
      </c>
      <c r="X26" s="20">
        <v>0</v>
      </c>
      <c r="Y26" s="20">
        <v>17</v>
      </c>
      <c r="Z26" s="20">
        <v>1</v>
      </c>
      <c r="AA26" s="20">
        <v>16</v>
      </c>
      <c r="AB26" s="20">
        <v>0</v>
      </c>
      <c r="AC26" s="20">
        <v>17</v>
      </c>
      <c r="AD26" s="20">
        <v>1</v>
      </c>
      <c r="AE26" s="20">
        <v>16</v>
      </c>
      <c r="AF26" s="20">
        <v>0</v>
      </c>
      <c r="AG26" s="20">
        <v>16</v>
      </c>
      <c r="AH26" s="20">
        <v>0</v>
      </c>
      <c r="AI26" s="20">
        <v>16</v>
      </c>
      <c r="AJ26" s="20">
        <v>3</v>
      </c>
      <c r="AK26" s="20">
        <v>17</v>
      </c>
      <c r="AL26" s="20">
        <v>3</v>
      </c>
      <c r="AM26" s="20">
        <v>16</v>
      </c>
      <c r="AN26" s="20">
        <v>0</v>
      </c>
      <c r="AO26" s="20">
        <v>17</v>
      </c>
      <c r="AP26" s="20">
        <v>2</v>
      </c>
      <c r="AQ26" s="20">
        <v>16</v>
      </c>
      <c r="AR26" s="20">
        <v>0</v>
      </c>
      <c r="AS26" s="20">
        <v>17</v>
      </c>
      <c r="AT26" s="20">
        <v>1</v>
      </c>
      <c r="AU26" s="20">
        <v>16</v>
      </c>
      <c r="AV26" s="20">
        <v>0</v>
      </c>
      <c r="AW26" s="20">
        <v>17</v>
      </c>
      <c r="AX26" s="20">
        <v>1</v>
      </c>
      <c r="AY26" s="20">
        <v>16</v>
      </c>
      <c r="AZ26" s="20">
        <v>0</v>
      </c>
      <c r="BA26" s="20">
        <v>17</v>
      </c>
      <c r="BB26" s="20">
        <v>1</v>
      </c>
      <c r="BC26" s="1" t="s">
        <v>63</v>
      </c>
    </row>
    <row r="27" spans="1:55" x14ac:dyDescent="0.2">
      <c r="A27" s="10">
        <v>10722745205</v>
      </c>
      <c r="B27" s="9" t="s">
        <v>77</v>
      </c>
      <c r="C27" s="29">
        <v>29</v>
      </c>
      <c r="D27" s="20" t="s">
        <v>51</v>
      </c>
      <c r="E27" s="29" t="s">
        <v>53</v>
      </c>
      <c r="F27" s="29" t="s">
        <v>54</v>
      </c>
      <c r="G27" s="29">
        <v>26</v>
      </c>
      <c r="H27" s="29">
        <v>27</v>
      </c>
      <c r="I27" s="29"/>
      <c r="J27" s="29"/>
      <c r="K27" s="29">
        <v>5</v>
      </c>
      <c r="L27" s="29">
        <v>2</v>
      </c>
      <c r="M27" s="29">
        <v>3</v>
      </c>
      <c r="N27" s="29">
        <v>1</v>
      </c>
      <c r="O27" s="20">
        <v>26</v>
      </c>
      <c r="P27" s="20">
        <v>2</v>
      </c>
      <c r="Q27" s="20">
        <v>27</v>
      </c>
      <c r="R27" s="20">
        <v>3</v>
      </c>
      <c r="S27" s="20">
        <v>26</v>
      </c>
      <c r="T27" s="20">
        <v>2</v>
      </c>
      <c r="U27" s="20">
        <v>27</v>
      </c>
      <c r="V27" s="20">
        <v>1</v>
      </c>
      <c r="W27" s="20">
        <v>26</v>
      </c>
      <c r="X27" s="20">
        <v>0</v>
      </c>
      <c r="Y27" s="20">
        <v>27</v>
      </c>
      <c r="Z27" s="20">
        <v>0</v>
      </c>
      <c r="AA27" s="20">
        <v>26</v>
      </c>
      <c r="AB27" s="20">
        <v>0</v>
      </c>
      <c r="AC27" s="20">
        <v>27</v>
      </c>
      <c r="AD27" s="20">
        <v>0</v>
      </c>
      <c r="AE27" s="20">
        <v>26</v>
      </c>
      <c r="AF27" s="20"/>
      <c r="AG27" s="20">
        <v>27</v>
      </c>
      <c r="AH27" s="20"/>
      <c r="AI27" s="20">
        <v>26</v>
      </c>
      <c r="AJ27" s="20">
        <v>2</v>
      </c>
      <c r="AK27" s="20">
        <v>27</v>
      </c>
      <c r="AL27" s="20">
        <v>2</v>
      </c>
      <c r="AM27" s="20">
        <v>26</v>
      </c>
      <c r="AN27" s="20">
        <v>1</v>
      </c>
      <c r="AO27" s="20">
        <v>27</v>
      </c>
      <c r="AP27" s="20">
        <v>1</v>
      </c>
      <c r="AQ27" s="20">
        <v>26</v>
      </c>
      <c r="AR27" s="20">
        <v>1</v>
      </c>
      <c r="AS27" s="20">
        <v>27</v>
      </c>
      <c r="AT27" s="20">
        <v>1</v>
      </c>
      <c r="AU27" s="20">
        <v>26</v>
      </c>
      <c r="AV27" s="20">
        <v>1</v>
      </c>
      <c r="AW27" s="20">
        <v>27</v>
      </c>
      <c r="AX27" s="20">
        <v>1</v>
      </c>
      <c r="AY27" s="20">
        <v>26</v>
      </c>
      <c r="AZ27" s="20"/>
      <c r="BA27" s="20">
        <v>27</v>
      </c>
      <c r="BB27" s="20"/>
      <c r="BC27" s="1" t="s">
        <v>63</v>
      </c>
    </row>
    <row r="28" spans="1:55" x14ac:dyDescent="0.2">
      <c r="A28" s="10">
        <v>39768010</v>
      </c>
      <c r="B28" s="9" t="s">
        <v>78</v>
      </c>
      <c r="C28" s="29">
        <v>45</v>
      </c>
      <c r="D28" s="20" t="s">
        <v>51</v>
      </c>
      <c r="E28" s="29" t="s">
        <v>73</v>
      </c>
      <c r="F28" s="29" t="s">
        <v>54</v>
      </c>
      <c r="G28" s="29" t="s">
        <v>52</v>
      </c>
      <c r="H28" s="29"/>
      <c r="I28" s="29"/>
      <c r="J28" s="29"/>
      <c r="K28" s="29">
        <v>5</v>
      </c>
      <c r="L28" s="29">
        <v>2</v>
      </c>
      <c r="M28" s="29">
        <v>5</v>
      </c>
      <c r="N28" s="29">
        <v>1</v>
      </c>
      <c r="O28" s="20">
        <v>45</v>
      </c>
      <c r="P28" s="20">
        <v>3</v>
      </c>
      <c r="Q28" s="20">
        <v>46</v>
      </c>
      <c r="R28" s="20">
        <v>2</v>
      </c>
      <c r="S28" s="20">
        <v>45</v>
      </c>
      <c r="T28" s="20">
        <v>0</v>
      </c>
      <c r="U28" s="20">
        <v>46</v>
      </c>
      <c r="V28" s="20">
        <v>0</v>
      </c>
      <c r="W28" s="20">
        <v>45</v>
      </c>
      <c r="X28" s="20">
        <v>0</v>
      </c>
      <c r="Y28" s="20">
        <v>46</v>
      </c>
      <c r="Z28" s="20">
        <v>0</v>
      </c>
      <c r="AA28" s="20">
        <v>45</v>
      </c>
      <c r="AB28" s="20">
        <v>2</v>
      </c>
      <c r="AC28" s="20">
        <v>46</v>
      </c>
      <c r="AD28" s="20">
        <v>0</v>
      </c>
      <c r="AE28" s="20">
        <v>45</v>
      </c>
      <c r="AF28" s="20">
        <v>0</v>
      </c>
      <c r="AG28" s="20">
        <v>46</v>
      </c>
      <c r="AH28" s="20">
        <v>0</v>
      </c>
      <c r="AI28" s="20">
        <v>45</v>
      </c>
      <c r="AJ28" s="20">
        <v>3</v>
      </c>
      <c r="AK28" s="20">
        <v>46</v>
      </c>
      <c r="AL28" s="20">
        <v>3</v>
      </c>
      <c r="AM28" s="20">
        <v>45</v>
      </c>
      <c r="AN28" s="20">
        <v>0</v>
      </c>
      <c r="AO28" s="20">
        <v>46</v>
      </c>
      <c r="AP28" s="20">
        <v>0</v>
      </c>
      <c r="AQ28" s="20">
        <v>45</v>
      </c>
      <c r="AR28" s="20">
        <v>0</v>
      </c>
      <c r="AS28" s="20">
        <v>46</v>
      </c>
      <c r="AT28" s="20">
        <v>0</v>
      </c>
      <c r="AU28" s="20">
        <v>45</v>
      </c>
      <c r="AV28" s="20">
        <v>0</v>
      </c>
      <c r="AW28" s="20">
        <v>46</v>
      </c>
      <c r="AX28" s="20">
        <v>0</v>
      </c>
      <c r="AY28" s="20">
        <v>45</v>
      </c>
      <c r="AZ28" s="20">
        <v>0</v>
      </c>
      <c r="BA28" s="20">
        <v>46</v>
      </c>
      <c r="BB28" s="20">
        <v>0</v>
      </c>
      <c r="BC28" s="1" t="s">
        <v>55</v>
      </c>
    </row>
    <row r="29" spans="1:55" x14ac:dyDescent="0.2">
      <c r="A29" s="10">
        <v>79369218</v>
      </c>
      <c r="B29" s="9" t="s">
        <v>79</v>
      </c>
      <c r="C29" s="29">
        <v>44</v>
      </c>
      <c r="D29" s="20" t="s">
        <v>66</v>
      </c>
      <c r="E29" s="29" t="s">
        <v>53</v>
      </c>
      <c r="F29" s="29" t="s">
        <v>54</v>
      </c>
      <c r="G29" s="29" t="s">
        <v>80</v>
      </c>
      <c r="H29" s="29"/>
      <c r="I29" s="29"/>
      <c r="J29" s="29"/>
      <c r="K29" s="29">
        <v>4</v>
      </c>
      <c r="L29" s="29">
        <v>1</v>
      </c>
      <c r="M29" s="29">
        <v>3</v>
      </c>
      <c r="N29" s="29">
        <v>1</v>
      </c>
      <c r="O29" s="20">
        <v>23</v>
      </c>
      <c r="P29" s="20">
        <v>2</v>
      </c>
      <c r="Q29" s="20">
        <v>41</v>
      </c>
      <c r="R29" s="20">
        <v>2</v>
      </c>
      <c r="S29" s="20">
        <v>23</v>
      </c>
      <c r="T29" s="20">
        <v>0</v>
      </c>
      <c r="U29" s="20">
        <v>41</v>
      </c>
      <c r="V29" s="20">
        <v>0</v>
      </c>
      <c r="W29" s="20">
        <v>23</v>
      </c>
      <c r="X29" s="20">
        <v>0</v>
      </c>
      <c r="Y29" s="20">
        <v>41</v>
      </c>
      <c r="Z29" s="20">
        <v>0</v>
      </c>
      <c r="AA29" s="20">
        <v>23</v>
      </c>
      <c r="AB29" s="20">
        <v>0</v>
      </c>
      <c r="AC29" s="20">
        <v>41</v>
      </c>
      <c r="AD29" s="20">
        <v>0</v>
      </c>
      <c r="AE29" s="20">
        <v>23</v>
      </c>
      <c r="AF29" s="20">
        <v>2</v>
      </c>
      <c r="AG29" s="20">
        <v>41</v>
      </c>
      <c r="AH29" s="20">
        <v>0</v>
      </c>
      <c r="AI29" s="20">
        <v>23</v>
      </c>
      <c r="AJ29" s="20">
        <v>2</v>
      </c>
      <c r="AK29" s="20">
        <v>41</v>
      </c>
      <c r="AL29" s="20">
        <v>2</v>
      </c>
      <c r="AM29" s="20">
        <v>23</v>
      </c>
      <c r="AN29" s="20">
        <v>0</v>
      </c>
      <c r="AO29" s="20">
        <v>41</v>
      </c>
      <c r="AP29" s="20">
        <v>0</v>
      </c>
      <c r="AQ29" s="20">
        <v>23</v>
      </c>
      <c r="AR29" s="20">
        <v>0</v>
      </c>
      <c r="AS29" s="20">
        <v>41</v>
      </c>
      <c r="AT29" s="20">
        <v>0</v>
      </c>
      <c r="AU29" s="20">
        <v>23</v>
      </c>
      <c r="AV29" s="20">
        <v>0</v>
      </c>
      <c r="AW29" s="20">
        <v>41</v>
      </c>
      <c r="AX29" s="20">
        <v>0</v>
      </c>
      <c r="AY29" s="20">
        <v>23</v>
      </c>
      <c r="AZ29" s="20">
        <v>0</v>
      </c>
      <c r="BA29" s="20">
        <v>41</v>
      </c>
      <c r="BB29" s="20">
        <v>0</v>
      </c>
      <c r="BC29" s="1" t="s">
        <v>71</v>
      </c>
    </row>
    <row r="30" spans="1:55" x14ac:dyDescent="0.2">
      <c r="A30" s="10">
        <v>39532234</v>
      </c>
      <c r="B30" s="9" t="s">
        <v>81</v>
      </c>
      <c r="C30" s="29">
        <v>49</v>
      </c>
      <c r="D30" s="20" t="s">
        <v>51</v>
      </c>
      <c r="E30" s="29" t="s">
        <v>73</v>
      </c>
      <c r="F30" s="29" t="s">
        <v>54</v>
      </c>
      <c r="G30" s="29"/>
      <c r="H30" s="29"/>
      <c r="I30" s="29" t="s">
        <v>57</v>
      </c>
      <c r="J30" s="29"/>
      <c r="K30" s="29">
        <v>7</v>
      </c>
      <c r="L30" s="29">
        <v>6</v>
      </c>
      <c r="M30" s="29">
        <v>7</v>
      </c>
      <c r="N30" s="29">
        <v>2</v>
      </c>
      <c r="O30" s="20">
        <v>31</v>
      </c>
      <c r="P30" s="20">
        <v>3</v>
      </c>
      <c r="Q30" s="20">
        <v>41</v>
      </c>
      <c r="R30" s="20">
        <v>3</v>
      </c>
      <c r="S30" s="20">
        <v>31</v>
      </c>
      <c r="T30" s="20">
        <v>1</v>
      </c>
      <c r="U30" s="20">
        <v>41</v>
      </c>
      <c r="V30" s="20">
        <v>1</v>
      </c>
      <c r="W30" s="20">
        <v>31</v>
      </c>
      <c r="X30" s="20">
        <v>0</v>
      </c>
      <c r="Y30" s="20">
        <v>41</v>
      </c>
      <c r="Z30" s="20">
        <v>0</v>
      </c>
      <c r="AA30" s="20">
        <v>31</v>
      </c>
      <c r="AB30" s="20">
        <v>0</v>
      </c>
      <c r="AC30" s="20">
        <v>41</v>
      </c>
      <c r="AD30" s="20">
        <v>0</v>
      </c>
      <c r="AE30" s="20">
        <v>31</v>
      </c>
      <c r="AF30" s="20">
        <v>1</v>
      </c>
      <c r="AG30" s="20">
        <v>41</v>
      </c>
      <c r="AH30" s="20">
        <v>1</v>
      </c>
      <c r="AI30" s="20">
        <v>31</v>
      </c>
      <c r="AJ30" s="20">
        <v>2</v>
      </c>
      <c r="AK30" s="20">
        <v>41</v>
      </c>
      <c r="AL30" s="20">
        <v>3</v>
      </c>
      <c r="AM30" s="20">
        <v>31</v>
      </c>
      <c r="AN30" s="20">
        <v>0</v>
      </c>
      <c r="AO30" s="20">
        <v>41</v>
      </c>
      <c r="AP30" s="20">
        <v>0</v>
      </c>
      <c r="AQ30" s="20">
        <v>31</v>
      </c>
      <c r="AR30" s="20">
        <v>0</v>
      </c>
      <c r="AS30" s="20">
        <v>41</v>
      </c>
      <c r="AT30" s="20">
        <v>0</v>
      </c>
      <c r="AU30" s="20">
        <v>31</v>
      </c>
      <c r="AV30" s="20">
        <v>0</v>
      </c>
      <c r="AW30" s="20">
        <v>41</v>
      </c>
      <c r="AX30" s="20">
        <v>0</v>
      </c>
      <c r="AY30" s="20">
        <v>31</v>
      </c>
      <c r="AZ30" s="20">
        <v>0</v>
      </c>
      <c r="BA30" s="20">
        <v>41</v>
      </c>
      <c r="BB30" s="20">
        <v>0</v>
      </c>
      <c r="BC30" s="1" t="s">
        <v>55</v>
      </c>
    </row>
    <row r="31" spans="1:55" x14ac:dyDescent="0.2">
      <c r="A31" s="10">
        <v>52560176</v>
      </c>
      <c r="B31" s="9" t="s">
        <v>82</v>
      </c>
      <c r="C31" s="29">
        <v>45</v>
      </c>
      <c r="D31" s="20" t="s">
        <v>51</v>
      </c>
      <c r="E31" s="29" t="s">
        <v>53</v>
      </c>
      <c r="F31" s="29" t="s">
        <v>54</v>
      </c>
      <c r="G31" s="29">
        <v>34</v>
      </c>
      <c r="H31" s="29">
        <v>43</v>
      </c>
      <c r="I31" s="29"/>
      <c r="J31" s="29"/>
      <c r="K31" s="29">
        <v>1</v>
      </c>
      <c r="L31" s="29">
        <v>1</v>
      </c>
      <c r="M31" s="29">
        <v>3</v>
      </c>
      <c r="N31" s="29">
        <v>1</v>
      </c>
      <c r="O31" s="20">
        <v>34</v>
      </c>
      <c r="P31" s="20">
        <v>2</v>
      </c>
      <c r="Q31" s="20">
        <v>43</v>
      </c>
      <c r="R31" s="20">
        <v>2</v>
      </c>
      <c r="S31" s="20">
        <v>34</v>
      </c>
      <c r="T31" s="20">
        <v>0</v>
      </c>
      <c r="U31" s="20">
        <v>43</v>
      </c>
      <c r="V31" s="20">
        <v>0</v>
      </c>
      <c r="W31" s="20">
        <v>34</v>
      </c>
      <c r="X31" s="20">
        <v>0</v>
      </c>
      <c r="Y31" s="20">
        <v>43</v>
      </c>
      <c r="Z31" s="20">
        <v>0</v>
      </c>
      <c r="AA31" s="20">
        <v>34</v>
      </c>
      <c r="AB31" s="20">
        <v>0</v>
      </c>
      <c r="AC31" s="20">
        <v>43</v>
      </c>
      <c r="AD31" s="20">
        <v>0</v>
      </c>
      <c r="AE31" s="20">
        <v>34</v>
      </c>
      <c r="AF31" s="20">
        <v>0</v>
      </c>
      <c r="AG31" s="20">
        <v>43</v>
      </c>
      <c r="AH31" s="20">
        <v>0</v>
      </c>
      <c r="AI31" s="20">
        <v>34</v>
      </c>
      <c r="AJ31" s="20">
        <v>2</v>
      </c>
      <c r="AK31" s="20">
        <v>43</v>
      </c>
      <c r="AL31" s="20">
        <v>2</v>
      </c>
      <c r="AM31" s="20">
        <v>34</v>
      </c>
      <c r="AN31" s="20">
        <v>0</v>
      </c>
      <c r="AO31" s="20">
        <v>43</v>
      </c>
      <c r="AP31" s="20">
        <v>0</v>
      </c>
      <c r="AQ31" s="20">
        <v>34</v>
      </c>
      <c r="AR31" s="20">
        <v>0</v>
      </c>
      <c r="AS31" s="20">
        <v>43</v>
      </c>
      <c r="AT31" s="20">
        <v>0</v>
      </c>
      <c r="AU31" s="20">
        <v>34</v>
      </c>
      <c r="AV31" s="20">
        <v>0</v>
      </c>
      <c r="AW31" s="20">
        <v>43</v>
      </c>
      <c r="AX31" s="20">
        <v>0</v>
      </c>
      <c r="AY31" s="20">
        <v>34</v>
      </c>
      <c r="AZ31" s="20">
        <v>0</v>
      </c>
      <c r="BA31" s="20">
        <v>43</v>
      </c>
      <c r="BB31" s="20">
        <v>0</v>
      </c>
      <c r="BC31" s="1" t="s">
        <v>55</v>
      </c>
    </row>
    <row r="32" spans="1:55" x14ac:dyDescent="0.2">
      <c r="A32" s="12">
        <v>20755319</v>
      </c>
      <c r="B32" s="9" t="s">
        <v>83</v>
      </c>
      <c r="C32" s="29">
        <v>38</v>
      </c>
      <c r="D32" s="20" t="s">
        <v>51</v>
      </c>
      <c r="E32" s="29" t="s">
        <v>53</v>
      </c>
      <c r="F32" s="29" t="s">
        <v>54</v>
      </c>
      <c r="G32" s="29"/>
      <c r="H32" s="29" t="s">
        <v>84</v>
      </c>
      <c r="I32" s="29"/>
      <c r="J32" s="29"/>
      <c r="K32" s="29">
        <v>3</v>
      </c>
      <c r="L32" s="29">
        <v>1</v>
      </c>
      <c r="M32" s="29">
        <v>3</v>
      </c>
      <c r="N32" s="29">
        <v>1</v>
      </c>
      <c r="O32" s="20">
        <v>14</v>
      </c>
      <c r="P32" s="20">
        <v>2</v>
      </c>
      <c r="Q32" s="20">
        <v>15</v>
      </c>
      <c r="R32" s="20">
        <v>2</v>
      </c>
      <c r="S32" s="20">
        <v>14</v>
      </c>
      <c r="T32" s="20">
        <v>2</v>
      </c>
      <c r="U32" s="20">
        <v>15</v>
      </c>
      <c r="V32" s="20">
        <v>2</v>
      </c>
      <c r="W32" s="20">
        <v>14</v>
      </c>
      <c r="X32" s="20">
        <v>1</v>
      </c>
      <c r="Y32" s="20">
        <v>15</v>
      </c>
      <c r="Z32" s="20">
        <v>1</v>
      </c>
      <c r="AA32" s="20">
        <v>14</v>
      </c>
      <c r="AB32" s="20">
        <v>1</v>
      </c>
      <c r="AC32" s="20">
        <v>15</v>
      </c>
      <c r="AD32" s="20">
        <v>1</v>
      </c>
      <c r="AE32" s="20">
        <v>14</v>
      </c>
      <c r="AF32" s="20">
        <v>1</v>
      </c>
      <c r="AG32" s="20">
        <v>15</v>
      </c>
      <c r="AH32" s="20">
        <v>1</v>
      </c>
      <c r="AI32" s="20">
        <v>14</v>
      </c>
      <c r="AJ32" s="20">
        <v>1</v>
      </c>
      <c r="AK32" s="20">
        <v>15</v>
      </c>
      <c r="AL32" s="20">
        <v>2</v>
      </c>
      <c r="AM32" s="20">
        <v>14</v>
      </c>
      <c r="AN32" s="20">
        <v>0</v>
      </c>
      <c r="AO32" s="20">
        <v>15</v>
      </c>
      <c r="AP32" s="20">
        <v>0</v>
      </c>
      <c r="AQ32" s="20">
        <v>14</v>
      </c>
      <c r="AR32" s="20">
        <v>0</v>
      </c>
      <c r="AS32" s="20">
        <v>15</v>
      </c>
      <c r="AT32" s="20">
        <v>0</v>
      </c>
      <c r="AU32" s="20">
        <v>14</v>
      </c>
      <c r="AV32" s="20">
        <v>0</v>
      </c>
      <c r="AW32" s="20">
        <v>15</v>
      </c>
      <c r="AX32" s="20">
        <v>0</v>
      </c>
      <c r="AY32" s="20">
        <v>14</v>
      </c>
      <c r="AZ32" s="20">
        <v>0</v>
      </c>
      <c r="BA32" s="20">
        <v>15</v>
      </c>
      <c r="BB32" s="20">
        <v>0</v>
      </c>
      <c r="BC32" s="1" t="s">
        <v>63</v>
      </c>
    </row>
    <row r="33" spans="1:55" x14ac:dyDescent="0.2">
      <c r="A33" s="10">
        <v>6763728</v>
      </c>
      <c r="B33" s="9" t="s">
        <v>85</v>
      </c>
      <c r="C33" s="29">
        <v>55</v>
      </c>
      <c r="D33" s="20" t="s">
        <v>66</v>
      </c>
      <c r="E33" s="29" t="s">
        <v>73</v>
      </c>
      <c r="F33" s="29" t="s">
        <v>86</v>
      </c>
      <c r="G33" s="29"/>
      <c r="H33" s="29"/>
      <c r="I33" s="29" t="s">
        <v>87</v>
      </c>
      <c r="J33" s="29"/>
      <c r="K33" s="29">
        <v>10</v>
      </c>
      <c r="L33" s="29">
        <v>9</v>
      </c>
      <c r="M33" s="29">
        <v>10</v>
      </c>
      <c r="N33" s="29">
        <v>1</v>
      </c>
      <c r="O33" s="20">
        <v>24</v>
      </c>
      <c r="P33" s="20">
        <v>3</v>
      </c>
      <c r="Q33" s="20">
        <v>25</v>
      </c>
      <c r="R33" s="20">
        <v>2</v>
      </c>
      <c r="S33" s="20">
        <v>24</v>
      </c>
      <c r="T33" s="20">
        <v>2</v>
      </c>
      <c r="U33" s="20">
        <v>25</v>
      </c>
      <c r="V33" s="20">
        <v>2</v>
      </c>
      <c r="W33" s="20">
        <v>24</v>
      </c>
      <c r="X33" s="20">
        <v>2</v>
      </c>
      <c r="Y33" s="20">
        <v>25</v>
      </c>
      <c r="Z33" s="20">
        <v>2</v>
      </c>
      <c r="AA33" s="20">
        <v>24</v>
      </c>
      <c r="AB33" s="20">
        <v>1</v>
      </c>
      <c r="AC33" s="20">
        <v>25</v>
      </c>
      <c r="AD33" s="20">
        <v>2</v>
      </c>
      <c r="AE33" s="20">
        <v>24</v>
      </c>
      <c r="AF33" s="20">
        <v>3</v>
      </c>
      <c r="AG33" s="20">
        <v>25</v>
      </c>
      <c r="AH33" s="20">
        <v>3</v>
      </c>
      <c r="AI33" s="20">
        <v>24</v>
      </c>
      <c r="AJ33" s="20">
        <v>2</v>
      </c>
      <c r="AK33" s="20">
        <v>25</v>
      </c>
      <c r="AL33" s="20">
        <v>2</v>
      </c>
      <c r="AM33" s="20">
        <v>24</v>
      </c>
      <c r="AN33" s="20">
        <v>2</v>
      </c>
      <c r="AO33" s="20">
        <v>25</v>
      </c>
      <c r="AP33" s="20">
        <v>2</v>
      </c>
      <c r="AQ33" s="20">
        <v>24</v>
      </c>
      <c r="AR33" s="20">
        <v>2</v>
      </c>
      <c r="AS33" s="20">
        <v>25</v>
      </c>
      <c r="AT33" s="20">
        <v>2</v>
      </c>
      <c r="AU33" s="20">
        <v>24</v>
      </c>
      <c r="AV33" s="20">
        <v>2</v>
      </c>
      <c r="AW33" s="20">
        <v>25</v>
      </c>
      <c r="AX33" s="20">
        <v>2</v>
      </c>
      <c r="AY33" s="20">
        <v>24</v>
      </c>
      <c r="AZ33" s="20">
        <v>2</v>
      </c>
      <c r="BA33" s="20">
        <v>25</v>
      </c>
      <c r="BB33" s="20">
        <v>2</v>
      </c>
      <c r="BC33" s="1" t="s">
        <v>55</v>
      </c>
    </row>
    <row r="34" spans="1:55" x14ac:dyDescent="0.2">
      <c r="A34" s="10">
        <v>51571516</v>
      </c>
      <c r="B34" s="9" t="s">
        <v>103</v>
      </c>
      <c r="C34" s="29">
        <v>32</v>
      </c>
      <c r="D34" s="20" t="s">
        <v>51</v>
      </c>
      <c r="E34" s="29" t="s">
        <v>53</v>
      </c>
      <c r="F34" s="29" t="s">
        <v>86</v>
      </c>
      <c r="G34" s="29"/>
      <c r="H34" s="29" t="s">
        <v>88</v>
      </c>
      <c r="I34" s="29"/>
      <c r="J34" s="29"/>
      <c r="K34" s="29">
        <v>8</v>
      </c>
      <c r="L34" s="29">
        <v>7</v>
      </c>
      <c r="M34" s="29">
        <v>8</v>
      </c>
      <c r="N34" s="29">
        <v>2</v>
      </c>
      <c r="O34" s="20">
        <v>46</v>
      </c>
      <c r="P34" s="20">
        <v>3</v>
      </c>
      <c r="Q34" s="20">
        <v>34</v>
      </c>
      <c r="R34" s="20">
        <v>3</v>
      </c>
      <c r="S34" s="20">
        <v>46</v>
      </c>
      <c r="T34" s="20">
        <v>2</v>
      </c>
      <c r="U34" s="20">
        <v>34</v>
      </c>
      <c r="V34" s="20">
        <v>2</v>
      </c>
      <c r="W34" s="20">
        <v>46</v>
      </c>
      <c r="X34" s="20">
        <v>2</v>
      </c>
      <c r="Y34" s="20">
        <v>34</v>
      </c>
      <c r="Z34" s="20">
        <v>2</v>
      </c>
      <c r="AA34" s="20">
        <v>46</v>
      </c>
      <c r="AB34" s="20">
        <v>2</v>
      </c>
      <c r="AC34" s="20">
        <v>34</v>
      </c>
      <c r="AD34" s="20">
        <v>2</v>
      </c>
      <c r="AE34" s="20">
        <v>46</v>
      </c>
      <c r="AF34" s="20">
        <v>3</v>
      </c>
      <c r="AG34" s="20">
        <v>34</v>
      </c>
      <c r="AH34" s="20">
        <v>2</v>
      </c>
      <c r="AI34" s="20">
        <v>46</v>
      </c>
      <c r="AJ34" s="20">
        <v>1</v>
      </c>
      <c r="AK34" s="20">
        <v>34</v>
      </c>
      <c r="AL34" s="20">
        <v>3</v>
      </c>
      <c r="AM34" s="20">
        <v>46</v>
      </c>
      <c r="AN34" s="20">
        <v>1</v>
      </c>
      <c r="AO34" s="20">
        <v>34</v>
      </c>
      <c r="AP34" s="20">
        <v>2</v>
      </c>
      <c r="AQ34" s="20">
        <v>46</v>
      </c>
      <c r="AR34" s="20">
        <v>1</v>
      </c>
      <c r="AS34" s="20">
        <v>34</v>
      </c>
      <c r="AT34" s="20">
        <v>2</v>
      </c>
      <c r="AU34" s="20">
        <v>46</v>
      </c>
      <c r="AV34" s="20">
        <v>1</v>
      </c>
      <c r="AW34" s="20">
        <v>34</v>
      </c>
      <c r="AX34" s="20">
        <v>2</v>
      </c>
      <c r="AY34" s="20">
        <v>46</v>
      </c>
      <c r="AZ34" s="20">
        <v>1</v>
      </c>
      <c r="BA34" s="20">
        <v>34</v>
      </c>
      <c r="BB34" s="20">
        <v>2</v>
      </c>
      <c r="BC34" s="1" t="s">
        <v>55</v>
      </c>
    </row>
    <row r="35" spans="1:55" x14ac:dyDescent="0.2">
      <c r="A35" s="10">
        <v>79995909</v>
      </c>
      <c r="B35" s="9" t="s">
        <v>89</v>
      </c>
      <c r="C35" s="29">
        <v>35</v>
      </c>
      <c r="D35" s="20" t="s">
        <v>66</v>
      </c>
      <c r="E35" s="29" t="s">
        <v>53</v>
      </c>
      <c r="F35" s="29" t="s">
        <v>86</v>
      </c>
      <c r="G35" s="29"/>
      <c r="H35" s="29"/>
      <c r="I35" s="29" t="s">
        <v>90</v>
      </c>
      <c r="J35" s="29"/>
      <c r="K35" s="29">
        <v>2</v>
      </c>
      <c r="L35" s="29">
        <v>3</v>
      </c>
      <c r="M35" s="29">
        <v>2</v>
      </c>
      <c r="N35" s="29">
        <v>1</v>
      </c>
      <c r="O35" s="20">
        <v>31</v>
      </c>
      <c r="P35" s="20">
        <v>2</v>
      </c>
      <c r="Q35" s="20">
        <v>32</v>
      </c>
      <c r="R35" s="20">
        <v>2</v>
      </c>
      <c r="S35" s="20">
        <v>31</v>
      </c>
      <c r="T35" s="20">
        <v>1</v>
      </c>
      <c r="U35" s="20">
        <v>32</v>
      </c>
      <c r="V35" s="20">
        <v>2</v>
      </c>
      <c r="W35" s="20">
        <v>31</v>
      </c>
      <c r="X35" s="20">
        <v>1</v>
      </c>
      <c r="Y35" s="20">
        <v>32</v>
      </c>
      <c r="Z35" s="20">
        <v>1</v>
      </c>
      <c r="AA35" s="20">
        <v>31</v>
      </c>
      <c r="AB35" s="20">
        <v>1</v>
      </c>
      <c r="AC35" s="20">
        <v>32</v>
      </c>
      <c r="AD35" s="20">
        <v>1</v>
      </c>
      <c r="AE35" s="20">
        <v>31</v>
      </c>
      <c r="AF35" s="20">
        <v>2</v>
      </c>
      <c r="AG35" s="20">
        <v>32</v>
      </c>
      <c r="AH35" s="20">
        <v>1</v>
      </c>
      <c r="AI35" s="20">
        <v>31</v>
      </c>
      <c r="AJ35" s="20">
        <v>1</v>
      </c>
      <c r="AK35" s="20">
        <v>32</v>
      </c>
      <c r="AL35" s="20">
        <v>0</v>
      </c>
      <c r="AM35" s="20">
        <v>31</v>
      </c>
      <c r="AN35" s="20">
        <v>0</v>
      </c>
      <c r="AO35" s="20">
        <v>32</v>
      </c>
      <c r="AP35" s="20">
        <v>0</v>
      </c>
      <c r="AQ35" s="20">
        <v>31</v>
      </c>
      <c r="AR35" s="20">
        <v>1</v>
      </c>
      <c r="AS35" s="20">
        <v>32</v>
      </c>
      <c r="AT35" s="20">
        <v>0</v>
      </c>
      <c r="AU35" s="20">
        <v>31</v>
      </c>
      <c r="AV35" s="20">
        <v>1</v>
      </c>
      <c r="AW35" s="20">
        <v>32</v>
      </c>
      <c r="AX35" s="20">
        <v>0</v>
      </c>
      <c r="AY35" s="20">
        <v>31</v>
      </c>
      <c r="AZ35" s="20">
        <v>1</v>
      </c>
      <c r="BA35" s="20">
        <v>32</v>
      </c>
      <c r="BB35" s="20">
        <v>0</v>
      </c>
      <c r="BC35" s="1" t="s">
        <v>55</v>
      </c>
    </row>
    <row r="36" spans="1:55" x14ac:dyDescent="0.2">
      <c r="A36" s="10">
        <v>52192972</v>
      </c>
      <c r="B36" s="9" t="s">
        <v>91</v>
      </c>
      <c r="C36" s="29">
        <v>28</v>
      </c>
      <c r="D36" s="20" t="s">
        <v>51</v>
      </c>
      <c r="E36" s="29" t="s">
        <v>53</v>
      </c>
      <c r="F36" s="29" t="s">
        <v>86</v>
      </c>
      <c r="G36" s="29"/>
      <c r="H36" s="29">
        <v>13</v>
      </c>
      <c r="I36" s="29">
        <v>12</v>
      </c>
      <c r="J36" s="29"/>
      <c r="K36" s="29">
        <v>8</v>
      </c>
      <c r="L36" s="29">
        <v>5</v>
      </c>
      <c r="M36" s="29">
        <v>8</v>
      </c>
      <c r="N36" s="29">
        <v>1</v>
      </c>
      <c r="O36" s="20">
        <v>13</v>
      </c>
      <c r="P36" s="20">
        <v>2</v>
      </c>
      <c r="Q36" s="20">
        <v>12</v>
      </c>
      <c r="R36" s="20">
        <v>3</v>
      </c>
      <c r="S36" s="20">
        <v>13</v>
      </c>
      <c r="T36" s="20">
        <v>2</v>
      </c>
      <c r="U36" s="20">
        <v>12</v>
      </c>
      <c r="V36" s="20">
        <v>3</v>
      </c>
      <c r="W36" s="20">
        <v>13</v>
      </c>
      <c r="X36" s="20">
        <v>1</v>
      </c>
      <c r="Y36" s="20">
        <v>12</v>
      </c>
      <c r="Z36" s="20">
        <v>2</v>
      </c>
      <c r="AA36" s="20">
        <v>13</v>
      </c>
      <c r="AB36" s="20">
        <v>1</v>
      </c>
      <c r="AC36" s="20">
        <v>12</v>
      </c>
      <c r="AD36" s="20">
        <v>2</v>
      </c>
      <c r="AE36" s="20">
        <v>13</v>
      </c>
      <c r="AF36" s="20">
        <v>1</v>
      </c>
      <c r="AG36" s="20">
        <v>12</v>
      </c>
      <c r="AH36" s="20">
        <v>2</v>
      </c>
      <c r="AI36" s="20">
        <v>13</v>
      </c>
      <c r="AJ36" s="20">
        <v>2</v>
      </c>
      <c r="AK36" s="20">
        <v>12</v>
      </c>
      <c r="AL36" s="20">
        <v>3</v>
      </c>
      <c r="AM36" s="20">
        <v>13</v>
      </c>
      <c r="AN36" s="20">
        <v>2</v>
      </c>
      <c r="AO36" s="20">
        <v>12</v>
      </c>
      <c r="AP36" s="20">
        <v>3</v>
      </c>
      <c r="AQ36" s="20">
        <v>13</v>
      </c>
      <c r="AR36" s="20">
        <v>1</v>
      </c>
      <c r="AS36" s="20">
        <v>12</v>
      </c>
      <c r="AT36" s="20">
        <v>2</v>
      </c>
      <c r="AU36" s="20">
        <v>13</v>
      </c>
      <c r="AV36" s="20">
        <v>1</v>
      </c>
      <c r="AW36" s="20">
        <v>12</v>
      </c>
      <c r="AX36" s="20">
        <v>2</v>
      </c>
      <c r="AY36" s="20">
        <v>13</v>
      </c>
      <c r="AZ36" s="20">
        <v>1</v>
      </c>
      <c r="BA36" s="20">
        <v>12</v>
      </c>
      <c r="BB36" s="20">
        <v>2</v>
      </c>
      <c r="BC36" s="1" t="s">
        <v>55</v>
      </c>
    </row>
    <row r="37" spans="1:55" x14ac:dyDescent="0.2">
      <c r="A37" s="10">
        <v>52145709</v>
      </c>
      <c r="B37" s="9" t="s">
        <v>92</v>
      </c>
      <c r="C37" s="29">
        <v>44</v>
      </c>
      <c r="D37" s="20" t="s">
        <v>51</v>
      </c>
      <c r="E37" s="29" t="s">
        <v>53</v>
      </c>
      <c r="F37" s="29" t="s">
        <v>86</v>
      </c>
      <c r="G37" s="29"/>
      <c r="H37" s="29"/>
      <c r="I37" s="29" t="s">
        <v>93</v>
      </c>
      <c r="J37" s="29"/>
      <c r="K37" s="29">
        <v>3</v>
      </c>
      <c r="L37" s="29">
        <v>4</v>
      </c>
      <c r="M37" s="29">
        <v>2</v>
      </c>
      <c r="N37" s="29">
        <v>2</v>
      </c>
      <c r="O37" s="20">
        <v>15</v>
      </c>
      <c r="P37" s="20">
        <v>3</v>
      </c>
      <c r="Q37" s="20">
        <v>14</v>
      </c>
      <c r="R37" s="20">
        <v>2</v>
      </c>
      <c r="S37" s="20">
        <v>15</v>
      </c>
      <c r="T37" s="20">
        <v>3</v>
      </c>
      <c r="U37" s="20">
        <v>14</v>
      </c>
      <c r="V37" s="20">
        <v>2</v>
      </c>
      <c r="W37" s="20">
        <v>15</v>
      </c>
      <c r="X37" s="20">
        <v>2</v>
      </c>
      <c r="Y37" s="20">
        <v>14</v>
      </c>
      <c r="Z37" s="20">
        <v>2</v>
      </c>
      <c r="AA37" s="20">
        <v>15</v>
      </c>
      <c r="AB37" s="20">
        <v>2</v>
      </c>
      <c r="AC37" s="20">
        <v>14</v>
      </c>
      <c r="AD37" s="20">
        <v>2</v>
      </c>
      <c r="AE37" s="20">
        <v>15</v>
      </c>
      <c r="AF37" s="20">
        <v>2</v>
      </c>
      <c r="AG37" s="20">
        <v>14</v>
      </c>
      <c r="AH37" s="20">
        <v>2</v>
      </c>
      <c r="AI37" s="20">
        <v>15</v>
      </c>
      <c r="AJ37" s="20">
        <v>1</v>
      </c>
      <c r="AK37" s="20">
        <v>14</v>
      </c>
      <c r="AL37" s="20">
        <v>1</v>
      </c>
      <c r="AM37" s="20">
        <v>15</v>
      </c>
      <c r="AN37" s="20">
        <v>0</v>
      </c>
      <c r="AO37" s="20">
        <v>14</v>
      </c>
      <c r="AP37" s="20">
        <v>0</v>
      </c>
      <c r="AQ37" s="20">
        <v>15</v>
      </c>
      <c r="AR37" s="20">
        <v>0</v>
      </c>
      <c r="AS37" s="20">
        <v>14</v>
      </c>
      <c r="AT37" s="20">
        <v>0</v>
      </c>
      <c r="AU37" s="20">
        <v>15</v>
      </c>
      <c r="AV37" s="20">
        <v>0</v>
      </c>
      <c r="AW37" s="20">
        <v>14</v>
      </c>
      <c r="AX37" s="20">
        <v>0</v>
      </c>
      <c r="AY37" s="20">
        <v>15</v>
      </c>
      <c r="AZ37" s="20">
        <v>0</v>
      </c>
      <c r="BA37" s="20">
        <v>14</v>
      </c>
      <c r="BB37" s="20">
        <v>0</v>
      </c>
      <c r="BC37" s="1" t="s">
        <v>63</v>
      </c>
    </row>
    <row r="38" spans="1:55" x14ac:dyDescent="0.2">
      <c r="A38" s="10">
        <v>1018411516</v>
      </c>
      <c r="B38" s="9" t="s">
        <v>94</v>
      </c>
      <c r="C38" s="29">
        <v>29</v>
      </c>
      <c r="D38" s="20" t="s">
        <v>66</v>
      </c>
      <c r="E38" s="29" t="s">
        <v>53</v>
      </c>
      <c r="F38" s="29" t="s">
        <v>86</v>
      </c>
      <c r="G38" s="29" t="s">
        <v>95</v>
      </c>
      <c r="H38" s="29"/>
      <c r="I38" s="29"/>
      <c r="J38" s="29"/>
      <c r="K38" s="29">
        <v>5</v>
      </c>
      <c r="L38" s="29">
        <v>6</v>
      </c>
      <c r="M38" s="29">
        <v>4</v>
      </c>
      <c r="N38" s="29">
        <v>1</v>
      </c>
      <c r="O38" s="20">
        <v>26</v>
      </c>
      <c r="P38" s="20">
        <v>3</v>
      </c>
      <c r="Q38" s="20">
        <v>16</v>
      </c>
      <c r="R38" s="20">
        <v>2</v>
      </c>
      <c r="S38" s="20">
        <v>26</v>
      </c>
      <c r="T38" s="20">
        <v>3</v>
      </c>
      <c r="U38" s="20">
        <v>16</v>
      </c>
      <c r="V38" s="20">
        <v>2</v>
      </c>
      <c r="W38" s="20">
        <v>26</v>
      </c>
      <c r="X38" s="20">
        <v>2</v>
      </c>
      <c r="Y38" s="20">
        <v>16</v>
      </c>
      <c r="Z38" s="20">
        <v>2</v>
      </c>
      <c r="AA38" s="20">
        <v>26</v>
      </c>
      <c r="AB38" s="20">
        <v>2</v>
      </c>
      <c r="AC38" s="20">
        <v>16</v>
      </c>
      <c r="AD38" s="20">
        <v>2</v>
      </c>
      <c r="AE38" s="20">
        <v>26</v>
      </c>
      <c r="AF38" s="20"/>
      <c r="AG38" s="20">
        <v>16</v>
      </c>
      <c r="AH38" s="20"/>
      <c r="AI38" s="20">
        <v>26</v>
      </c>
      <c r="AJ38" s="20">
        <v>2</v>
      </c>
      <c r="AK38" s="20">
        <v>16</v>
      </c>
      <c r="AL38" s="20">
        <v>2</v>
      </c>
      <c r="AM38" s="20">
        <v>26</v>
      </c>
      <c r="AN38" s="20">
        <v>2</v>
      </c>
      <c r="AO38" s="20">
        <v>16</v>
      </c>
      <c r="AP38" s="20">
        <v>2</v>
      </c>
      <c r="AQ38" s="20">
        <v>26</v>
      </c>
      <c r="AR38" s="20">
        <v>1</v>
      </c>
      <c r="AS38" s="20">
        <v>16</v>
      </c>
      <c r="AT38" s="20">
        <v>2</v>
      </c>
      <c r="AU38" s="20">
        <v>26</v>
      </c>
      <c r="AV38" s="20">
        <v>1</v>
      </c>
      <c r="AW38" s="20">
        <v>16</v>
      </c>
      <c r="AX38" s="20">
        <v>2</v>
      </c>
      <c r="AY38" s="20">
        <v>26</v>
      </c>
      <c r="AZ38" s="20"/>
      <c r="BA38" s="20">
        <v>16</v>
      </c>
      <c r="BB38" s="20"/>
      <c r="BC38" s="1" t="s">
        <v>55</v>
      </c>
    </row>
    <row r="39" spans="1:55" x14ac:dyDescent="0.2">
      <c r="A39" s="10">
        <v>53099141</v>
      </c>
      <c r="B39" s="9" t="s">
        <v>97</v>
      </c>
      <c r="C39" s="29">
        <v>32</v>
      </c>
      <c r="D39" s="20" t="s">
        <v>51</v>
      </c>
      <c r="E39" s="29" t="s">
        <v>53</v>
      </c>
      <c r="F39" s="29" t="s">
        <v>86</v>
      </c>
      <c r="G39" s="29" t="s">
        <v>87</v>
      </c>
      <c r="H39" s="29"/>
      <c r="I39" s="29"/>
      <c r="J39" s="29"/>
      <c r="K39" s="29">
        <v>6</v>
      </c>
      <c r="L39" s="29">
        <v>2</v>
      </c>
      <c r="M39" s="29">
        <v>4</v>
      </c>
      <c r="N39" s="29">
        <v>2</v>
      </c>
      <c r="O39" s="20">
        <v>24</v>
      </c>
      <c r="P39" s="20">
        <v>3</v>
      </c>
      <c r="Q39" s="20">
        <v>25</v>
      </c>
      <c r="R39" s="20">
        <v>3</v>
      </c>
      <c r="S39" s="20">
        <v>24</v>
      </c>
      <c r="T39" s="20">
        <v>2</v>
      </c>
      <c r="U39" s="20">
        <v>25</v>
      </c>
      <c r="V39" s="20">
        <v>2</v>
      </c>
      <c r="W39" s="20">
        <v>24</v>
      </c>
      <c r="X39" s="20">
        <v>2</v>
      </c>
      <c r="Y39" s="20">
        <v>25</v>
      </c>
      <c r="Z39" s="20">
        <v>2</v>
      </c>
      <c r="AA39" s="20">
        <v>24</v>
      </c>
      <c r="AB39" s="20">
        <v>2</v>
      </c>
      <c r="AC39" s="20">
        <v>25</v>
      </c>
      <c r="AD39" s="20">
        <v>2</v>
      </c>
      <c r="AE39" s="20">
        <v>24</v>
      </c>
      <c r="AF39" s="20"/>
      <c r="AG39" s="20">
        <v>25</v>
      </c>
      <c r="AH39" s="20"/>
      <c r="AI39" s="20">
        <v>24</v>
      </c>
      <c r="AJ39" s="20">
        <v>2</v>
      </c>
      <c r="AK39" s="20">
        <v>25</v>
      </c>
      <c r="AL39" s="20">
        <v>2</v>
      </c>
      <c r="AM39" s="20">
        <v>24</v>
      </c>
      <c r="AN39" s="20">
        <v>1</v>
      </c>
      <c r="AO39" s="20">
        <v>25</v>
      </c>
      <c r="AP39" s="20">
        <v>2</v>
      </c>
      <c r="AQ39" s="20">
        <v>24</v>
      </c>
      <c r="AR39" s="20">
        <v>2</v>
      </c>
      <c r="AS39" s="20">
        <v>25</v>
      </c>
      <c r="AT39" s="20">
        <v>1</v>
      </c>
      <c r="AU39" s="20">
        <v>24</v>
      </c>
      <c r="AV39" s="20">
        <v>2</v>
      </c>
      <c r="AW39" s="20">
        <v>25</v>
      </c>
      <c r="AX39" s="20">
        <v>1</v>
      </c>
      <c r="AY39" s="20">
        <v>24</v>
      </c>
      <c r="AZ39" s="20"/>
      <c r="BA39" s="20">
        <v>25</v>
      </c>
      <c r="BB39" s="20"/>
      <c r="BC39" s="1" t="s">
        <v>63</v>
      </c>
    </row>
    <row r="40" spans="1:55" x14ac:dyDescent="0.2">
      <c r="A40" s="10">
        <v>1018437071</v>
      </c>
      <c r="B40" s="9" t="s">
        <v>98</v>
      </c>
      <c r="C40" s="29">
        <v>26</v>
      </c>
      <c r="D40" s="20" t="s">
        <v>51</v>
      </c>
      <c r="E40" s="29" t="s">
        <v>53</v>
      </c>
      <c r="F40" s="29" t="s">
        <v>86</v>
      </c>
      <c r="G40" s="29" t="s">
        <v>99</v>
      </c>
      <c r="H40" s="29"/>
      <c r="I40" s="29"/>
      <c r="J40" s="29"/>
      <c r="K40" s="29">
        <v>6</v>
      </c>
      <c r="L40" s="29">
        <v>2</v>
      </c>
      <c r="M40" s="29">
        <v>4</v>
      </c>
      <c r="N40" s="29">
        <v>3</v>
      </c>
      <c r="O40" s="20">
        <v>46</v>
      </c>
      <c r="P40" s="20">
        <v>2</v>
      </c>
      <c r="Q40" s="20">
        <v>35</v>
      </c>
      <c r="R40" s="20">
        <v>2</v>
      </c>
      <c r="S40" s="20">
        <v>46</v>
      </c>
      <c r="T40" s="20">
        <v>2</v>
      </c>
      <c r="U40" s="20">
        <v>35</v>
      </c>
      <c r="V40" s="20">
        <v>2</v>
      </c>
      <c r="W40" s="20">
        <v>46</v>
      </c>
      <c r="X40" s="20">
        <v>2</v>
      </c>
      <c r="Y40" s="20">
        <v>35</v>
      </c>
      <c r="Z40" s="20">
        <v>2</v>
      </c>
      <c r="AA40" s="20">
        <v>46</v>
      </c>
      <c r="AB40" s="20">
        <v>2</v>
      </c>
      <c r="AC40" s="20">
        <v>35</v>
      </c>
      <c r="AD40" s="20">
        <v>2</v>
      </c>
      <c r="AE40" s="20">
        <v>46</v>
      </c>
      <c r="AF40" s="20">
        <v>2</v>
      </c>
      <c r="AG40" s="20">
        <v>35</v>
      </c>
      <c r="AH40" s="20">
        <v>2</v>
      </c>
      <c r="AI40" s="20">
        <v>46</v>
      </c>
      <c r="AJ40" s="20">
        <v>1</v>
      </c>
      <c r="AK40" s="20">
        <v>35</v>
      </c>
      <c r="AL40" s="20">
        <v>1</v>
      </c>
      <c r="AM40" s="20">
        <v>46</v>
      </c>
      <c r="AN40" s="20">
        <v>1</v>
      </c>
      <c r="AO40" s="20">
        <v>35</v>
      </c>
      <c r="AP40" s="20">
        <v>1</v>
      </c>
      <c r="AQ40" s="20">
        <v>46</v>
      </c>
      <c r="AR40" s="20">
        <v>1</v>
      </c>
      <c r="AS40" s="20">
        <v>35</v>
      </c>
      <c r="AT40" s="20">
        <v>1</v>
      </c>
      <c r="AU40" s="20">
        <v>46</v>
      </c>
      <c r="AV40" s="20">
        <v>1</v>
      </c>
      <c r="AW40" s="20">
        <v>35</v>
      </c>
      <c r="AX40" s="20">
        <v>1</v>
      </c>
      <c r="AY40" s="20">
        <v>46</v>
      </c>
      <c r="AZ40" s="20">
        <v>1</v>
      </c>
      <c r="BA40" s="20">
        <v>35</v>
      </c>
      <c r="BB40" s="20">
        <v>1</v>
      </c>
      <c r="BC40" s="1" t="s">
        <v>71</v>
      </c>
    </row>
    <row r="41" spans="1:55" x14ac:dyDescent="0.2">
      <c r="A41" s="10">
        <v>75083307</v>
      </c>
      <c r="B41" s="9" t="s">
        <v>101</v>
      </c>
      <c r="C41" s="29">
        <v>40</v>
      </c>
      <c r="D41" s="20" t="s">
        <v>66</v>
      </c>
      <c r="E41" s="29" t="s">
        <v>53</v>
      </c>
      <c r="F41" s="29" t="s">
        <v>86</v>
      </c>
      <c r="G41" s="29" t="s">
        <v>102</v>
      </c>
      <c r="H41" s="29"/>
      <c r="I41" s="29"/>
      <c r="J41" s="29"/>
      <c r="K41" s="29">
        <v>2</v>
      </c>
      <c r="L41" s="29">
        <v>1</v>
      </c>
      <c r="M41" s="29">
        <v>3</v>
      </c>
      <c r="N41" s="29">
        <v>1</v>
      </c>
      <c r="O41" s="20">
        <v>16</v>
      </c>
      <c r="P41" s="20">
        <v>3</v>
      </c>
      <c r="Q41" s="20">
        <v>27</v>
      </c>
      <c r="R41" s="20">
        <v>3</v>
      </c>
      <c r="S41" s="20">
        <v>16</v>
      </c>
      <c r="T41" s="20">
        <v>3</v>
      </c>
      <c r="U41" s="20">
        <v>27</v>
      </c>
      <c r="V41" s="20">
        <v>3</v>
      </c>
      <c r="W41" s="20">
        <v>16</v>
      </c>
      <c r="X41" s="20">
        <v>2</v>
      </c>
      <c r="Y41" s="20">
        <v>27</v>
      </c>
      <c r="Z41" s="20">
        <v>2</v>
      </c>
      <c r="AA41" s="20">
        <v>16</v>
      </c>
      <c r="AB41" s="20">
        <v>2</v>
      </c>
      <c r="AC41" s="20">
        <v>27</v>
      </c>
      <c r="AD41" s="20">
        <v>2</v>
      </c>
      <c r="AE41" s="20">
        <v>16</v>
      </c>
      <c r="AF41" s="20">
        <v>3</v>
      </c>
      <c r="AG41" s="20">
        <v>27</v>
      </c>
      <c r="AH41" s="20">
        <v>3</v>
      </c>
      <c r="AI41" s="20">
        <v>16</v>
      </c>
      <c r="AJ41" s="20">
        <v>2</v>
      </c>
      <c r="AK41" s="20">
        <v>27</v>
      </c>
      <c r="AL41" s="20">
        <v>2</v>
      </c>
      <c r="AM41" s="20">
        <v>16</v>
      </c>
      <c r="AN41" s="20">
        <v>2</v>
      </c>
      <c r="AO41" s="20">
        <v>27</v>
      </c>
      <c r="AP41" s="20">
        <v>2</v>
      </c>
      <c r="AQ41" s="20">
        <v>16</v>
      </c>
      <c r="AR41" s="20">
        <v>2</v>
      </c>
      <c r="AS41" s="20">
        <v>27</v>
      </c>
      <c r="AT41" s="20">
        <v>2</v>
      </c>
      <c r="AU41" s="20">
        <v>16</v>
      </c>
      <c r="AV41" s="20">
        <v>2</v>
      </c>
      <c r="AW41" s="20">
        <v>27</v>
      </c>
      <c r="AX41" s="20">
        <v>1</v>
      </c>
      <c r="AY41" s="20">
        <v>16</v>
      </c>
      <c r="AZ41" s="20">
        <v>1</v>
      </c>
      <c r="BA41" s="20">
        <v>27</v>
      </c>
      <c r="BB41" s="20">
        <v>1</v>
      </c>
      <c r="BC41" s="1" t="s">
        <v>55</v>
      </c>
    </row>
    <row r="42" spans="1:55" x14ac:dyDescent="0.2">
      <c r="A42" s="10">
        <v>51787836</v>
      </c>
      <c r="B42" s="9" t="s">
        <v>104</v>
      </c>
      <c r="C42" s="29">
        <v>38</v>
      </c>
      <c r="D42" s="20" t="s">
        <v>51</v>
      </c>
      <c r="E42" s="29" t="s">
        <v>53</v>
      </c>
      <c r="F42" s="29" t="s">
        <v>86</v>
      </c>
      <c r="G42" s="29"/>
      <c r="H42" s="29" t="s">
        <v>105</v>
      </c>
      <c r="I42" s="29"/>
      <c r="J42" s="29"/>
      <c r="K42" s="29">
        <v>8</v>
      </c>
      <c r="L42" s="29">
        <v>1</v>
      </c>
      <c r="M42" s="29">
        <v>8</v>
      </c>
      <c r="N42" s="29">
        <v>1</v>
      </c>
      <c r="O42" s="20">
        <v>14</v>
      </c>
      <c r="P42" s="20">
        <v>3</v>
      </c>
      <c r="Q42" s="20">
        <v>25</v>
      </c>
      <c r="R42" s="20">
        <v>2</v>
      </c>
      <c r="S42" s="20">
        <v>14</v>
      </c>
      <c r="T42" s="20">
        <v>1</v>
      </c>
      <c r="U42" s="20">
        <v>25</v>
      </c>
      <c r="V42" s="20">
        <v>0</v>
      </c>
      <c r="W42" s="20">
        <v>14</v>
      </c>
      <c r="X42" s="20">
        <v>1</v>
      </c>
      <c r="Y42" s="20">
        <v>25</v>
      </c>
      <c r="Z42" s="20">
        <v>0</v>
      </c>
      <c r="AA42" s="20">
        <v>14</v>
      </c>
      <c r="AB42" s="20">
        <v>1</v>
      </c>
      <c r="AC42" s="20">
        <v>25</v>
      </c>
      <c r="AD42" s="20">
        <v>0</v>
      </c>
      <c r="AE42" s="20">
        <v>14</v>
      </c>
      <c r="AF42" s="20">
        <v>1</v>
      </c>
      <c r="AG42" s="20">
        <v>25</v>
      </c>
      <c r="AH42" s="20">
        <v>0</v>
      </c>
      <c r="AI42" s="20">
        <v>14</v>
      </c>
      <c r="AJ42" s="20">
        <v>3</v>
      </c>
      <c r="AK42" s="20">
        <v>25</v>
      </c>
      <c r="AL42" s="20">
        <v>2</v>
      </c>
      <c r="AM42" s="20">
        <v>14</v>
      </c>
      <c r="AN42" s="20">
        <v>3</v>
      </c>
      <c r="AO42" s="20">
        <v>25</v>
      </c>
      <c r="AP42" s="20">
        <v>2</v>
      </c>
      <c r="AQ42" s="20">
        <v>14</v>
      </c>
      <c r="AR42" s="20">
        <v>2</v>
      </c>
      <c r="AS42" s="20">
        <v>25</v>
      </c>
      <c r="AT42" s="20">
        <v>0</v>
      </c>
      <c r="AU42" s="20">
        <v>14</v>
      </c>
      <c r="AV42" s="20">
        <v>2</v>
      </c>
      <c r="AW42" s="20">
        <v>25</v>
      </c>
      <c r="AX42" s="20">
        <v>0</v>
      </c>
      <c r="AY42" s="20">
        <v>14</v>
      </c>
      <c r="AZ42" s="20">
        <v>2</v>
      </c>
      <c r="BA42" s="20">
        <v>25</v>
      </c>
      <c r="BB42" s="20">
        <v>0</v>
      </c>
      <c r="BC42" s="1" t="s">
        <v>55</v>
      </c>
    </row>
    <row r="43" spans="1:55" x14ac:dyDescent="0.2">
      <c r="A43" s="10">
        <v>52297273</v>
      </c>
      <c r="B43" s="9" t="s">
        <v>106</v>
      </c>
      <c r="C43" s="29">
        <v>36</v>
      </c>
      <c r="D43" s="20" t="s">
        <v>51</v>
      </c>
      <c r="E43" s="29" t="s">
        <v>53</v>
      </c>
      <c r="F43" s="29" t="s">
        <v>86</v>
      </c>
      <c r="G43" s="29">
        <v>25</v>
      </c>
      <c r="H43" s="29">
        <v>26</v>
      </c>
      <c r="I43" s="29"/>
      <c r="J43" s="29"/>
      <c r="K43" s="29">
        <v>3</v>
      </c>
      <c r="L43" s="29">
        <v>3</v>
      </c>
      <c r="M43" s="29">
        <v>2</v>
      </c>
      <c r="N43" s="29">
        <v>3</v>
      </c>
      <c r="O43" s="20">
        <v>25</v>
      </c>
      <c r="P43" s="20">
        <v>3</v>
      </c>
      <c r="Q43" s="20">
        <v>26</v>
      </c>
      <c r="R43" s="20">
        <v>2</v>
      </c>
      <c r="S43" s="20">
        <v>25</v>
      </c>
      <c r="T43" s="20">
        <v>2</v>
      </c>
      <c r="U43" s="20">
        <v>26</v>
      </c>
      <c r="V43" s="20">
        <v>2</v>
      </c>
      <c r="W43" s="20">
        <v>25</v>
      </c>
      <c r="X43" s="20">
        <v>2</v>
      </c>
      <c r="Y43" s="20">
        <v>26</v>
      </c>
      <c r="Z43" s="20">
        <v>1</v>
      </c>
      <c r="AA43" s="20">
        <v>25</v>
      </c>
      <c r="AB43" s="20">
        <v>2</v>
      </c>
      <c r="AC43" s="20">
        <v>26</v>
      </c>
      <c r="AD43" s="20">
        <v>1</v>
      </c>
      <c r="AE43" s="20">
        <v>25</v>
      </c>
      <c r="AF43" s="20">
        <v>2</v>
      </c>
      <c r="AG43" s="20">
        <v>26</v>
      </c>
      <c r="AH43" s="20">
        <v>1</v>
      </c>
      <c r="AI43" s="20">
        <v>25</v>
      </c>
      <c r="AJ43" s="20">
        <v>2</v>
      </c>
      <c r="AK43" s="20">
        <v>26</v>
      </c>
      <c r="AL43" s="20">
        <v>2</v>
      </c>
      <c r="AM43" s="20">
        <v>25</v>
      </c>
      <c r="AN43" s="20">
        <v>2</v>
      </c>
      <c r="AO43" s="20">
        <v>26</v>
      </c>
      <c r="AP43" s="20">
        <v>2</v>
      </c>
      <c r="AQ43" s="20">
        <v>25</v>
      </c>
      <c r="AR43" s="20">
        <v>0</v>
      </c>
      <c r="AS43" s="20">
        <v>26</v>
      </c>
      <c r="AT43" s="20">
        <v>0</v>
      </c>
      <c r="AU43" s="20">
        <v>25</v>
      </c>
      <c r="AV43" s="20">
        <v>0</v>
      </c>
      <c r="AW43" s="20">
        <v>26</v>
      </c>
      <c r="AX43" s="20">
        <v>0</v>
      </c>
      <c r="AY43" s="20">
        <v>25</v>
      </c>
      <c r="AZ43" s="20">
        <v>0</v>
      </c>
      <c r="BA43" s="20">
        <v>26</v>
      </c>
      <c r="BB43" s="20">
        <v>0</v>
      </c>
      <c r="BC43" s="1" t="s">
        <v>63</v>
      </c>
    </row>
    <row r="44" spans="1:55" x14ac:dyDescent="0.2">
      <c r="A44" s="10">
        <v>41649185</v>
      </c>
      <c r="B44" s="9" t="s">
        <v>107</v>
      </c>
      <c r="C44" s="29">
        <v>42</v>
      </c>
      <c r="D44" s="20" t="s">
        <v>51</v>
      </c>
      <c r="E44" s="29" t="s">
        <v>53</v>
      </c>
      <c r="F44" s="29" t="s">
        <v>86</v>
      </c>
      <c r="G44" s="29"/>
      <c r="H44" s="29"/>
      <c r="I44" s="29" t="s">
        <v>57</v>
      </c>
      <c r="J44" s="29"/>
      <c r="K44" s="29">
        <v>5</v>
      </c>
      <c r="L44" s="29">
        <v>1</v>
      </c>
      <c r="M44" s="29">
        <v>10</v>
      </c>
      <c r="N44" s="29">
        <v>10</v>
      </c>
      <c r="O44" s="20">
        <v>31</v>
      </c>
      <c r="P44" s="20">
        <v>3</v>
      </c>
      <c r="Q44" s="20">
        <v>41</v>
      </c>
      <c r="R44" s="20">
        <v>3</v>
      </c>
      <c r="S44" s="20">
        <v>31</v>
      </c>
      <c r="T44" s="20">
        <v>3</v>
      </c>
      <c r="U44" s="20">
        <v>41</v>
      </c>
      <c r="V44" s="20">
        <v>3</v>
      </c>
      <c r="W44" s="20">
        <v>31</v>
      </c>
      <c r="X44" s="20">
        <v>3</v>
      </c>
      <c r="Y44" s="20">
        <v>41</v>
      </c>
      <c r="Z44" s="20">
        <v>2</v>
      </c>
      <c r="AA44" s="20">
        <v>31</v>
      </c>
      <c r="AB44" s="20">
        <v>3</v>
      </c>
      <c r="AC44" s="20">
        <v>41</v>
      </c>
      <c r="AD44" s="20">
        <v>3</v>
      </c>
      <c r="AE44" s="20">
        <v>31</v>
      </c>
      <c r="AF44" s="20">
        <v>2</v>
      </c>
      <c r="AG44" s="20">
        <v>41</v>
      </c>
      <c r="AH44" s="20">
        <v>2</v>
      </c>
      <c r="AI44" s="20">
        <v>31</v>
      </c>
      <c r="AJ44" s="20">
        <v>1</v>
      </c>
      <c r="AK44" s="20">
        <v>41</v>
      </c>
      <c r="AL44" s="20">
        <v>2</v>
      </c>
      <c r="AM44" s="20">
        <v>31</v>
      </c>
      <c r="AN44" s="20">
        <v>2</v>
      </c>
      <c r="AO44" s="20">
        <v>41</v>
      </c>
      <c r="AP44" s="20">
        <v>2</v>
      </c>
      <c r="AQ44" s="20">
        <v>31</v>
      </c>
      <c r="AR44" s="20">
        <v>2</v>
      </c>
      <c r="AS44" s="20">
        <v>41</v>
      </c>
      <c r="AT44" s="20">
        <v>1</v>
      </c>
      <c r="AU44" s="20">
        <v>31</v>
      </c>
      <c r="AV44" s="20">
        <v>0</v>
      </c>
      <c r="AW44" s="20">
        <v>41</v>
      </c>
      <c r="AX44" s="20">
        <v>0</v>
      </c>
      <c r="AY44" s="20">
        <v>31</v>
      </c>
      <c r="AZ44" s="20">
        <v>2</v>
      </c>
      <c r="BA44" s="20">
        <v>41</v>
      </c>
      <c r="BB44" s="20">
        <v>2</v>
      </c>
      <c r="BC44" s="1" t="s">
        <v>55</v>
      </c>
    </row>
    <row r="45" spans="1:55" x14ac:dyDescent="0.2">
      <c r="A45" s="10">
        <v>55167303</v>
      </c>
      <c r="B45" s="9" t="s">
        <v>108</v>
      </c>
      <c r="C45" s="29">
        <v>30</v>
      </c>
      <c r="D45" s="20" t="s">
        <v>51</v>
      </c>
      <c r="E45" s="29" t="s">
        <v>53</v>
      </c>
      <c r="F45" s="29" t="s">
        <v>86</v>
      </c>
      <c r="G45" s="29"/>
      <c r="H45" s="29" t="s">
        <v>109</v>
      </c>
      <c r="I45" s="29"/>
      <c r="J45" s="29"/>
      <c r="K45" s="29">
        <v>8</v>
      </c>
      <c r="L45" s="29">
        <v>1</v>
      </c>
      <c r="M45" s="29">
        <v>8</v>
      </c>
      <c r="N45" s="29">
        <v>8</v>
      </c>
      <c r="O45" s="20">
        <v>17</v>
      </c>
      <c r="P45" s="20">
        <v>2</v>
      </c>
      <c r="Q45" s="20">
        <v>45</v>
      </c>
      <c r="R45" s="20">
        <v>3</v>
      </c>
      <c r="S45" s="20">
        <v>17</v>
      </c>
      <c r="T45" s="20">
        <v>2</v>
      </c>
      <c r="U45" s="20">
        <v>45</v>
      </c>
      <c r="V45" s="20">
        <v>3</v>
      </c>
      <c r="W45" s="20">
        <v>17</v>
      </c>
      <c r="X45" s="20">
        <v>1</v>
      </c>
      <c r="Y45" s="20">
        <v>45</v>
      </c>
      <c r="Z45" s="20">
        <v>3</v>
      </c>
      <c r="AA45" s="20">
        <v>17</v>
      </c>
      <c r="AB45" s="20">
        <v>1</v>
      </c>
      <c r="AC45" s="20">
        <v>45</v>
      </c>
      <c r="AD45" s="20">
        <v>2</v>
      </c>
      <c r="AE45" s="20">
        <v>17</v>
      </c>
      <c r="AF45" s="20">
        <v>1</v>
      </c>
      <c r="AG45" s="20">
        <v>45</v>
      </c>
      <c r="AH45" s="20">
        <v>3</v>
      </c>
      <c r="AI45" s="20">
        <v>17</v>
      </c>
      <c r="AJ45" s="20">
        <v>0</v>
      </c>
      <c r="AK45" s="20">
        <v>45</v>
      </c>
      <c r="AL45" s="20">
        <v>3</v>
      </c>
      <c r="AM45" s="20">
        <v>17</v>
      </c>
      <c r="AN45" s="20">
        <v>0</v>
      </c>
      <c r="AO45" s="20">
        <v>45</v>
      </c>
      <c r="AP45" s="20">
        <v>2</v>
      </c>
      <c r="AQ45" s="20">
        <v>17</v>
      </c>
      <c r="AR45" s="20">
        <v>0</v>
      </c>
      <c r="AS45" s="20">
        <v>45</v>
      </c>
      <c r="AT45" s="20">
        <v>2</v>
      </c>
      <c r="AU45" s="20">
        <v>17</v>
      </c>
      <c r="AV45" s="20">
        <v>0</v>
      </c>
      <c r="AW45" s="20">
        <v>45</v>
      </c>
      <c r="AX45" s="20">
        <v>2</v>
      </c>
      <c r="AY45" s="20">
        <v>17</v>
      </c>
      <c r="AZ45" s="20">
        <v>0</v>
      </c>
      <c r="BA45" s="20">
        <v>45</v>
      </c>
      <c r="BB45" s="20">
        <v>1</v>
      </c>
      <c r="BC45" s="1" t="s">
        <v>55</v>
      </c>
    </row>
    <row r="46" spans="1:55" x14ac:dyDescent="0.2">
      <c r="A46" s="10">
        <v>27981725</v>
      </c>
      <c r="B46" s="9" t="s">
        <v>110</v>
      </c>
      <c r="C46" s="29">
        <v>46</v>
      </c>
      <c r="D46" s="20" t="s">
        <v>51</v>
      </c>
      <c r="E46" s="29" t="s">
        <v>53</v>
      </c>
      <c r="F46" s="29" t="s">
        <v>86</v>
      </c>
      <c r="G46" s="29">
        <v>22</v>
      </c>
      <c r="H46" s="29">
        <v>12</v>
      </c>
      <c r="I46" s="29"/>
      <c r="J46" s="29"/>
      <c r="K46" s="29">
        <v>2</v>
      </c>
      <c r="L46" s="29">
        <v>1</v>
      </c>
      <c r="M46" s="29">
        <v>2</v>
      </c>
      <c r="N46" s="29">
        <v>10</v>
      </c>
      <c r="O46" s="20">
        <v>12</v>
      </c>
      <c r="P46" s="20">
        <v>2</v>
      </c>
      <c r="Q46" s="20">
        <v>22</v>
      </c>
      <c r="R46" s="20">
        <v>2</v>
      </c>
      <c r="S46" s="20">
        <v>12</v>
      </c>
      <c r="T46" s="20">
        <v>2</v>
      </c>
      <c r="U46" s="20">
        <v>22</v>
      </c>
      <c r="V46" s="20">
        <v>1</v>
      </c>
      <c r="W46" s="20">
        <v>12</v>
      </c>
      <c r="X46" s="20">
        <v>1</v>
      </c>
      <c r="Y46" s="20">
        <v>22</v>
      </c>
      <c r="Z46" s="20">
        <v>1</v>
      </c>
      <c r="AA46" s="20">
        <v>12</v>
      </c>
      <c r="AB46" s="20">
        <v>2</v>
      </c>
      <c r="AC46" s="20">
        <v>22</v>
      </c>
      <c r="AD46" s="20">
        <v>2</v>
      </c>
      <c r="AE46" s="20">
        <v>12</v>
      </c>
      <c r="AF46" s="20">
        <v>2</v>
      </c>
      <c r="AG46" s="20">
        <v>22</v>
      </c>
      <c r="AH46" s="20">
        <v>1</v>
      </c>
      <c r="AI46" s="20">
        <v>12</v>
      </c>
      <c r="AJ46" s="20">
        <v>0</v>
      </c>
      <c r="AK46" s="20">
        <v>22</v>
      </c>
      <c r="AL46" s="20">
        <v>0</v>
      </c>
      <c r="AM46" s="20">
        <v>12</v>
      </c>
      <c r="AN46" s="20">
        <v>2</v>
      </c>
      <c r="AO46" s="20">
        <v>22</v>
      </c>
      <c r="AP46" s="20">
        <v>0</v>
      </c>
      <c r="AQ46" s="20">
        <v>12</v>
      </c>
      <c r="AR46" s="20">
        <v>0</v>
      </c>
      <c r="AS46" s="20">
        <v>22</v>
      </c>
      <c r="AT46" s="20">
        <v>0</v>
      </c>
      <c r="AU46" s="20">
        <v>12</v>
      </c>
      <c r="AV46" s="20">
        <v>0</v>
      </c>
      <c r="AW46" s="20">
        <v>22</v>
      </c>
      <c r="AX46" s="20">
        <v>0</v>
      </c>
      <c r="AY46" s="20">
        <v>12</v>
      </c>
      <c r="AZ46" s="20">
        <v>0</v>
      </c>
      <c r="BA46" s="20">
        <v>22</v>
      </c>
      <c r="BB46" s="20">
        <v>0</v>
      </c>
      <c r="BC46" s="1" t="s">
        <v>63</v>
      </c>
    </row>
    <row r="47" spans="1:55" x14ac:dyDescent="0.2">
      <c r="A47" s="10">
        <v>52188480</v>
      </c>
      <c r="B47" s="9" t="s">
        <v>111</v>
      </c>
      <c r="C47" s="29">
        <v>41</v>
      </c>
      <c r="D47" s="20" t="s">
        <v>51</v>
      </c>
      <c r="E47" s="29" t="s">
        <v>53</v>
      </c>
      <c r="F47" s="29" t="s">
        <v>86</v>
      </c>
      <c r="G47" s="29"/>
      <c r="H47" s="29" t="s">
        <v>112</v>
      </c>
      <c r="I47" s="29"/>
      <c r="J47" s="29"/>
      <c r="K47" s="29">
        <v>8</v>
      </c>
      <c r="L47" s="29">
        <v>7</v>
      </c>
      <c r="M47" s="29">
        <v>7</v>
      </c>
      <c r="N47" s="29">
        <v>2</v>
      </c>
      <c r="O47" s="20">
        <v>16</v>
      </c>
      <c r="P47" s="20">
        <v>3</v>
      </c>
      <c r="Q47" s="20">
        <v>46</v>
      </c>
      <c r="R47" s="20">
        <v>2</v>
      </c>
      <c r="S47" s="20">
        <v>16</v>
      </c>
      <c r="T47" s="20">
        <v>2</v>
      </c>
      <c r="U47" s="20">
        <v>46</v>
      </c>
      <c r="V47" s="20">
        <v>2</v>
      </c>
      <c r="W47" s="20">
        <v>16</v>
      </c>
      <c r="X47" s="20">
        <v>2</v>
      </c>
      <c r="Y47" s="20">
        <v>46</v>
      </c>
      <c r="Z47" s="20">
        <v>2</v>
      </c>
      <c r="AA47" s="20">
        <v>16</v>
      </c>
      <c r="AB47" s="20">
        <v>3</v>
      </c>
      <c r="AC47" s="20">
        <v>46</v>
      </c>
      <c r="AD47" s="20">
        <v>2</v>
      </c>
      <c r="AE47" s="20">
        <v>16</v>
      </c>
      <c r="AF47" s="20">
        <v>3</v>
      </c>
      <c r="AG47" s="20">
        <v>46</v>
      </c>
      <c r="AH47" s="20">
        <v>2</v>
      </c>
      <c r="AI47" s="20">
        <v>16</v>
      </c>
      <c r="AJ47" s="20">
        <v>2</v>
      </c>
      <c r="AK47" s="20">
        <v>46</v>
      </c>
      <c r="AL47" s="20">
        <v>1</v>
      </c>
      <c r="AM47" s="20">
        <v>16</v>
      </c>
      <c r="AN47" s="20">
        <v>1</v>
      </c>
      <c r="AO47" s="20">
        <v>46</v>
      </c>
      <c r="AP47" s="20">
        <v>1</v>
      </c>
      <c r="AQ47" s="20">
        <v>16</v>
      </c>
      <c r="AR47" s="20">
        <v>1</v>
      </c>
      <c r="AS47" s="20">
        <v>46</v>
      </c>
      <c r="AT47" s="20">
        <v>1</v>
      </c>
      <c r="AU47" s="20">
        <v>16</v>
      </c>
      <c r="AV47" s="20">
        <v>1</v>
      </c>
      <c r="AW47" s="20">
        <v>46</v>
      </c>
      <c r="AX47" s="20">
        <v>1</v>
      </c>
      <c r="AY47" s="20">
        <v>16</v>
      </c>
      <c r="AZ47" s="20">
        <v>1</v>
      </c>
      <c r="BA47" s="20">
        <v>46</v>
      </c>
      <c r="BB47" s="20">
        <v>1</v>
      </c>
      <c r="BC47" s="1" t="s">
        <v>55</v>
      </c>
    </row>
    <row r="48" spans="1:55" x14ac:dyDescent="0.2">
      <c r="A48" s="10"/>
      <c r="B48" s="9"/>
      <c r="C48" s="29"/>
      <c r="D48" s="20"/>
      <c r="E48" s="29"/>
      <c r="F48" s="29"/>
      <c r="G48" s="29"/>
      <c r="H48" s="29"/>
      <c r="I48" s="29"/>
      <c r="J48" s="29"/>
      <c r="K48" s="29"/>
      <c r="L48" s="29"/>
      <c r="M48" s="29"/>
      <c r="N48" s="29"/>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1"/>
    </row>
    <row r="50" spans="2:2" x14ac:dyDescent="0.2">
      <c r="B50" t="s">
        <v>26</v>
      </c>
    </row>
    <row r="51" spans="2:2" x14ac:dyDescent="0.2">
      <c r="B51" s="3" t="s">
        <v>27</v>
      </c>
    </row>
    <row r="52" spans="2:2" x14ac:dyDescent="0.2">
      <c r="B52" s="4" t="s">
        <v>28</v>
      </c>
    </row>
    <row r="53" spans="2:2" x14ac:dyDescent="0.2">
      <c r="B53" t="s">
        <v>29</v>
      </c>
    </row>
    <row r="54" spans="2:2" x14ac:dyDescent="0.2">
      <c r="B54" t="s">
        <v>30</v>
      </c>
    </row>
    <row r="55" spans="2:2" x14ac:dyDescent="0.2">
      <c r="B55" s="6"/>
    </row>
    <row r="56" spans="2:2" x14ac:dyDescent="0.2">
      <c r="B56" s="6" t="s">
        <v>34</v>
      </c>
    </row>
    <row r="58" spans="2:2" x14ac:dyDescent="0.2">
      <c r="B58" t="s">
        <v>35</v>
      </c>
    </row>
    <row r="59" spans="2:2" x14ac:dyDescent="0.2">
      <c r="B59" t="s">
        <v>31</v>
      </c>
    </row>
    <row r="60" spans="2:2" x14ac:dyDescent="0.2">
      <c r="B60" t="s">
        <v>32</v>
      </c>
    </row>
    <row r="61" spans="2:2" x14ac:dyDescent="0.2">
      <c r="B61" t="s">
        <v>33</v>
      </c>
    </row>
    <row r="63" spans="2:2" x14ac:dyDescent="0.2">
      <c r="B63" t="s">
        <v>36</v>
      </c>
    </row>
    <row r="64" spans="2:2" x14ac:dyDescent="0.2">
      <c r="B64" t="s">
        <v>37</v>
      </c>
    </row>
    <row r="65" spans="2:2" x14ac:dyDescent="0.2">
      <c r="B65" t="s">
        <v>38</v>
      </c>
    </row>
    <row r="66" spans="2:2" x14ac:dyDescent="0.2">
      <c r="B66" t="s">
        <v>39</v>
      </c>
    </row>
  </sheetData>
  <mergeCells count="19">
    <mergeCell ref="A16:A17"/>
    <mergeCell ref="C16:C17"/>
    <mergeCell ref="D16:D17"/>
    <mergeCell ref="K16:N16"/>
    <mergeCell ref="AI16:AL16"/>
    <mergeCell ref="F16:F17"/>
    <mergeCell ref="E16:E17"/>
    <mergeCell ref="G16:J16"/>
    <mergeCell ref="B16:B17"/>
    <mergeCell ref="O16:R16"/>
    <mergeCell ref="S16:V16"/>
    <mergeCell ref="W16:Z16"/>
    <mergeCell ref="AA16:AD16"/>
    <mergeCell ref="AE16:AH16"/>
    <mergeCell ref="AM16:AP16"/>
    <mergeCell ref="AQ16:AT16"/>
    <mergeCell ref="AU16:AX16"/>
    <mergeCell ref="AY16:BB16"/>
    <mergeCell ref="BC16:BC17"/>
  </mergeCells>
  <phoneticPr fontId="4" type="noConversion"/>
  <pageMargins left="0.75000000000000011" right="0.75000000000000011" top="1" bottom="1" header="0.5" footer="0.5"/>
  <pageSetup orientation="landscape" horizontalDpi="4294967292" verticalDpi="429496729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7"/>
  <sheetViews>
    <sheetView workbookViewId="0">
      <selection sqref="A1:XFD1048576"/>
    </sheetView>
  </sheetViews>
  <sheetFormatPr baseColWidth="10" defaultRowHeight="16" x14ac:dyDescent="0.2"/>
  <cols>
    <col min="1" max="1" width="26" customWidth="1"/>
    <col min="2" max="2" width="28.1640625" customWidth="1"/>
    <col min="3" max="4" width="11.6640625" customWidth="1"/>
    <col min="5" max="7" width="20.5" customWidth="1"/>
    <col min="8" max="15" width="20.5" bestFit="1" customWidth="1"/>
    <col min="16" max="16" width="11.6640625" bestFit="1" customWidth="1"/>
  </cols>
  <sheetData>
    <row r="3" spans="1:2" x14ac:dyDescent="0.2">
      <c r="A3" s="50" t="s">
        <v>159</v>
      </c>
      <c r="B3" t="s">
        <v>349</v>
      </c>
    </row>
    <row r="4" spans="1:2" x14ac:dyDescent="0.2">
      <c r="A4" s="17" t="s">
        <v>340</v>
      </c>
      <c r="B4" s="53">
        <v>5</v>
      </c>
    </row>
    <row r="5" spans="1:2" x14ac:dyDescent="0.2">
      <c r="A5" s="17" t="s">
        <v>336</v>
      </c>
      <c r="B5" s="53">
        <v>7</v>
      </c>
    </row>
    <row r="6" spans="1:2" x14ac:dyDescent="0.2">
      <c r="A6" s="17" t="s">
        <v>335</v>
      </c>
      <c r="B6" s="53">
        <v>18</v>
      </c>
    </row>
    <row r="7" spans="1:2" x14ac:dyDescent="0.2">
      <c r="A7" s="17" t="s">
        <v>160</v>
      </c>
      <c r="B7" s="53">
        <v>30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31"/>
  <sheetViews>
    <sheetView zoomScale="84" zoomScaleNormal="84" zoomScalePageLayoutView="84" workbookViewId="0">
      <selection sqref="A1:XFD1048576"/>
    </sheetView>
  </sheetViews>
  <sheetFormatPr baseColWidth="10" defaultRowHeight="16" x14ac:dyDescent="0.2"/>
  <cols>
    <col min="2" max="2" width="38.1640625" customWidth="1"/>
    <col min="5" max="5" width="15.6640625" customWidth="1"/>
    <col min="6" max="6" width="15.83203125" customWidth="1"/>
    <col min="11" max="15" width="29.1640625" customWidth="1"/>
    <col min="16" max="16" width="34.33203125" customWidth="1"/>
    <col min="17" max="55" width="29.1640625" customWidth="1"/>
  </cols>
  <sheetData>
    <row r="1" spans="1:55" ht="32" x14ac:dyDescent="0.2">
      <c r="A1" s="180" t="s">
        <v>329</v>
      </c>
      <c r="B1" s="180" t="s">
        <v>330</v>
      </c>
      <c r="C1" s="177" t="s">
        <v>331</v>
      </c>
      <c r="D1" s="177" t="s">
        <v>332</v>
      </c>
      <c r="E1" s="177" t="s">
        <v>14</v>
      </c>
      <c r="F1" s="178" t="s">
        <v>50</v>
      </c>
      <c r="G1" s="179" t="s">
        <v>300</v>
      </c>
      <c r="H1" s="179" t="s">
        <v>301</v>
      </c>
      <c r="I1" s="179" t="s">
        <v>302</v>
      </c>
      <c r="J1" s="179" t="s">
        <v>303</v>
      </c>
      <c r="K1" s="179" t="s">
        <v>304</v>
      </c>
      <c r="L1" s="179" t="s">
        <v>305</v>
      </c>
      <c r="M1" s="179" t="s">
        <v>306</v>
      </c>
      <c r="N1" s="179" t="s">
        <v>307</v>
      </c>
      <c r="O1" s="179" t="s">
        <v>308</v>
      </c>
      <c r="P1" s="179" t="s">
        <v>317</v>
      </c>
      <c r="Q1" s="179" t="s">
        <v>45</v>
      </c>
      <c r="R1" s="179" t="s">
        <v>316</v>
      </c>
      <c r="S1" s="179" t="s">
        <v>44</v>
      </c>
      <c r="T1" s="179" t="s">
        <v>315</v>
      </c>
      <c r="U1" s="179" t="s">
        <v>45</v>
      </c>
      <c r="V1" s="179" t="s">
        <v>314</v>
      </c>
      <c r="W1" s="179" t="s">
        <v>44</v>
      </c>
      <c r="X1" s="179" t="s">
        <v>313</v>
      </c>
      <c r="Y1" s="179" t="s">
        <v>45</v>
      </c>
      <c r="Z1" s="179" t="s">
        <v>312</v>
      </c>
      <c r="AA1" s="179" t="s">
        <v>44</v>
      </c>
      <c r="AB1" s="179" t="s">
        <v>311</v>
      </c>
      <c r="AC1" s="179" t="s">
        <v>45</v>
      </c>
      <c r="AD1" s="179" t="s">
        <v>310</v>
      </c>
      <c r="AE1" s="179" t="s">
        <v>44</v>
      </c>
      <c r="AF1" s="179" t="s">
        <v>318</v>
      </c>
      <c r="AG1" s="179" t="s">
        <v>45</v>
      </c>
      <c r="AH1" s="179" t="s">
        <v>309</v>
      </c>
      <c r="AI1" s="179" t="s">
        <v>44</v>
      </c>
      <c r="AJ1" s="179" t="s">
        <v>319</v>
      </c>
      <c r="AK1" s="179" t="s">
        <v>45</v>
      </c>
      <c r="AL1" s="179" t="s">
        <v>320</v>
      </c>
      <c r="AM1" s="179" t="s">
        <v>44</v>
      </c>
      <c r="AN1" s="179" t="s">
        <v>321</v>
      </c>
      <c r="AO1" s="179" t="s">
        <v>45</v>
      </c>
      <c r="AP1" s="179" t="s">
        <v>322</v>
      </c>
      <c r="AQ1" s="179" t="s">
        <v>44</v>
      </c>
      <c r="AR1" s="179" t="s">
        <v>323</v>
      </c>
      <c r="AS1" s="179" t="s">
        <v>45</v>
      </c>
      <c r="AT1" s="179" t="s">
        <v>324</v>
      </c>
      <c r="AU1" s="179" t="s">
        <v>44</v>
      </c>
      <c r="AV1" s="179" t="s">
        <v>325</v>
      </c>
      <c r="AW1" s="179" t="s">
        <v>45</v>
      </c>
      <c r="AX1" s="179" t="s">
        <v>326</v>
      </c>
      <c r="AY1" s="179" t="s">
        <v>44</v>
      </c>
      <c r="AZ1" s="179" t="s">
        <v>327</v>
      </c>
      <c r="BA1" s="179" t="s">
        <v>45</v>
      </c>
      <c r="BB1" s="179" t="s">
        <v>328</v>
      </c>
      <c r="BC1" s="180" t="s">
        <v>25</v>
      </c>
    </row>
    <row r="2" spans="1:55" x14ac:dyDescent="0.2">
      <c r="A2" s="185">
        <v>52415110</v>
      </c>
      <c r="B2" s="186" t="s">
        <v>40</v>
      </c>
      <c r="C2" s="181">
        <v>40</v>
      </c>
      <c r="D2" s="187" t="s">
        <v>51</v>
      </c>
      <c r="E2" s="181" t="s">
        <v>53</v>
      </c>
      <c r="F2" s="181" t="s">
        <v>54</v>
      </c>
      <c r="G2" s="181" t="s">
        <v>52</v>
      </c>
      <c r="H2" s="181"/>
      <c r="I2" s="181"/>
      <c r="J2" s="181"/>
      <c r="K2" s="181">
        <v>2</v>
      </c>
      <c r="L2" s="181">
        <v>4</v>
      </c>
      <c r="M2" s="181">
        <v>2</v>
      </c>
      <c r="N2" s="181">
        <v>3</v>
      </c>
      <c r="O2" s="181">
        <v>45</v>
      </c>
      <c r="P2" s="181" t="s">
        <v>333</v>
      </c>
      <c r="Q2" s="181">
        <v>46</v>
      </c>
      <c r="R2" s="181" t="s">
        <v>334</v>
      </c>
      <c r="S2" s="181">
        <v>45</v>
      </c>
      <c r="T2" s="181" t="s">
        <v>335</v>
      </c>
      <c r="U2" s="181">
        <v>46</v>
      </c>
      <c r="V2" s="181" t="s">
        <v>335</v>
      </c>
      <c r="W2" s="181">
        <v>45</v>
      </c>
      <c r="X2" s="181" t="s">
        <v>335</v>
      </c>
      <c r="Y2" s="181">
        <v>46</v>
      </c>
      <c r="Z2" s="181" t="s">
        <v>335</v>
      </c>
      <c r="AA2" s="181">
        <v>45</v>
      </c>
      <c r="AB2" s="181" t="s">
        <v>335</v>
      </c>
      <c r="AC2" s="181">
        <v>46</v>
      </c>
      <c r="AD2" s="181" t="s">
        <v>335</v>
      </c>
      <c r="AE2" s="181">
        <v>45</v>
      </c>
      <c r="AF2" s="181" t="s">
        <v>335</v>
      </c>
      <c r="AG2" s="181">
        <v>46</v>
      </c>
      <c r="AH2" s="181" t="s">
        <v>335</v>
      </c>
      <c r="AI2" s="181">
        <v>45</v>
      </c>
      <c r="AJ2" s="181" t="s">
        <v>339</v>
      </c>
      <c r="AK2" s="181">
        <v>46</v>
      </c>
      <c r="AL2" s="181" t="s">
        <v>339</v>
      </c>
      <c r="AM2" s="181">
        <v>45</v>
      </c>
      <c r="AN2" s="181" t="s">
        <v>335</v>
      </c>
      <c r="AO2" s="181">
        <v>46</v>
      </c>
      <c r="AP2" s="181" t="s">
        <v>335</v>
      </c>
      <c r="AQ2" s="181">
        <v>45</v>
      </c>
      <c r="AR2" s="181" t="s">
        <v>335</v>
      </c>
      <c r="AS2" s="181">
        <v>46</v>
      </c>
      <c r="AT2" s="181" t="s">
        <v>335</v>
      </c>
      <c r="AU2" s="181">
        <v>45</v>
      </c>
      <c r="AV2" s="181" t="s">
        <v>335</v>
      </c>
      <c r="AW2" s="181">
        <v>46</v>
      </c>
      <c r="AX2" s="181" t="s">
        <v>335</v>
      </c>
      <c r="AY2" s="181">
        <v>45</v>
      </c>
      <c r="AZ2" s="181" t="s">
        <v>335</v>
      </c>
      <c r="BA2" s="181">
        <v>46</v>
      </c>
      <c r="BB2" s="181" t="s">
        <v>335</v>
      </c>
      <c r="BC2" s="182" t="s">
        <v>55</v>
      </c>
    </row>
    <row r="3" spans="1:55" x14ac:dyDescent="0.2">
      <c r="A3" s="182">
        <v>41615342</v>
      </c>
      <c r="B3" s="188" t="s">
        <v>56</v>
      </c>
      <c r="C3" s="181">
        <v>53</v>
      </c>
      <c r="D3" s="187" t="s">
        <v>51</v>
      </c>
      <c r="E3" s="181" t="s">
        <v>73</v>
      </c>
      <c r="F3" s="181" t="s">
        <v>54</v>
      </c>
      <c r="G3" s="181"/>
      <c r="H3" s="181"/>
      <c r="I3" s="181" t="s">
        <v>57</v>
      </c>
      <c r="J3" s="181"/>
      <c r="K3" s="181">
        <v>7</v>
      </c>
      <c r="L3" s="181">
        <v>6</v>
      </c>
      <c r="M3" s="181">
        <v>6</v>
      </c>
      <c r="N3" s="181">
        <v>1</v>
      </c>
      <c r="O3" s="181">
        <v>31</v>
      </c>
      <c r="P3" s="181" t="s">
        <v>334</v>
      </c>
      <c r="Q3" s="181">
        <v>41</v>
      </c>
      <c r="R3" s="181" t="s">
        <v>334</v>
      </c>
      <c r="S3" s="181">
        <v>31</v>
      </c>
      <c r="T3" s="181" t="s">
        <v>336</v>
      </c>
      <c r="U3" s="181">
        <v>41</v>
      </c>
      <c r="V3" s="181" t="s">
        <v>336</v>
      </c>
      <c r="W3" s="181">
        <v>31</v>
      </c>
      <c r="X3" s="181" t="s">
        <v>333</v>
      </c>
      <c r="Y3" s="181">
        <v>41</v>
      </c>
      <c r="Z3" s="181" t="s">
        <v>333</v>
      </c>
      <c r="AA3" s="181">
        <v>31</v>
      </c>
      <c r="AB3" s="181" t="s">
        <v>336</v>
      </c>
      <c r="AC3" s="183">
        <v>41</v>
      </c>
      <c r="AD3" s="181" t="s">
        <v>336</v>
      </c>
      <c r="AE3" s="181">
        <v>31</v>
      </c>
      <c r="AF3" s="181" t="s">
        <v>336</v>
      </c>
      <c r="AG3" s="181">
        <v>41</v>
      </c>
      <c r="AH3" s="181" t="s">
        <v>336</v>
      </c>
      <c r="AI3" s="181">
        <v>31</v>
      </c>
      <c r="AJ3" s="181" t="s">
        <v>339</v>
      </c>
      <c r="AK3" s="181">
        <v>41</v>
      </c>
      <c r="AL3" s="181" t="s">
        <v>339</v>
      </c>
      <c r="AM3" s="181">
        <v>31</v>
      </c>
      <c r="AN3" s="181" t="s">
        <v>335</v>
      </c>
      <c r="AO3" s="181">
        <v>41</v>
      </c>
      <c r="AP3" s="181" t="s">
        <v>335</v>
      </c>
      <c r="AQ3" s="181">
        <v>31</v>
      </c>
      <c r="AR3" s="181" t="s">
        <v>335</v>
      </c>
      <c r="AS3" s="181">
        <v>41</v>
      </c>
      <c r="AT3" s="181" t="s">
        <v>335</v>
      </c>
      <c r="AU3" s="181">
        <v>31</v>
      </c>
      <c r="AV3" s="181" t="s">
        <v>335</v>
      </c>
      <c r="AW3" s="181">
        <v>41</v>
      </c>
      <c r="AX3" s="181" t="s">
        <v>335</v>
      </c>
      <c r="AY3" s="181">
        <v>31</v>
      </c>
      <c r="AZ3" s="181" t="s">
        <v>335</v>
      </c>
      <c r="BA3" s="181">
        <v>41</v>
      </c>
      <c r="BB3" s="181" t="s">
        <v>335</v>
      </c>
      <c r="BC3" s="182" t="s">
        <v>63</v>
      </c>
    </row>
    <row r="4" spans="1:55" x14ac:dyDescent="0.2">
      <c r="A4" s="185">
        <v>68303666</v>
      </c>
      <c r="B4" s="189" t="s">
        <v>41</v>
      </c>
      <c r="C4" s="181">
        <v>41</v>
      </c>
      <c r="D4" s="187" t="s">
        <v>51</v>
      </c>
      <c r="E4" s="181" t="s">
        <v>53</v>
      </c>
      <c r="F4" s="181" t="s">
        <v>54</v>
      </c>
      <c r="G4" s="181"/>
      <c r="H4" s="181">
        <v>26.27</v>
      </c>
      <c r="I4" s="181"/>
      <c r="J4" s="181"/>
      <c r="K4" s="181">
        <v>6</v>
      </c>
      <c r="L4" s="181">
        <v>3</v>
      </c>
      <c r="M4" s="181">
        <v>7</v>
      </c>
      <c r="N4" s="181">
        <v>2</v>
      </c>
      <c r="O4" s="181">
        <v>26</v>
      </c>
      <c r="P4" s="184" t="s">
        <v>118</v>
      </c>
      <c r="Q4" s="181">
        <v>27</v>
      </c>
      <c r="R4" s="181" t="s">
        <v>333</v>
      </c>
      <c r="S4" s="181">
        <v>26</v>
      </c>
      <c r="T4" s="181" t="s">
        <v>333</v>
      </c>
      <c r="U4" s="181">
        <v>27</v>
      </c>
      <c r="V4" s="181" t="s">
        <v>336</v>
      </c>
      <c r="W4" s="181">
        <v>26</v>
      </c>
      <c r="X4" s="181" t="s">
        <v>336</v>
      </c>
      <c r="Y4" s="181">
        <v>27</v>
      </c>
      <c r="Z4" s="181" t="s">
        <v>335</v>
      </c>
      <c r="AA4" s="181">
        <v>26</v>
      </c>
      <c r="AB4" s="181" t="s">
        <v>336</v>
      </c>
      <c r="AC4" s="181">
        <v>27</v>
      </c>
      <c r="AD4" s="181" t="s">
        <v>335</v>
      </c>
      <c r="AE4" s="181">
        <v>26</v>
      </c>
      <c r="AF4" s="181" t="s">
        <v>336</v>
      </c>
      <c r="AG4" s="181">
        <v>27</v>
      </c>
      <c r="AH4" s="181" t="s">
        <v>335</v>
      </c>
      <c r="AI4" s="181">
        <v>26</v>
      </c>
      <c r="AJ4" s="181" t="s">
        <v>339</v>
      </c>
      <c r="AK4" s="181">
        <v>27</v>
      </c>
      <c r="AL4" s="181" t="s">
        <v>336</v>
      </c>
      <c r="AM4" s="181">
        <v>26</v>
      </c>
      <c r="AN4" s="181" t="s">
        <v>336</v>
      </c>
      <c r="AO4" s="181">
        <v>27</v>
      </c>
      <c r="AP4" s="181" t="s">
        <v>335</v>
      </c>
      <c r="AQ4" s="181">
        <v>26</v>
      </c>
      <c r="AR4" s="181" t="s">
        <v>336</v>
      </c>
      <c r="AS4" s="181">
        <v>27</v>
      </c>
      <c r="AT4" s="181" t="s">
        <v>335</v>
      </c>
      <c r="AU4" s="181">
        <v>26</v>
      </c>
      <c r="AV4" s="181" t="s">
        <v>335</v>
      </c>
      <c r="AW4" s="181">
        <v>27</v>
      </c>
      <c r="AX4" s="181" t="s">
        <v>335</v>
      </c>
      <c r="AY4" s="181">
        <v>26</v>
      </c>
      <c r="AZ4" s="181" t="s">
        <v>335</v>
      </c>
      <c r="BA4" s="181">
        <v>27</v>
      </c>
      <c r="BB4" s="181" t="s">
        <v>335</v>
      </c>
      <c r="BC4" s="182" t="s">
        <v>55</v>
      </c>
    </row>
    <row r="5" spans="1:55" x14ac:dyDescent="0.2">
      <c r="A5" s="190">
        <v>41684857</v>
      </c>
      <c r="B5" s="189" t="s">
        <v>64</v>
      </c>
      <c r="C5" s="181">
        <v>32</v>
      </c>
      <c r="D5" s="187" t="s">
        <v>51</v>
      </c>
      <c r="E5" s="181" t="s">
        <v>53</v>
      </c>
      <c r="F5" s="181" t="s">
        <v>54</v>
      </c>
      <c r="G5" s="181"/>
      <c r="H5" s="181">
        <v>15</v>
      </c>
      <c r="I5" s="181">
        <v>14</v>
      </c>
      <c r="J5" s="181"/>
      <c r="K5" s="181">
        <v>4</v>
      </c>
      <c r="L5" s="181">
        <v>5</v>
      </c>
      <c r="M5" s="181">
        <v>2</v>
      </c>
      <c r="N5" s="181">
        <v>6</v>
      </c>
      <c r="O5" s="181">
        <v>14</v>
      </c>
      <c r="P5" s="181" t="s">
        <v>334</v>
      </c>
      <c r="Q5" s="181">
        <v>15</v>
      </c>
      <c r="R5" s="181" t="s">
        <v>334</v>
      </c>
      <c r="S5" s="181">
        <v>14</v>
      </c>
      <c r="T5" s="181" t="s">
        <v>333</v>
      </c>
      <c r="U5" s="181">
        <v>15</v>
      </c>
      <c r="V5" s="181" t="s">
        <v>333</v>
      </c>
      <c r="W5" s="181">
        <v>14</v>
      </c>
      <c r="X5" s="181" t="s">
        <v>333</v>
      </c>
      <c r="Y5" s="181">
        <v>15</v>
      </c>
      <c r="Z5" s="181" t="s">
        <v>333</v>
      </c>
      <c r="AA5" s="181">
        <v>14</v>
      </c>
      <c r="AB5" s="181" t="s">
        <v>336</v>
      </c>
      <c r="AC5" s="181">
        <v>15</v>
      </c>
      <c r="AD5" s="181" t="s">
        <v>338</v>
      </c>
      <c r="AE5" s="181">
        <v>14</v>
      </c>
      <c r="AF5" s="181" t="s">
        <v>336</v>
      </c>
      <c r="AG5" s="181">
        <v>15</v>
      </c>
      <c r="AH5" s="181" t="s">
        <v>336</v>
      </c>
      <c r="AI5" s="181">
        <v>14</v>
      </c>
      <c r="AJ5" s="181" t="s">
        <v>339</v>
      </c>
      <c r="AK5" s="181">
        <v>15</v>
      </c>
      <c r="AL5" s="181" t="s">
        <v>339</v>
      </c>
      <c r="AM5" s="181">
        <v>14</v>
      </c>
      <c r="AN5" s="181" t="s">
        <v>335</v>
      </c>
      <c r="AO5" s="181">
        <v>15</v>
      </c>
      <c r="AP5" s="181" t="s">
        <v>335</v>
      </c>
      <c r="AQ5" s="181">
        <v>14</v>
      </c>
      <c r="AR5" s="181" t="s">
        <v>335</v>
      </c>
      <c r="AS5" s="181">
        <v>15</v>
      </c>
      <c r="AT5" s="181" t="s">
        <v>335</v>
      </c>
      <c r="AU5" s="181">
        <v>14</v>
      </c>
      <c r="AV5" s="181" t="s">
        <v>335</v>
      </c>
      <c r="AW5" s="181">
        <v>15</v>
      </c>
      <c r="AX5" s="181" t="s">
        <v>335</v>
      </c>
      <c r="AY5" s="181">
        <v>14</v>
      </c>
      <c r="AZ5" s="181" t="s">
        <v>335</v>
      </c>
      <c r="BA5" s="181">
        <v>15</v>
      </c>
      <c r="BB5" s="181" t="s">
        <v>335</v>
      </c>
      <c r="BC5" s="182" t="s">
        <v>55</v>
      </c>
    </row>
    <row r="6" spans="1:55" x14ac:dyDescent="0.2">
      <c r="A6" s="182">
        <v>1019057537</v>
      </c>
      <c r="B6" s="191" t="s">
        <v>65</v>
      </c>
      <c r="C6" s="181">
        <v>26</v>
      </c>
      <c r="D6" s="187" t="s">
        <v>66</v>
      </c>
      <c r="E6" s="181" t="s">
        <v>53</v>
      </c>
      <c r="F6" s="181" t="s">
        <v>54</v>
      </c>
      <c r="G6" s="181" t="s">
        <v>67</v>
      </c>
      <c r="H6" s="181"/>
      <c r="I6" s="181"/>
      <c r="J6" s="181"/>
      <c r="K6" s="181">
        <v>4</v>
      </c>
      <c r="L6" s="181">
        <v>3</v>
      </c>
      <c r="M6" s="181">
        <v>2</v>
      </c>
      <c r="N6" s="181">
        <v>1</v>
      </c>
      <c r="O6" s="181">
        <v>26</v>
      </c>
      <c r="P6" s="181" t="s">
        <v>333</v>
      </c>
      <c r="Q6" s="181">
        <v>44</v>
      </c>
      <c r="R6" s="181" t="s">
        <v>333</v>
      </c>
      <c r="S6" s="181">
        <v>26</v>
      </c>
      <c r="T6" s="181" t="s">
        <v>335</v>
      </c>
      <c r="U6" s="181">
        <v>44</v>
      </c>
      <c r="V6" s="181" t="s">
        <v>335</v>
      </c>
      <c r="W6" s="181">
        <v>26</v>
      </c>
      <c r="X6" s="181" t="s">
        <v>335</v>
      </c>
      <c r="Y6" s="181">
        <v>44</v>
      </c>
      <c r="Z6" s="181" t="s">
        <v>335</v>
      </c>
      <c r="AA6" s="181">
        <v>26</v>
      </c>
      <c r="AB6" s="181" t="s">
        <v>335</v>
      </c>
      <c r="AC6" s="181">
        <v>44</v>
      </c>
      <c r="AD6" s="181" t="s">
        <v>335</v>
      </c>
      <c r="AE6" s="181">
        <v>26</v>
      </c>
      <c r="AF6" s="181" t="s">
        <v>335</v>
      </c>
      <c r="AG6" s="181">
        <v>44</v>
      </c>
      <c r="AH6" s="181" t="s">
        <v>335</v>
      </c>
      <c r="AI6" s="181">
        <v>26</v>
      </c>
      <c r="AJ6" s="181" t="s">
        <v>339</v>
      </c>
      <c r="AK6" s="181">
        <v>44</v>
      </c>
      <c r="AL6" s="181" t="s">
        <v>339</v>
      </c>
      <c r="AM6" s="181">
        <v>26</v>
      </c>
      <c r="AN6" s="181" t="s">
        <v>335</v>
      </c>
      <c r="AO6" s="181">
        <v>44</v>
      </c>
      <c r="AP6" s="181" t="s">
        <v>336</v>
      </c>
      <c r="AQ6" s="181">
        <v>26</v>
      </c>
      <c r="AR6" s="181" t="s">
        <v>335</v>
      </c>
      <c r="AS6" s="181">
        <v>44</v>
      </c>
      <c r="AT6" s="181" t="s">
        <v>336</v>
      </c>
      <c r="AU6" s="181">
        <v>26</v>
      </c>
      <c r="AV6" s="181" t="s">
        <v>335</v>
      </c>
      <c r="AW6" s="181">
        <v>44</v>
      </c>
      <c r="AX6" s="181" t="s">
        <v>336</v>
      </c>
      <c r="AY6" s="181">
        <v>26</v>
      </c>
      <c r="AZ6" s="181" t="s">
        <v>335</v>
      </c>
      <c r="BA6" s="181">
        <v>44</v>
      </c>
      <c r="BB6" s="181" t="s">
        <v>336</v>
      </c>
      <c r="BC6" s="182" t="s">
        <v>63</v>
      </c>
    </row>
    <row r="7" spans="1:55" s="163" customFormat="1" x14ac:dyDescent="0.2">
      <c r="A7" s="192">
        <v>79911726</v>
      </c>
      <c r="B7" s="193" t="s">
        <v>68</v>
      </c>
      <c r="C7" s="194">
        <v>39</v>
      </c>
      <c r="D7" s="195" t="s">
        <v>66</v>
      </c>
      <c r="E7" s="194" t="s">
        <v>53</v>
      </c>
      <c r="F7" s="194" t="s">
        <v>54</v>
      </c>
      <c r="G7" s="194" t="s">
        <v>69</v>
      </c>
      <c r="H7" s="194"/>
      <c r="I7" s="194"/>
      <c r="J7" s="194"/>
      <c r="K7" s="194">
        <v>5</v>
      </c>
      <c r="L7" s="194">
        <v>1</v>
      </c>
      <c r="M7" s="194">
        <v>3</v>
      </c>
      <c r="N7" s="194">
        <v>1</v>
      </c>
      <c r="O7" s="194">
        <v>36</v>
      </c>
      <c r="P7" s="194" t="s">
        <v>334</v>
      </c>
      <c r="Q7" s="194">
        <v>37</v>
      </c>
      <c r="R7" s="194" t="s">
        <v>334</v>
      </c>
      <c r="S7" s="194">
        <v>36</v>
      </c>
      <c r="T7" s="194" t="s">
        <v>335</v>
      </c>
      <c r="U7" s="194">
        <v>37</v>
      </c>
      <c r="V7" s="194" t="s">
        <v>335</v>
      </c>
      <c r="W7" s="194">
        <v>36</v>
      </c>
      <c r="X7" s="194" t="s">
        <v>336</v>
      </c>
      <c r="Y7" s="194">
        <v>37</v>
      </c>
      <c r="Z7" s="194" t="s">
        <v>335</v>
      </c>
      <c r="AA7" s="194">
        <v>36</v>
      </c>
      <c r="AB7" s="194" t="s">
        <v>336</v>
      </c>
      <c r="AC7" s="194">
        <v>37</v>
      </c>
      <c r="AD7" s="194" t="s">
        <v>335</v>
      </c>
      <c r="AE7" s="194">
        <v>36</v>
      </c>
      <c r="AF7" s="194" t="s">
        <v>336</v>
      </c>
      <c r="AG7" s="194">
        <v>37</v>
      </c>
      <c r="AH7" s="194" t="s">
        <v>335</v>
      </c>
      <c r="AI7" s="194">
        <v>36</v>
      </c>
      <c r="AJ7" s="194" t="s">
        <v>339</v>
      </c>
      <c r="AK7" s="194">
        <v>37</v>
      </c>
      <c r="AL7" s="194" t="s">
        <v>337</v>
      </c>
      <c r="AM7" s="194">
        <v>36</v>
      </c>
      <c r="AN7" s="194" t="s">
        <v>335</v>
      </c>
      <c r="AO7" s="194">
        <v>37</v>
      </c>
      <c r="AP7" s="194" t="s">
        <v>335</v>
      </c>
      <c r="AQ7" s="194">
        <v>36</v>
      </c>
      <c r="AR7" s="194" t="s">
        <v>335</v>
      </c>
      <c r="AS7" s="194">
        <v>37</v>
      </c>
      <c r="AT7" s="194" t="s">
        <v>335</v>
      </c>
      <c r="AU7" s="194">
        <v>36</v>
      </c>
      <c r="AV7" s="194" t="s">
        <v>335</v>
      </c>
      <c r="AW7" s="194">
        <v>37</v>
      </c>
      <c r="AX7" s="194" t="s">
        <v>335</v>
      </c>
      <c r="AY7" s="194">
        <v>36</v>
      </c>
      <c r="AZ7" s="194" t="s">
        <v>335</v>
      </c>
      <c r="BA7" s="194">
        <v>37</v>
      </c>
      <c r="BB7" s="194" t="s">
        <v>335</v>
      </c>
      <c r="BC7" s="192" t="s">
        <v>55</v>
      </c>
    </row>
    <row r="8" spans="1:55" x14ac:dyDescent="0.2">
      <c r="A8" s="182">
        <v>530225952</v>
      </c>
      <c r="B8" s="191" t="s">
        <v>70</v>
      </c>
      <c r="C8" s="181">
        <v>31</v>
      </c>
      <c r="D8" s="187" t="s">
        <v>51</v>
      </c>
      <c r="E8" s="181" t="s">
        <v>53</v>
      </c>
      <c r="F8" s="181" t="s">
        <v>54</v>
      </c>
      <c r="G8" s="181"/>
      <c r="H8" s="181">
        <v>33</v>
      </c>
      <c r="I8" s="181">
        <v>41</v>
      </c>
      <c r="J8" s="181"/>
      <c r="K8" s="181">
        <v>7</v>
      </c>
      <c r="L8" s="181">
        <v>6</v>
      </c>
      <c r="M8" s="181">
        <v>7</v>
      </c>
      <c r="N8" s="181">
        <v>2</v>
      </c>
      <c r="O8" s="181">
        <v>33</v>
      </c>
      <c r="P8" s="181" t="s">
        <v>333</v>
      </c>
      <c r="Q8" s="181">
        <v>41</v>
      </c>
      <c r="R8" s="181" t="s">
        <v>333</v>
      </c>
      <c r="S8" s="181">
        <v>33</v>
      </c>
      <c r="T8" s="181" t="s">
        <v>333</v>
      </c>
      <c r="U8" s="181">
        <v>41</v>
      </c>
      <c r="V8" s="181" t="s">
        <v>335</v>
      </c>
      <c r="W8" s="181">
        <v>33</v>
      </c>
      <c r="X8" s="181" t="s">
        <v>336</v>
      </c>
      <c r="Y8" s="181">
        <v>41</v>
      </c>
      <c r="Z8" s="181" t="s">
        <v>335</v>
      </c>
      <c r="AA8" s="181">
        <v>33</v>
      </c>
      <c r="AB8" s="181" t="s">
        <v>336</v>
      </c>
      <c r="AC8" s="181">
        <v>41</v>
      </c>
      <c r="AD8" s="181" t="s">
        <v>335</v>
      </c>
      <c r="AE8" s="181">
        <v>33</v>
      </c>
      <c r="AF8" s="181" t="s">
        <v>336</v>
      </c>
      <c r="AG8" s="181">
        <v>41</v>
      </c>
      <c r="AH8" s="181" t="s">
        <v>335</v>
      </c>
      <c r="AI8" s="181">
        <v>33</v>
      </c>
      <c r="AJ8" s="181" t="s">
        <v>339</v>
      </c>
      <c r="AK8" s="181">
        <v>41</v>
      </c>
      <c r="AL8" s="181" t="s">
        <v>335</v>
      </c>
      <c r="AM8" s="181">
        <v>33</v>
      </c>
      <c r="AN8" s="181" t="s">
        <v>336</v>
      </c>
      <c r="AO8" s="181">
        <v>41</v>
      </c>
      <c r="AP8" s="181" t="s">
        <v>335</v>
      </c>
      <c r="AQ8" s="181">
        <v>33</v>
      </c>
      <c r="AR8" s="181" t="s">
        <v>335</v>
      </c>
      <c r="AS8" s="181">
        <v>41</v>
      </c>
      <c r="AT8" s="181" t="s">
        <v>335</v>
      </c>
      <c r="AU8" s="181">
        <v>33</v>
      </c>
      <c r="AV8" s="181" t="s">
        <v>335</v>
      </c>
      <c r="AW8" s="181">
        <v>41</v>
      </c>
      <c r="AX8" s="181" t="s">
        <v>335</v>
      </c>
      <c r="AY8" s="181">
        <v>33</v>
      </c>
      <c r="AZ8" s="181" t="s">
        <v>335</v>
      </c>
      <c r="BA8" s="181">
        <v>41</v>
      </c>
      <c r="BB8" s="181" t="s">
        <v>335</v>
      </c>
      <c r="BC8" s="182" t="s">
        <v>71</v>
      </c>
    </row>
    <row r="9" spans="1:55" x14ac:dyDescent="0.2">
      <c r="A9" s="182">
        <v>1020732612</v>
      </c>
      <c r="B9" s="191" t="s">
        <v>76</v>
      </c>
      <c r="C9" s="181">
        <v>26</v>
      </c>
      <c r="D9" s="187" t="s">
        <v>51</v>
      </c>
      <c r="E9" s="181" t="s">
        <v>53</v>
      </c>
      <c r="F9" s="181" t="s">
        <v>54</v>
      </c>
      <c r="G9" s="181" t="s">
        <v>72</v>
      </c>
      <c r="H9" s="181"/>
      <c r="I9" s="181"/>
      <c r="J9" s="181"/>
      <c r="K9" s="181">
        <v>6</v>
      </c>
      <c r="L9" s="181">
        <v>3</v>
      </c>
      <c r="M9" s="181">
        <v>5</v>
      </c>
      <c r="N9" s="181">
        <v>1</v>
      </c>
      <c r="O9" s="181">
        <v>46</v>
      </c>
      <c r="P9" s="181" t="s">
        <v>334</v>
      </c>
      <c r="Q9" s="181">
        <v>31</v>
      </c>
      <c r="R9" s="181" t="s">
        <v>333</v>
      </c>
      <c r="S9" s="181">
        <v>46</v>
      </c>
      <c r="T9" s="181" t="s">
        <v>336</v>
      </c>
      <c r="U9" s="181">
        <v>31</v>
      </c>
      <c r="V9" s="181" t="s">
        <v>335</v>
      </c>
      <c r="W9" s="181">
        <v>46</v>
      </c>
      <c r="X9" s="181" t="s">
        <v>336</v>
      </c>
      <c r="Y9" s="181">
        <v>31</v>
      </c>
      <c r="Z9" s="181" t="s">
        <v>335</v>
      </c>
      <c r="AA9" s="181">
        <v>46</v>
      </c>
      <c r="AB9" s="181" t="s">
        <v>336</v>
      </c>
      <c r="AC9" s="181">
        <v>31</v>
      </c>
      <c r="AD9" s="181" t="s">
        <v>335</v>
      </c>
      <c r="AE9" s="181">
        <v>46</v>
      </c>
      <c r="AF9" s="181" t="s">
        <v>336</v>
      </c>
      <c r="AG9" s="181">
        <v>31</v>
      </c>
      <c r="AH9" s="181" t="s">
        <v>335</v>
      </c>
      <c r="AI9" s="181">
        <v>46</v>
      </c>
      <c r="AJ9" s="181" t="s">
        <v>337</v>
      </c>
      <c r="AK9" s="181">
        <v>31</v>
      </c>
      <c r="AL9" s="181" t="s">
        <v>337</v>
      </c>
      <c r="AM9" s="181">
        <v>46</v>
      </c>
      <c r="AN9" s="181" t="s">
        <v>335</v>
      </c>
      <c r="AO9" s="181">
        <v>31</v>
      </c>
      <c r="AP9" s="181" t="s">
        <v>335</v>
      </c>
      <c r="AQ9" s="181">
        <v>46</v>
      </c>
      <c r="AR9" s="181" t="s">
        <v>335</v>
      </c>
      <c r="AS9" s="181">
        <v>31</v>
      </c>
      <c r="AT9" s="181" t="s">
        <v>335</v>
      </c>
      <c r="AU9" s="181">
        <v>46</v>
      </c>
      <c r="AV9" s="181" t="s">
        <v>335</v>
      </c>
      <c r="AW9" s="181">
        <v>31</v>
      </c>
      <c r="AX9" s="181" t="s">
        <v>335</v>
      </c>
      <c r="AY9" s="181">
        <v>46</v>
      </c>
      <c r="AZ9" s="181" t="s">
        <v>335</v>
      </c>
      <c r="BA9" s="181">
        <v>31</v>
      </c>
      <c r="BB9" s="181" t="s">
        <v>335</v>
      </c>
      <c r="BC9" s="182" t="s">
        <v>100</v>
      </c>
    </row>
    <row r="10" spans="1:55" x14ac:dyDescent="0.2">
      <c r="A10" s="182">
        <v>51987319</v>
      </c>
      <c r="B10" s="191" t="s">
        <v>75</v>
      </c>
      <c r="C10" s="181">
        <v>35</v>
      </c>
      <c r="D10" s="187" t="s">
        <v>51</v>
      </c>
      <c r="E10" s="181" t="s">
        <v>53</v>
      </c>
      <c r="F10" s="181" t="s">
        <v>54</v>
      </c>
      <c r="G10" s="181" t="s">
        <v>74</v>
      </c>
      <c r="H10" s="181"/>
      <c r="I10" s="181"/>
      <c r="J10" s="181"/>
      <c r="K10" s="181">
        <v>2</v>
      </c>
      <c r="L10" s="181">
        <v>1</v>
      </c>
      <c r="M10" s="181">
        <v>5</v>
      </c>
      <c r="N10" s="181">
        <v>1</v>
      </c>
      <c r="O10" s="181">
        <v>16</v>
      </c>
      <c r="P10" s="181" t="s">
        <v>334</v>
      </c>
      <c r="Q10" s="181">
        <v>17</v>
      </c>
      <c r="R10" s="181" t="s">
        <v>333</v>
      </c>
      <c r="S10" s="181">
        <v>16</v>
      </c>
      <c r="T10" s="181" t="s">
        <v>333</v>
      </c>
      <c r="U10" s="181">
        <v>17</v>
      </c>
      <c r="V10" s="181" t="s">
        <v>336</v>
      </c>
      <c r="W10" s="181">
        <v>16</v>
      </c>
      <c r="X10" s="181" t="s">
        <v>335</v>
      </c>
      <c r="Y10" s="181">
        <v>17</v>
      </c>
      <c r="Z10" s="181" t="s">
        <v>336</v>
      </c>
      <c r="AA10" s="181">
        <v>16</v>
      </c>
      <c r="AB10" s="181" t="s">
        <v>335</v>
      </c>
      <c r="AC10" s="181">
        <v>17</v>
      </c>
      <c r="AD10" s="181" t="s">
        <v>336</v>
      </c>
      <c r="AE10" s="181">
        <v>16</v>
      </c>
      <c r="AF10" s="181" t="s">
        <v>335</v>
      </c>
      <c r="AG10" s="181">
        <v>16</v>
      </c>
      <c r="AH10" s="181" t="s">
        <v>335</v>
      </c>
      <c r="AI10" s="181">
        <v>16</v>
      </c>
      <c r="AJ10" s="181" t="s">
        <v>337</v>
      </c>
      <c r="AK10" s="181">
        <v>17</v>
      </c>
      <c r="AL10" s="181" t="s">
        <v>337</v>
      </c>
      <c r="AM10" s="181">
        <v>16</v>
      </c>
      <c r="AN10" s="181" t="s">
        <v>335</v>
      </c>
      <c r="AO10" s="181">
        <v>17</v>
      </c>
      <c r="AP10" s="181" t="s">
        <v>340</v>
      </c>
      <c r="AQ10" s="181">
        <v>16</v>
      </c>
      <c r="AR10" s="181" t="s">
        <v>335</v>
      </c>
      <c r="AS10" s="181">
        <v>17</v>
      </c>
      <c r="AT10" s="181" t="s">
        <v>336</v>
      </c>
      <c r="AU10" s="181">
        <v>16</v>
      </c>
      <c r="AV10" s="181" t="s">
        <v>335</v>
      </c>
      <c r="AW10" s="181">
        <v>17</v>
      </c>
      <c r="AX10" s="181" t="s">
        <v>336</v>
      </c>
      <c r="AY10" s="181">
        <v>16</v>
      </c>
      <c r="AZ10" s="181" t="s">
        <v>335</v>
      </c>
      <c r="BA10" s="181">
        <v>17</v>
      </c>
      <c r="BB10" s="181" t="s">
        <v>336</v>
      </c>
      <c r="BC10" s="182" t="s">
        <v>63</v>
      </c>
    </row>
    <row r="11" spans="1:55" s="163" customFormat="1" x14ac:dyDescent="0.2">
      <c r="A11" s="192">
        <v>10722745205</v>
      </c>
      <c r="B11" s="193" t="s">
        <v>77</v>
      </c>
      <c r="C11" s="194">
        <v>29</v>
      </c>
      <c r="D11" s="195" t="s">
        <v>51</v>
      </c>
      <c r="E11" s="194" t="s">
        <v>53</v>
      </c>
      <c r="F11" s="194" t="s">
        <v>54</v>
      </c>
      <c r="G11" s="194">
        <v>26</v>
      </c>
      <c r="H11" s="194">
        <v>27</v>
      </c>
      <c r="I11" s="194"/>
      <c r="J11" s="194"/>
      <c r="K11" s="194">
        <v>5</v>
      </c>
      <c r="L11" s="194">
        <v>2</v>
      </c>
      <c r="M11" s="194">
        <v>3</v>
      </c>
      <c r="N11" s="194">
        <v>1</v>
      </c>
      <c r="O11" s="194">
        <v>26</v>
      </c>
      <c r="P11" s="194" t="s">
        <v>333</v>
      </c>
      <c r="Q11" s="194">
        <v>27</v>
      </c>
      <c r="R11" s="194" t="s">
        <v>334</v>
      </c>
      <c r="S11" s="194">
        <v>26</v>
      </c>
      <c r="T11" s="194" t="s">
        <v>333</v>
      </c>
      <c r="U11" s="194">
        <v>27</v>
      </c>
      <c r="V11" s="194" t="s">
        <v>336</v>
      </c>
      <c r="W11" s="194">
        <v>26</v>
      </c>
      <c r="X11" s="194" t="s">
        <v>335</v>
      </c>
      <c r="Y11" s="194">
        <v>27</v>
      </c>
      <c r="Z11" s="194" t="s">
        <v>335</v>
      </c>
      <c r="AA11" s="194">
        <v>26</v>
      </c>
      <c r="AB11" s="194" t="s">
        <v>335</v>
      </c>
      <c r="AC11" s="194">
        <v>27</v>
      </c>
      <c r="AD11" s="194" t="s">
        <v>335</v>
      </c>
      <c r="AE11" s="194">
        <v>26</v>
      </c>
      <c r="AF11" s="194" t="s">
        <v>336</v>
      </c>
      <c r="AG11" s="194">
        <v>27</v>
      </c>
      <c r="AH11" s="194" t="s">
        <v>336</v>
      </c>
      <c r="AI11" s="194">
        <v>26</v>
      </c>
      <c r="AJ11" s="194" t="s">
        <v>339</v>
      </c>
      <c r="AK11" s="194">
        <v>27</v>
      </c>
      <c r="AL11" s="194" t="s">
        <v>339</v>
      </c>
      <c r="AM11" s="194">
        <v>26</v>
      </c>
      <c r="AN11" s="194" t="s">
        <v>336</v>
      </c>
      <c r="AO11" s="194">
        <v>27</v>
      </c>
      <c r="AP11" s="194" t="s">
        <v>336</v>
      </c>
      <c r="AQ11" s="194">
        <v>26</v>
      </c>
      <c r="AR11" s="194" t="s">
        <v>336</v>
      </c>
      <c r="AS11" s="194">
        <v>27</v>
      </c>
      <c r="AT11" s="194" t="s">
        <v>336</v>
      </c>
      <c r="AU11" s="194">
        <v>26</v>
      </c>
      <c r="AV11" s="194" t="s">
        <v>336</v>
      </c>
      <c r="AW11" s="194">
        <v>27</v>
      </c>
      <c r="AX11" s="194" t="s">
        <v>336</v>
      </c>
      <c r="AY11" s="194">
        <v>26</v>
      </c>
      <c r="AZ11" s="194" t="s">
        <v>335</v>
      </c>
      <c r="BA11" s="194">
        <v>27</v>
      </c>
      <c r="BB11" s="194" t="s">
        <v>335</v>
      </c>
      <c r="BC11" s="192" t="s">
        <v>63</v>
      </c>
    </row>
    <row r="12" spans="1:55" x14ac:dyDescent="0.2">
      <c r="A12" s="182">
        <v>39768010</v>
      </c>
      <c r="B12" s="191" t="s">
        <v>78</v>
      </c>
      <c r="C12" s="181">
        <v>45</v>
      </c>
      <c r="D12" s="187" t="s">
        <v>51</v>
      </c>
      <c r="E12" s="181" t="s">
        <v>73</v>
      </c>
      <c r="F12" s="181" t="s">
        <v>54</v>
      </c>
      <c r="G12" s="181" t="s">
        <v>52</v>
      </c>
      <c r="H12" s="181"/>
      <c r="I12" s="181"/>
      <c r="J12" s="181"/>
      <c r="K12" s="181">
        <v>5</v>
      </c>
      <c r="L12" s="181">
        <v>2</v>
      </c>
      <c r="M12" s="181">
        <v>5</v>
      </c>
      <c r="N12" s="181">
        <v>1</v>
      </c>
      <c r="O12" s="181">
        <v>45</v>
      </c>
      <c r="P12" s="181" t="s">
        <v>334</v>
      </c>
      <c r="Q12" s="181">
        <v>46</v>
      </c>
      <c r="R12" s="181" t="s">
        <v>333</v>
      </c>
      <c r="S12" s="181">
        <v>45</v>
      </c>
      <c r="T12" s="181" t="s">
        <v>335</v>
      </c>
      <c r="U12" s="181">
        <v>46</v>
      </c>
      <c r="V12" s="181" t="s">
        <v>335</v>
      </c>
      <c r="W12" s="181">
        <v>45</v>
      </c>
      <c r="X12" s="181" t="s">
        <v>335</v>
      </c>
      <c r="Y12" s="181">
        <v>46</v>
      </c>
      <c r="Z12" s="181" t="s">
        <v>335</v>
      </c>
      <c r="AA12" s="181">
        <v>45</v>
      </c>
      <c r="AB12" s="181" t="s">
        <v>338</v>
      </c>
      <c r="AC12" s="181">
        <v>46</v>
      </c>
      <c r="AD12" s="181" t="s">
        <v>335</v>
      </c>
      <c r="AE12" s="181">
        <v>45</v>
      </c>
      <c r="AF12" s="181" t="s">
        <v>335</v>
      </c>
      <c r="AG12" s="181">
        <v>46</v>
      </c>
      <c r="AH12" s="181" t="s">
        <v>335</v>
      </c>
      <c r="AI12" s="181">
        <v>45</v>
      </c>
      <c r="AJ12" s="181" t="s">
        <v>337</v>
      </c>
      <c r="AK12" s="181">
        <v>46</v>
      </c>
      <c r="AL12" s="181" t="s">
        <v>337</v>
      </c>
      <c r="AM12" s="181">
        <v>45</v>
      </c>
      <c r="AN12" s="181" t="s">
        <v>335</v>
      </c>
      <c r="AO12" s="181">
        <v>46</v>
      </c>
      <c r="AP12" s="181" t="s">
        <v>335</v>
      </c>
      <c r="AQ12" s="181">
        <v>45</v>
      </c>
      <c r="AR12" s="181" t="s">
        <v>335</v>
      </c>
      <c r="AS12" s="181">
        <v>46</v>
      </c>
      <c r="AT12" s="181" t="s">
        <v>335</v>
      </c>
      <c r="AU12" s="181">
        <v>45</v>
      </c>
      <c r="AV12" s="181" t="s">
        <v>335</v>
      </c>
      <c r="AW12" s="181">
        <v>46</v>
      </c>
      <c r="AX12" s="181" t="s">
        <v>335</v>
      </c>
      <c r="AY12" s="181">
        <v>45</v>
      </c>
      <c r="AZ12" s="181" t="s">
        <v>335</v>
      </c>
      <c r="BA12" s="181">
        <v>46</v>
      </c>
      <c r="BB12" s="181" t="s">
        <v>335</v>
      </c>
      <c r="BC12" s="182" t="s">
        <v>55</v>
      </c>
    </row>
    <row r="13" spans="1:55" x14ac:dyDescent="0.2">
      <c r="A13" s="182">
        <v>79369218</v>
      </c>
      <c r="B13" s="191" t="s">
        <v>79</v>
      </c>
      <c r="C13" s="181">
        <v>44</v>
      </c>
      <c r="D13" s="187" t="s">
        <v>66</v>
      </c>
      <c r="E13" s="181" t="s">
        <v>53</v>
      </c>
      <c r="F13" s="181" t="s">
        <v>54</v>
      </c>
      <c r="G13" s="181" t="s">
        <v>80</v>
      </c>
      <c r="H13" s="181"/>
      <c r="I13" s="181"/>
      <c r="J13" s="181"/>
      <c r="K13" s="181">
        <v>4</v>
      </c>
      <c r="L13" s="181">
        <v>1</v>
      </c>
      <c r="M13" s="181">
        <v>3</v>
      </c>
      <c r="N13" s="181">
        <v>1</v>
      </c>
      <c r="O13" s="181">
        <v>23</v>
      </c>
      <c r="P13" s="181" t="s">
        <v>333</v>
      </c>
      <c r="Q13" s="181">
        <v>41</v>
      </c>
      <c r="R13" s="181" t="s">
        <v>333</v>
      </c>
      <c r="S13" s="181">
        <v>23</v>
      </c>
      <c r="T13" s="181" t="s">
        <v>335</v>
      </c>
      <c r="U13" s="181">
        <v>41</v>
      </c>
      <c r="V13" s="181" t="s">
        <v>335</v>
      </c>
      <c r="W13" s="181">
        <v>23</v>
      </c>
      <c r="X13" s="181" t="s">
        <v>335</v>
      </c>
      <c r="Y13" s="181">
        <v>41</v>
      </c>
      <c r="Z13" s="181" t="s">
        <v>335</v>
      </c>
      <c r="AA13" s="181">
        <v>23</v>
      </c>
      <c r="AB13" s="181" t="s">
        <v>335</v>
      </c>
      <c r="AC13" s="181">
        <v>41</v>
      </c>
      <c r="AD13" s="181" t="s">
        <v>335</v>
      </c>
      <c r="AE13" s="181">
        <v>23</v>
      </c>
      <c r="AF13" s="181" t="s">
        <v>338</v>
      </c>
      <c r="AG13" s="181">
        <v>41</v>
      </c>
      <c r="AH13" s="181" t="s">
        <v>335</v>
      </c>
      <c r="AI13" s="181">
        <v>23</v>
      </c>
      <c r="AJ13" s="181" t="s">
        <v>339</v>
      </c>
      <c r="AK13" s="181">
        <v>41</v>
      </c>
      <c r="AL13" s="181" t="s">
        <v>339</v>
      </c>
      <c r="AM13" s="181">
        <v>23</v>
      </c>
      <c r="AN13" s="181" t="s">
        <v>335</v>
      </c>
      <c r="AO13" s="181">
        <v>41</v>
      </c>
      <c r="AP13" s="181" t="s">
        <v>335</v>
      </c>
      <c r="AQ13" s="181">
        <v>23</v>
      </c>
      <c r="AR13" s="181" t="s">
        <v>335</v>
      </c>
      <c r="AS13" s="181">
        <v>41</v>
      </c>
      <c r="AT13" s="181" t="s">
        <v>335</v>
      </c>
      <c r="AU13" s="181">
        <v>23</v>
      </c>
      <c r="AV13" s="181" t="s">
        <v>335</v>
      </c>
      <c r="AW13" s="181">
        <v>41</v>
      </c>
      <c r="AX13" s="181" t="s">
        <v>335</v>
      </c>
      <c r="AY13" s="181">
        <v>23</v>
      </c>
      <c r="AZ13" s="181" t="s">
        <v>335</v>
      </c>
      <c r="BA13" s="181">
        <v>41</v>
      </c>
      <c r="BB13" s="181" t="s">
        <v>335</v>
      </c>
      <c r="BC13" s="182" t="s">
        <v>71</v>
      </c>
    </row>
    <row r="14" spans="1:55" x14ac:dyDescent="0.2">
      <c r="A14" s="182">
        <v>39532234</v>
      </c>
      <c r="B14" s="191" t="s">
        <v>81</v>
      </c>
      <c r="C14" s="181">
        <v>49</v>
      </c>
      <c r="D14" s="187" t="s">
        <v>51</v>
      </c>
      <c r="E14" s="181" t="s">
        <v>73</v>
      </c>
      <c r="F14" s="181" t="s">
        <v>54</v>
      </c>
      <c r="G14" s="181"/>
      <c r="H14" s="181"/>
      <c r="I14" s="181" t="s">
        <v>57</v>
      </c>
      <c r="J14" s="181"/>
      <c r="K14" s="181">
        <v>7</v>
      </c>
      <c r="L14" s="181">
        <v>6</v>
      </c>
      <c r="M14" s="181">
        <v>7</v>
      </c>
      <c r="N14" s="181">
        <v>2</v>
      </c>
      <c r="O14" s="181">
        <v>31</v>
      </c>
      <c r="P14" s="181" t="s">
        <v>334</v>
      </c>
      <c r="Q14" s="181">
        <v>41</v>
      </c>
      <c r="R14" s="181" t="s">
        <v>334</v>
      </c>
      <c r="S14" s="181">
        <v>31</v>
      </c>
      <c r="T14" s="181" t="s">
        <v>336</v>
      </c>
      <c r="U14" s="181">
        <v>41</v>
      </c>
      <c r="V14" s="181" t="s">
        <v>336</v>
      </c>
      <c r="W14" s="181">
        <v>31</v>
      </c>
      <c r="X14" s="181" t="s">
        <v>335</v>
      </c>
      <c r="Y14" s="181">
        <v>41</v>
      </c>
      <c r="Z14" s="181" t="s">
        <v>335</v>
      </c>
      <c r="AA14" s="181">
        <v>31</v>
      </c>
      <c r="AB14" s="181" t="s">
        <v>335</v>
      </c>
      <c r="AC14" s="181">
        <v>41</v>
      </c>
      <c r="AD14" s="181" t="s">
        <v>335</v>
      </c>
      <c r="AE14" s="181">
        <v>31</v>
      </c>
      <c r="AF14" s="181" t="s">
        <v>336</v>
      </c>
      <c r="AG14" s="181">
        <v>41</v>
      </c>
      <c r="AH14" s="181" t="s">
        <v>336</v>
      </c>
      <c r="AI14" s="181">
        <v>31</v>
      </c>
      <c r="AJ14" s="181" t="s">
        <v>339</v>
      </c>
      <c r="AK14" s="181">
        <v>41</v>
      </c>
      <c r="AL14" s="181" t="s">
        <v>337</v>
      </c>
      <c r="AM14" s="181">
        <v>31</v>
      </c>
      <c r="AN14" s="181" t="s">
        <v>335</v>
      </c>
      <c r="AO14" s="181">
        <v>41</v>
      </c>
      <c r="AP14" s="181" t="s">
        <v>335</v>
      </c>
      <c r="AQ14" s="181">
        <v>31</v>
      </c>
      <c r="AR14" s="181" t="s">
        <v>335</v>
      </c>
      <c r="AS14" s="181">
        <v>41</v>
      </c>
      <c r="AT14" s="181" t="s">
        <v>335</v>
      </c>
      <c r="AU14" s="181">
        <v>31</v>
      </c>
      <c r="AV14" s="181" t="s">
        <v>335</v>
      </c>
      <c r="AW14" s="181">
        <v>41</v>
      </c>
      <c r="AX14" s="181" t="s">
        <v>335</v>
      </c>
      <c r="AY14" s="181">
        <v>31</v>
      </c>
      <c r="AZ14" s="181" t="s">
        <v>335</v>
      </c>
      <c r="BA14" s="181">
        <v>41</v>
      </c>
      <c r="BB14" s="181" t="s">
        <v>335</v>
      </c>
      <c r="BC14" s="182" t="s">
        <v>55</v>
      </c>
    </row>
    <row r="15" spans="1:55" x14ac:dyDescent="0.2">
      <c r="A15" s="182">
        <v>52560176</v>
      </c>
      <c r="B15" s="191" t="s">
        <v>82</v>
      </c>
      <c r="C15" s="181">
        <v>45</v>
      </c>
      <c r="D15" s="187" t="s">
        <v>51</v>
      </c>
      <c r="E15" s="181" t="s">
        <v>53</v>
      </c>
      <c r="F15" s="181" t="s">
        <v>54</v>
      </c>
      <c r="G15" s="181">
        <v>34</v>
      </c>
      <c r="H15" s="181">
        <v>43</v>
      </c>
      <c r="I15" s="181"/>
      <c r="J15" s="181"/>
      <c r="K15" s="181">
        <v>1</v>
      </c>
      <c r="L15" s="181">
        <v>1</v>
      </c>
      <c r="M15" s="181">
        <v>3</v>
      </c>
      <c r="N15" s="181">
        <v>1</v>
      </c>
      <c r="O15" s="181">
        <v>34</v>
      </c>
      <c r="P15" s="181" t="s">
        <v>333</v>
      </c>
      <c r="Q15" s="181">
        <v>43</v>
      </c>
      <c r="R15" s="181" t="s">
        <v>333</v>
      </c>
      <c r="S15" s="181">
        <v>34</v>
      </c>
      <c r="T15" s="181" t="s">
        <v>335</v>
      </c>
      <c r="U15" s="181">
        <v>43</v>
      </c>
      <c r="V15" s="181" t="s">
        <v>335</v>
      </c>
      <c r="W15" s="181">
        <v>34</v>
      </c>
      <c r="X15" s="181" t="s">
        <v>335</v>
      </c>
      <c r="Y15" s="181">
        <v>43</v>
      </c>
      <c r="Z15" s="181" t="s">
        <v>335</v>
      </c>
      <c r="AA15" s="181">
        <v>34</v>
      </c>
      <c r="AB15" s="181" t="s">
        <v>335</v>
      </c>
      <c r="AC15" s="181">
        <v>43</v>
      </c>
      <c r="AD15" s="181" t="s">
        <v>335</v>
      </c>
      <c r="AE15" s="181">
        <v>34</v>
      </c>
      <c r="AF15" s="181" t="s">
        <v>335</v>
      </c>
      <c r="AG15" s="181">
        <v>43</v>
      </c>
      <c r="AH15" s="181" t="s">
        <v>335</v>
      </c>
      <c r="AI15" s="181">
        <v>34</v>
      </c>
      <c r="AJ15" s="181" t="s">
        <v>339</v>
      </c>
      <c r="AK15" s="181">
        <v>43</v>
      </c>
      <c r="AL15" s="181" t="s">
        <v>339</v>
      </c>
      <c r="AM15" s="181">
        <v>34</v>
      </c>
      <c r="AN15" s="181" t="s">
        <v>335</v>
      </c>
      <c r="AO15" s="181">
        <v>43</v>
      </c>
      <c r="AP15" s="181" t="s">
        <v>335</v>
      </c>
      <c r="AQ15" s="181">
        <v>34</v>
      </c>
      <c r="AR15" s="181" t="s">
        <v>335</v>
      </c>
      <c r="AS15" s="181">
        <v>43</v>
      </c>
      <c r="AT15" s="181" t="s">
        <v>335</v>
      </c>
      <c r="AU15" s="181">
        <v>34</v>
      </c>
      <c r="AV15" s="181" t="s">
        <v>335</v>
      </c>
      <c r="AW15" s="181">
        <v>43</v>
      </c>
      <c r="AX15" s="181" t="s">
        <v>335</v>
      </c>
      <c r="AY15" s="181">
        <v>34</v>
      </c>
      <c r="AZ15" s="181" t="s">
        <v>335</v>
      </c>
      <c r="BA15" s="181">
        <v>43</v>
      </c>
      <c r="BB15" s="181" t="s">
        <v>335</v>
      </c>
      <c r="BC15" s="182" t="s">
        <v>55</v>
      </c>
    </row>
    <row r="16" spans="1:55" x14ac:dyDescent="0.2">
      <c r="A16" s="186">
        <v>20755319</v>
      </c>
      <c r="B16" s="191" t="s">
        <v>83</v>
      </c>
      <c r="C16" s="181">
        <v>38</v>
      </c>
      <c r="D16" s="187" t="s">
        <v>51</v>
      </c>
      <c r="E16" s="181" t="s">
        <v>53</v>
      </c>
      <c r="F16" s="181" t="s">
        <v>54</v>
      </c>
      <c r="G16" s="181"/>
      <c r="H16" s="181" t="s">
        <v>84</v>
      </c>
      <c r="I16" s="181"/>
      <c r="J16" s="181"/>
      <c r="K16" s="181">
        <v>3</v>
      </c>
      <c r="L16" s="181">
        <v>1</v>
      </c>
      <c r="M16" s="181">
        <v>3</v>
      </c>
      <c r="N16" s="181">
        <v>1</v>
      </c>
      <c r="O16" s="181">
        <v>14</v>
      </c>
      <c r="P16" s="181" t="s">
        <v>333</v>
      </c>
      <c r="Q16" s="181">
        <v>15</v>
      </c>
      <c r="R16" s="181" t="s">
        <v>333</v>
      </c>
      <c r="S16" s="181">
        <v>14</v>
      </c>
      <c r="T16" s="181" t="s">
        <v>333</v>
      </c>
      <c r="U16" s="181">
        <v>15</v>
      </c>
      <c r="V16" s="181" t="s">
        <v>333</v>
      </c>
      <c r="W16" s="181">
        <v>14</v>
      </c>
      <c r="X16" s="181" t="s">
        <v>336</v>
      </c>
      <c r="Y16" s="181">
        <v>15</v>
      </c>
      <c r="Z16" s="181" t="s">
        <v>336</v>
      </c>
      <c r="AA16" s="181">
        <v>14</v>
      </c>
      <c r="AB16" s="181" t="s">
        <v>336</v>
      </c>
      <c r="AC16" s="181">
        <v>15</v>
      </c>
      <c r="AD16" s="181" t="s">
        <v>336</v>
      </c>
      <c r="AE16" s="181">
        <v>14</v>
      </c>
      <c r="AF16" s="181" t="s">
        <v>336</v>
      </c>
      <c r="AG16" s="181">
        <v>15</v>
      </c>
      <c r="AH16" s="181" t="s">
        <v>336</v>
      </c>
      <c r="AI16" s="181">
        <v>14</v>
      </c>
      <c r="AJ16" s="181" t="s">
        <v>336</v>
      </c>
      <c r="AK16" s="181">
        <v>15</v>
      </c>
      <c r="AL16" s="181" t="s">
        <v>339</v>
      </c>
      <c r="AM16" s="181">
        <v>14</v>
      </c>
      <c r="AN16" s="181" t="s">
        <v>335</v>
      </c>
      <c r="AO16" s="181">
        <v>15</v>
      </c>
      <c r="AP16" s="181" t="s">
        <v>335</v>
      </c>
      <c r="AQ16" s="181">
        <v>14</v>
      </c>
      <c r="AR16" s="181" t="s">
        <v>335</v>
      </c>
      <c r="AS16" s="181">
        <v>15</v>
      </c>
      <c r="AT16" s="181" t="s">
        <v>335</v>
      </c>
      <c r="AU16" s="181">
        <v>14</v>
      </c>
      <c r="AV16" s="181" t="s">
        <v>335</v>
      </c>
      <c r="AW16" s="181">
        <v>15</v>
      </c>
      <c r="AX16" s="181" t="s">
        <v>335</v>
      </c>
      <c r="AY16" s="181">
        <v>14</v>
      </c>
      <c r="AZ16" s="181" t="s">
        <v>335</v>
      </c>
      <c r="BA16" s="181">
        <v>15</v>
      </c>
      <c r="BB16" s="181" t="s">
        <v>335</v>
      </c>
      <c r="BC16" s="182" t="s">
        <v>63</v>
      </c>
    </row>
    <row r="17" spans="1:55" x14ac:dyDescent="0.2">
      <c r="A17" s="182">
        <v>6763728</v>
      </c>
      <c r="B17" s="191" t="s">
        <v>85</v>
      </c>
      <c r="C17" s="181">
        <v>55</v>
      </c>
      <c r="D17" s="187" t="s">
        <v>66</v>
      </c>
      <c r="E17" s="181" t="s">
        <v>73</v>
      </c>
      <c r="F17" s="181" t="s">
        <v>86</v>
      </c>
      <c r="G17" s="181"/>
      <c r="H17" s="181"/>
      <c r="I17" s="181" t="s">
        <v>87</v>
      </c>
      <c r="J17" s="181"/>
      <c r="K17" s="181">
        <v>10</v>
      </c>
      <c r="L17" s="181">
        <v>9</v>
      </c>
      <c r="M17" s="181">
        <v>10</v>
      </c>
      <c r="N17" s="181">
        <v>1</v>
      </c>
      <c r="O17" s="181">
        <v>24</v>
      </c>
      <c r="P17" s="181" t="s">
        <v>334</v>
      </c>
      <c r="Q17" s="181">
        <v>25</v>
      </c>
      <c r="R17" s="181" t="s">
        <v>333</v>
      </c>
      <c r="S17" s="181">
        <v>24</v>
      </c>
      <c r="T17" s="181" t="s">
        <v>333</v>
      </c>
      <c r="U17" s="181">
        <v>25</v>
      </c>
      <c r="V17" s="181" t="s">
        <v>333</v>
      </c>
      <c r="W17" s="181">
        <v>24</v>
      </c>
      <c r="X17" s="181" t="s">
        <v>333</v>
      </c>
      <c r="Y17" s="181">
        <v>25</v>
      </c>
      <c r="Z17" s="181" t="s">
        <v>333</v>
      </c>
      <c r="AA17" s="181">
        <v>24</v>
      </c>
      <c r="AB17" s="181" t="s">
        <v>336</v>
      </c>
      <c r="AC17" s="181">
        <v>25</v>
      </c>
      <c r="AD17" s="181" t="s">
        <v>338</v>
      </c>
      <c r="AE17" s="181">
        <v>24</v>
      </c>
      <c r="AF17" s="181" t="s">
        <v>337</v>
      </c>
      <c r="AG17" s="181">
        <v>25</v>
      </c>
      <c r="AH17" s="181" t="s">
        <v>337</v>
      </c>
      <c r="AI17" s="181">
        <v>24</v>
      </c>
      <c r="AJ17" s="181" t="s">
        <v>339</v>
      </c>
      <c r="AK17" s="181">
        <v>25</v>
      </c>
      <c r="AL17" s="181" t="s">
        <v>339</v>
      </c>
      <c r="AM17" s="181">
        <v>24</v>
      </c>
      <c r="AN17" s="181" t="s">
        <v>340</v>
      </c>
      <c r="AO17" s="181">
        <v>25</v>
      </c>
      <c r="AP17" s="181" t="s">
        <v>340</v>
      </c>
      <c r="AQ17" s="181">
        <v>24</v>
      </c>
      <c r="AR17" s="181" t="s">
        <v>340</v>
      </c>
      <c r="AS17" s="181">
        <v>25</v>
      </c>
      <c r="AT17" s="181" t="s">
        <v>340</v>
      </c>
      <c r="AU17" s="181">
        <v>24</v>
      </c>
      <c r="AV17" s="181" t="s">
        <v>340</v>
      </c>
      <c r="AW17" s="181">
        <v>25</v>
      </c>
      <c r="AX17" s="181" t="s">
        <v>340</v>
      </c>
      <c r="AY17" s="181">
        <v>24</v>
      </c>
      <c r="AZ17" s="181" t="s">
        <v>340</v>
      </c>
      <c r="BA17" s="181">
        <v>25</v>
      </c>
      <c r="BB17" s="181" t="s">
        <v>340</v>
      </c>
      <c r="BC17" s="182" t="s">
        <v>55</v>
      </c>
    </row>
    <row r="18" spans="1:55" x14ac:dyDescent="0.2">
      <c r="A18" s="182">
        <v>51571516</v>
      </c>
      <c r="B18" s="191" t="s">
        <v>103</v>
      </c>
      <c r="C18" s="181">
        <v>32</v>
      </c>
      <c r="D18" s="187" t="s">
        <v>51</v>
      </c>
      <c r="E18" s="181" t="s">
        <v>53</v>
      </c>
      <c r="F18" s="181" t="s">
        <v>86</v>
      </c>
      <c r="G18" s="181"/>
      <c r="H18" s="181" t="s">
        <v>88</v>
      </c>
      <c r="I18" s="181"/>
      <c r="J18" s="181"/>
      <c r="K18" s="181">
        <v>8</v>
      </c>
      <c r="L18" s="181">
        <v>7</v>
      </c>
      <c r="M18" s="181">
        <v>8</v>
      </c>
      <c r="N18" s="181">
        <v>2</v>
      </c>
      <c r="O18" s="181">
        <v>46</v>
      </c>
      <c r="P18" s="181" t="s">
        <v>334</v>
      </c>
      <c r="Q18" s="181">
        <v>34</v>
      </c>
      <c r="R18" s="181" t="s">
        <v>334</v>
      </c>
      <c r="S18" s="181">
        <v>46</v>
      </c>
      <c r="T18" s="181" t="s">
        <v>333</v>
      </c>
      <c r="U18" s="181">
        <v>34</v>
      </c>
      <c r="V18" s="181" t="s">
        <v>333</v>
      </c>
      <c r="W18" s="181">
        <v>46</v>
      </c>
      <c r="X18" s="181" t="s">
        <v>333</v>
      </c>
      <c r="Y18" s="181">
        <v>34</v>
      </c>
      <c r="Z18" s="181" t="s">
        <v>333</v>
      </c>
      <c r="AA18" s="181">
        <v>46</v>
      </c>
      <c r="AB18" s="181" t="s">
        <v>338</v>
      </c>
      <c r="AC18" s="181">
        <v>34</v>
      </c>
      <c r="AD18" s="181" t="s">
        <v>338</v>
      </c>
      <c r="AE18" s="181">
        <v>46</v>
      </c>
      <c r="AF18" s="181" t="s">
        <v>337</v>
      </c>
      <c r="AG18" s="181">
        <v>34</v>
      </c>
      <c r="AH18" s="181" t="s">
        <v>339</v>
      </c>
      <c r="AI18" s="181">
        <v>46</v>
      </c>
      <c r="AJ18" s="181" t="s">
        <v>336</v>
      </c>
      <c r="AK18" s="181">
        <v>34</v>
      </c>
      <c r="AL18" s="181" t="s">
        <v>337</v>
      </c>
      <c r="AM18" s="181">
        <v>46</v>
      </c>
      <c r="AN18" s="181" t="s">
        <v>336</v>
      </c>
      <c r="AO18" s="181">
        <v>34</v>
      </c>
      <c r="AP18" s="181" t="s">
        <v>340</v>
      </c>
      <c r="AQ18" s="181">
        <v>46</v>
      </c>
      <c r="AR18" s="181" t="s">
        <v>336</v>
      </c>
      <c r="AS18" s="181">
        <v>34</v>
      </c>
      <c r="AT18" s="181" t="s">
        <v>340</v>
      </c>
      <c r="AU18" s="181">
        <v>46</v>
      </c>
      <c r="AV18" s="181" t="s">
        <v>336</v>
      </c>
      <c r="AW18" s="181">
        <v>34</v>
      </c>
      <c r="AX18" s="181" t="s">
        <v>340</v>
      </c>
      <c r="AY18" s="181">
        <v>46</v>
      </c>
      <c r="AZ18" s="181" t="s">
        <v>336</v>
      </c>
      <c r="BA18" s="181">
        <v>34</v>
      </c>
      <c r="BB18" s="181" t="s">
        <v>340</v>
      </c>
      <c r="BC18" s="182" t="s">
        <v>55</v>
      </c>
    </row>
    <row r="19" spans="1:55" x14ac:dyDescent="0.2">
      <c r="A19" s="182">
        <v>79995909</v>
      </c>
      <c r="B19" s="191" t="s">
        <v>89</v>
      </c>
      <c r="C19" s="181">
        <v>35</v>
      </c>
      <c r="D19" s="187" t="s">
        <v>66</v>
      </c>
      <c r="E19" s="181" t="s">
        <v>53</v>
      </c>
      <c r="F19" s="181" t="s">
        <v>86</v>
      </c>
      <c r="G19" s="181"/>
      <c r="H19" s="181"/>
      <c r="I19" s="181" t="s">
        <v>90</v>
      </c>
      <c r="J19" s="181"/>
      <c r="K19" s="181">
        <v>2</v>
      </c>
      <c r="L19" s="181">
        <v>3</v>
      </c>
      <c r="M19" s="181">
        <v>2</v>
      </c>
      <c r="N19" s="181">
        <v>1</v>
      </c>
      <c r="O19" s="181">
        <v>31</v>
      </c>
      <c r="P19" s="181" t="s">
        <v>333</v>
      </c>
      <c r="Q19" s="181">
        <v>32</v>
      </c>
      <c r="R19" s="181" t="s">
        <v>333</v>
      </c>
      <c r="S19" s="181">
        <v>31</v>
      </c>
      <c r="T19" s="181" t="s">
        <v>336</v>
      </c>
      <c r="U19" s="181">
        <v>32</v>
      </c>
      <c r="V19" s="181" t="s">
        <v>333</v>
      </c>
      <c r="W19" s="181">
        <v>31</v>
      </c>
      <c r="X19" s="181" t="s">
        <v>336</v>
      </c>
      <c r="Y19" s="181">
        <v>32</v>
      </c>
      <c r="Z19" s="181" t="s">
        <v>336</v>
      </c>
      <c r="AA19" s="181">
        <v>31</v>
      </c>
      <c r="AB19" s="181" t="s">
        <v>336</v>
      </c>
      <c r="AC19" s="181">
        <v>32</v>
      </c>
      <c r="AD19" s="181" t="s">
        <v>336</v>
      </c>
      <c r="AE19" s="181">
        <v>31</v>
      </c>
      <c r="AF19" s="181" t="s">
        <v>338</v>
      </c>
      <c r="AG19" s="181">
        <v>32</v>
      </c>
      <c r="AH19" s="181" t="s">
        <v>336</v>
      </c>
      <c r="AI19" s="181">
        <v>31</v>
      </c>
      <c r="AJ19" s="181" t="s">
        <v>336</v>
      </c>
      <c r="AK19" s="181">
        <v>32</v>
      </c>
      <c r="AL19" s="181" t="s">
        <v>335</v>
      </c>
      <c r="AM19" s="181">
        <v>31</v>
      </c>
      <c r="AN19" s="181" t="s">
        <v>335</v>
      </c>
      <c r="AO19" s="181">
        <v>32</v>
      </c>
      <c r="AP19" s="181" t="s">
        <v>335</v>
      </c>
      <c r="AQ19" s="181">
        <v>31</v>
      </c>
      <c r="AR19" s="181" t="s">
        <v>336</v>
      </c>
      <c r="AS19" s="181">
        <v>32</v>
      </c>
      <c r="AT19" s="181" t="s">
        <v>335</v>
      </c>
      <c r="AU19" s="181">
        <v>31</v>
      </c>
      <c r="AV19" s="181" t="s">
        <v>336</v>
      </c>
      <c r="AW19" s="181">
        <v>32</v>
      </c>
      <c r="AX19" s="181" t="s">
        <v>335</v>
      </c>
      <c r="AY19" s="181">
        <v>31</v>
      </c>
      <c r="AZ19" s="181" t="s">
        <v>336</v>
      </c>
      <c r="BA19" s="181">
        <v>32</v>
      </c>
      <c r="BB19" s="181" t="s">
        <v>335</v>
      </c>
      <c r="BC19" s="182" t="s">
        <v>55</v>
      </c>
    </row>
    <row r="20" spans="1:55" x14ac:dyDescent="0.2">
      <c r="A20" s="182">
        <v>52192972</v>
      </c>
      <c r="B20" s="191" t="s">
        <v>91</v>
      </c>
      <c r="C20" s="181">
        <v>28</v>
      </c>
      <c r="D20" s="187" t="s">
        <v>51</v>
      </c>
      <c r="E20" s="181" t="s">
        <v>53</v>
      </c>
      <c r="F20" s="181" t="s">
        <v>86</v>
      </c>
      <c r="G20" s="181"/>
      <c r="H20" s="181">
        <v>13</v>
      </c>
      <c r="I20" s="181">
        <v>12</v>
      </c>
      <c r="J20" s="181"/>
      <c r="K20" s="181">
        <v>8</v>
      </c>
      <c r="L20" s="181">
        <v>5</v>
      </c>
      <c r="M20" s="181">
        <v>8</v>
      </c>
      <c r="N20" s="181">
        <v>1</v>
      </c>
      <c r="O20" s="181">
        <v>13</v>
      </c>
      <c r="P20" s="181" t="s">
        <v>333</v>
      </c>
      <c r="Q20" s="181">
        <v>12</v>
      </c>
      <c r="R20" s="181" t="s">
        <v>334</v>
      </c>
      <c r="S20" s="181">
        <v>13</v>
      </c>
      <c r="T20" s="181" t="s">
        <v>333</v>
      </c>
      <c r="U20" s="181">
        <v>12</v>
      </c>
      <c r="V20" s="181" t="s">
        <v>334</v>
      </c>
      <c r="W20" s="181">
        <v>13</v>
      </c>
      <c r="X20" s="181" t="s">
        <v>336</v>
      </c>
      <c r="Y20" s="181">
        <v>12</v>
      </c>
      <c r="Z20" s="181" t="s">
        <v>333</v>
      </c>
      <c r="AA20" s="181">
        <v>13</v>
      </c>
      <c r="AB20" s="181" t="s">
        <v>336</v>
      </c>
      <c r="AC20" s="181">
        <v>12</v>
      </c>
      <c r="AD20" s="181" t="s">
        <v>338</v>
      </c>
      <c r="AE20" s="181">
        <v>13</v>
      </c>
      <c r="AF20" s="181" t="s">
        <v>336</v>
      </c>
      <c r="AG20" s="181">
        <v>12</v>
      </c>
      <c r="AH20" s="181" t="s">
        <v>339</v>
      </c>
      <c r="AI20" s="181">
        <v>13</v>
      </c>
      <c r="AJ20" s="181" t="s">
        <v>339</v>
      </c>
      <c r="AK20" s="181">
        <v>12</v>
      </c>
      <c r="AL20" s="181" t="s">
        <v>337</v>
      </c>
      <c r="AM20" s="181">
        <v>13</v>
      </c>
      <c r="AN20" s="181" t="s">
        <v>340</v>
      </c>
      <c r="AO20" s="181">
        <v>12</v>
      </c>
      <c r="AP20" s="181" t="s">
        <v>337</v>
      </c>
      <c r="AQ20" s="181">
        <v>13</v>
      </c>
      <c r="AR20" s="181" t="s">
        <v>336</v>
      </c>
      <c r="AS20" s="181">
        <v>12</v>
      </c>
      <c r="AT20" s="181" t="s">
        <v>340</v>
      </c>
      <c r="AU20" s="181">
        <v>13</v>
      </c>
      <c r="AV20" s="181" t="s">
        <v>336</v>
      </c>
      <c r="AW20" s="181">
        <v>12</v>
      </c>
      <c r="AX20" s="181" t="s">
        <v>340</v>
      </c>
      <c r="AY20" s="181">
        <v>13</v>
      </c>
      <c r="AZ20" s="181" t="s">
        <v>336</v>
      </c>
      <c r="BA20" s="181">
        <v>12</v>
      </c>
      <c r="BB20" s="181" t="s">
        <v>340</v>
      </c>
      <c r="BC20" s="182" t="s">
        <v>55</v>
      </c>
    </row>
    <row r="21" spans="1:55" x14ac:dyDescent="0.2">
      <c r="A21" s="182">
        <v>52145709</v>
      </c>
      <c r="B21" s="191" t="s">
        <v>92</v>
      </c>
      <c r="C21" s="181">
        <v>44</v>
      </c>
      <c r="D21" s="187" t="s">
        <v>51</v>
      </c>
      <c r="E21" s="181" t="s">
        <v>53</v>
      </c>
      <c r="F21" s="181" t="s">
        <v>86</v>
      </c>
      <c r="G21" s="181"/>
      <c r="H21" s="181"/>
      <c r="I21" s="181" t="s">
        <v>93</v>
      </c>
      <c r="J21" s="181"/>
      <c r="K21" s="181">
        <v>3</v>
      </c>
      <c r="L21" s="181">
        <v>4</v>
      </c>
      <c r="M21" s="181">
        <v>2</v>
      </c>
      <c r="N21" s="181">
        <v>2</v>
      </c>
      <c r="O21" s="181">
        <v>15</v>
      </c>
      <c r="P21" s="181" t="s">
        <v>334</v>
      </c>
      <c r="Q21" s="181">
        <v>14</v>
      </c>
      <c r="R21" s="181" t="s">
        <v>333</v>
      </c>
      <c r="S21" s="181">
        <v>15</v>
      </c>
      <c r="T21" s="181" t="s">
        <v>334</v>
      </c>
      <c r="U21" s="181">
        <v>14</v>
      </c>
      <c r="V21" s="181" t="s">
        <v>333</v>
      </c>
      <c r="W21" s="181">
        <v>15</v>
      </c>
      <c r="X21" s="181" t="s">
        <v>333</v>
      </c>
      <c r="Y21" s="181">
        <v>14</v>
      </c>
      <c r="Z21" s="181" t="s">
        <v>333</v>
      </c>
      <c r="AA21" s="181">
        <v>15</v>
      </c>
      <c r="AB21" s="181" t="s">
        <v>338</v>
      </c>
      <c r="AC21" s="181">
        <v>14</v>
      </c>
      <c r="AD21" s="181" t="s">
        <v>338</v>
      </c>
      <c r="AE21" s="181">
        <v>15</v>
      </c>
      <c r="AF21" s="181" t="s">
        <v>338</v>
      </c>
      <c r="AG21" s="181">
        <v>14</v>
      </c>
      <c r="AH21" s="181" t="s">
        <v>339</v>
      </c>
      <c r="AI21" s="181">
        <v>15</v>
      </c>
      <c r="AJ21" s="181" t="s">
        <v>336</v>
      </c>
      <c r="AK21" s="181">
        <v>14</v>
      </c>
      <c r="AL21" s="181" t="s">
        <v>336</v>
      </c>
      <c r="AM21" s="181">
        <v>15</v>
      </c>
      <c r="AN21" s="181" t="s">
        <v>335</v>
      </c>
      <c r="AO21" s="181">
        <v>14</v>
      </c>
      <c r="AP21" s="181" t="s">
        <v>335</v>
      </c>
      <c r="AQ21" s="181">
        <v>15</v>
      </c>
      <c r="AR21" s="181" t="s">
        <v>335</v>
      </c>
      <c r="AS21" s="181">
        <v>14</v>
      </c>
      <c r="AT21" s="181" t="s">
        <v>335</v>
      </c>
      <c r="AU21" s="181">
        <v>15</v>
      </c>
      <c r="AV21" s="181" t="s">
        <v>335</v>
      </c>
      <c r="AW21" s="181">
        <v>14</v>
      </c>
      <c r="AX21" s="181" t="s">
        <v>335</v>
      </c>
      <c r="AY21" s="181">
        <v>15</v>
      </c>
      <c r="AZ21" s="181" t="s">
        <v>335</v>
      </c>
      <c r="BA21" s="181">
        <v>14</v>
      </c>
      <c r="BB21" s="181" t="s">
        <v>335</v>
      </c>
      <c r="BC21" s="182" t="s">
        <v>63</v>
      </c>
    </row>
    <row r="22" spans="1:55" s="163" customFormat="1" x14ac:dyDescent="0.2">
      <c r="A22" s="192">
        <v>1018411516</v>
      </c>
      <c r="B22" s="193" t="s">
        <v>94</v>
      </c>
      <c r="C22" s="194">
        <v>29</v>
      </c>
      <c r="D22" s="195" t="s">
        <v>66</v>
      </c>
      <c r="E22" s="194" t="s">
        <v>53</v>
      </c>
      <c r="F22" s="194" t="s">
        <v>86</v>
      </c>
      <c r="G22" s="194" t="s">
        <v>95</v>
      </c>
      <c r="H22" s="194"/>
      <c r="I22" s="194"/>
      <c r="J22" s="194"/>
      <c r="K22" s="194">
        <v>5</v>
      </c>
      <c r="L22" s="194">
        <v>6</v>
      </c>
      <c r="M22" s="194">
        <v>4</v>
      </c>
      <c r="N22" s="194">
        <v>1</v>
      </c>
      <c r="O22" s="194">
        <v>26</v>
      </c>
      <c r="P22" s="194" t="s">
        <v>334</v>
      </c>
      <c r="Q22" s="194">
        <v>16</v>
      </c>
      <c r="R22" s="194" t="s">
        <v>333</v>
      </c>
      <c r="S22" s="194">
        <v>26</v>
      </c>
      <c r="T22" s="194" t="s">
        <v>334</v>
      </c>
      <c r="U22" s="194">
        <v>16</v>
      </c>
      <c r="V22" s="194" t="s">
        <v>333</v>
      </c>
      <c r="W22" s="194">
        <v>26</v>
      </c>
      <c r="X22" s="194" t="s">
        <v>333</v>
      </c>
      <c r="Y22" s="194">
        <v>16</v>
      </c>
      <c r="Z22" s="194" t="s">
        <v>333</v>
      </c>
      <c r="AA22" s="194">
        <v>26</v>
      </c>
      <c r="AB22" s="194" t="s">
        <v>338</v>
      </c>
      <c r="AC22" s="194">
        <v>16</v>
      </c>
      <c r="AD22" s="194" t="s">
        <v>338</v>
      </c>
      <c r="AE22" s="194">
        <v>26</v>
      </c>
      <c r="AF22" s="194" t="s">
        <v>338</v>
      </c>
      <c r="AG22" s="194">
        <v>16</v>
      </c>
      <c r="AH22" s="194" t="s">
        <v>339</v>
      </c>
      <c r="AI22" s="194">
        <v>26</v>
      </c>
      <c r="AJ22" s="194" t="s">
        <v>339</v>
      </c>
      <c r="AK22" s="194">
        <v>16</v>
      </c>
      <c r="AL22" s="194" t="s">
        <v>339</v>
      </c>
      <c r="AM22" s="194">
        <v>26</v>
      </c>
      <c r="AN22" s="194" t="s">
        <v>340</v>
      </c>
      <c r="AO22" s="194">
        <v>16</v>
      </c>
      <c r="AP22" s="194" t="s">
        <v>340</v>
      </c>
      <c r="AQ22" s="194">
        <v>26</v>
      </c>
      <c r="AR22" s="194" t="s">
        <v>336</v>
      </c>
      <c r="AS22" s="194">
        <v>16</v>
      </c>
      <c r="AT22" s="194" t="s">
        <v>340</v>
      </c>
      <c r="AU22" s="194">
        <v>26</v>
      </c>
      <c r="AV22" s="194" t="s">
        <v>336</v>
      </c>
      <c r="AW22" s="194">
        <v>16</v>
      </c>
      <c r="AX22" s="194" t="s">
        <v>340</v>
      </c>
      <c r="AY22" s="194">
        <v>26</v>
      </c>
      <c r="AZ22" s="194" t="s">
        <v>340</v>
      </c>
      <c r="BA22" s="194">
        <v>16</v>
      </c>
      <c r="BB22" s="194" t="s">
        <v>340</v>
      </c>
      <c r="BC22" s="192" t="s">
        <v>55</v>
      </c>
    </row>
    <row r="23" spans="1:55" s="163" customFormat="1" x14ac:dyDescent="0.2">
      <c r="A23" s="192">
        <v>53099141</v>
      </c>
      <c r="B23" s="193" t="s">
        <v>97</v>
      </c>
      <c r="C23" s="194">
        <v>32</v>
      </c>
      <c r="D23" s="195" t="s">
        <v>51</v>
      </c>
      <c r="E23" s="194" t="s">
        <v>53</v>
      </c>
      <c r="F23" s="194" t="s">
        <v>86</v>
      </c>
      <c r="G23" s="194" t="s">
        <v>87</v>
      </c>
      <c r="H23" s="194"/>
      <c r="I23" s="194"/>
      <c r="J23" s="194"/>
      <c r="K23" s="194">
        <v>6</v>
      </c>
      <c r="L23" s="194">
        <v>2</v>
      </c>
      <c r="M23" s="194">
        <v>4</v>
      </c>
      <c r="N23" s="194">
        <v>2</v>
      </c>
      <c r="O23" s="194">
        <v>24</v>
      </c>
      <c r="P23" s="194" t="s">
        <v>334</v>
      </c>
      <c r="Q23" s="194">
        <v>25</v>
      </c>
      <c r="R23" s="194" t="s">
        <v>334</v>
      </c>
      <c r="S23" s="194">
        <v>24</v>
      </c>
      <c r="T23" s="194" t="s">
        <v>333</v>
      </c>
      <c r="U23" s="194">
        <v>25</v>
      </c>
      <c r="V23" s="194" t="s">
        <v>333</v>
      </c>
      <c r="W23" s="194">
        <v>24</v>
      </c>
      <c r="X23" s="194" t="s">
        <v>333</v>
      </c>
      <c r="Y23" s="194">
        <v>25</v>
      </c>
      <c r="Z23" s="194" t="s">
        <v>333</v>
      </c>
      <c r="AA23" s="194">
        <v>24</v>
      </c>
      <c r="AB23" s="194" t="s">
        <v>338</v>
      </c>
      <c r="AC23" s="194">
        <v>25</v>
      </c>
      <c r="AD23" s="194" t="s">
        <v>338</v>
      </c>
      <c r="AE23" s="194">
        <v>24</v>
      </c>
      <c r="AF23" s="194" t="s">
        <v>338</v>
      </c>
      <c r="AG23" s="194">
        <v>25</v>
      </c>
      <c r="AH23" s="194" t="s">
        <v>336</v>
      </c>
      <c r="AI23" s="194">
        <v>24</v>
      </c>
      <c r="AJ23" s="194" t="s">
        <v>339</v>
      </c>
      <c r="AK23" s="194">
        <v>25</v>
      </c>
      <c r="AL23" s="194" t="s">
        <v>339</v>
      </c>
      <c r="AM23" s="194">
        <v>24</v>
      </c>
      <c r="AN23" s="194" t="s">
        <v>336</v>
      </c>
      <c r="AO23" s="194">
        <v>25</v>
      </c>
      <c r="AP23" s="194" t="s">
        <v>340</v>
      </c>
      <c r="AQ23" s="194">
        <v>24</v>
      </c>
      <c r="AR23" s="194" t="s">
        <v>340</v>
      </c>
      <c r="AS23" s="194">
        <v>25</v>
      </c>
      <c r="AT23" s="194" t="s">
        <v>336</v>
      </c>
      <c r="AU23" s="194">
        <v>24</v>
      </c>
      <c r="AV23" s="194" t="s">
        <v>340</v>
      </c>
      <c r="AW23" s="194">
        <v>25</v>
      </c>
      <c r="AX23" s="194" t="s">
        <v>336</v>
      </c>
      <c r="AY23" s="194">
        <v>24</v>
      </c>
      <c r="AZ23" s="194" t="s">
        <v>336</v>
      </c>
      <c r="BA23" s="194">
        <v>25</v>
      </c>
      <c r="BB23" s="194" t="s">
        <v>336</v>
      </c>
      <c r="BC23" s="192" t="s">
        <v>63</v>
      </c>
    </row>
    <row r="24" spans="1:55" x14ac:dyDescent="0.2">
      <c r="A24" s="182">
        <v>1018437071</v>
      </c>
      <c r="B24" s="191" t="s">
        <v>98</v>
      </c>
      <c r="C24" s="181">
        <v>26</v>
      </c>
      <c r="D24" s="187" t="s">
        <v>51</v>
      </c>
      <c r="E24" s="181" t="s">
        <v>53</v>
      </c>
      <c r="F24" s="181" t="s">
        <v>86</v>
      </c>
      <c r="G24" s="181" t="s">
        <v>99</v>
      </c>
      <c r="H24" s="181"/>
      <c r="I24" s="181"/>
      <c r="J24" s="181"/>
      <c r="K24" s="181">
        <v>6</v>
      </c>
      <c r="L24" s="181">
        <v>2</v>
      </c>
      <c r="M24" s="181">
        <v>4</v>
      </c>
      <c r="N24" s="181">
        <v>3</v>
      </c>
      <c r="O24" s="181">
        <v>46</v>
      </c>
      <c r="P24" s="181" t="s">
        <v>333</v>
      </c>
      <c r="Q24" s="181">
        <v>35</v>
      </c>
      <c r="R24" s="181" t="s">
        <v>333</v>
      </c>
      <c r="S24" s="181">
        <v>46</v>
      </c>
      <c r="T24" s="181" t="s">
        <v>333</v>
      </c>
      <c r="U24" s="181">
        <v>35</v>
      </c>
      <c r="V24" s="181" t="s">
        <v>333</v>
      </c>
      <c r="W24" s="181">
        <v>46</v>
      </c>
      <c r="X24" s="181" t="s">
        <v>333</v>
      </c>
      <c r="Y24" s="181">
        <v>35</v>
      </c>
      <c r="Z24" s="181" t="s">
        <v>333</v>
      </c>
      <c r="AA24" s="181">
        <v>46</v>
      </c>
      <c r="AB24" s="181" t="s">
        <v>338</v>
      </c>
      <c r="AC24" s="181">
        <v>35</v>
      </c>
      <c r="AD24" s="181" t="s">
        <v>338</v>
      </c>
      <c r="AE24" s="181">
        <v>46</v>
      </c>
      <c r="AF24" s="181" t="s">
        <v>338</v>
      </c>
      <c r="AG24" s="181">
        <v>35</v>
      </c>
      <c r="AH24" s="181" t="s">
        <v>339</v>
      </c>
      <c r="AI24" s="181">
        <v>46</v>
      </c>
      <c r="AJ24" s="181" t="s">
        <v>336</v>
      </c>
      <c r="AK24" s="181">
        <v>35</v>
      </c>
      <c r="AL24" s="181" t="s">
        <v>336</v>
      </c>
      <c r="AM24" s="181">
        <v>46</v>
      </c>
      <c r="AN24" s="181" t="s">
        <v>336</v>
      </c>
      <c r="AO24" s="181">
        <v>35</v>
      </c>
      <c r="AP24" s="181" t="s">
        <v>336</v>
      </c>
      <c r="AQ24" s="181">
        <v>46</v>
      </c>
      <c r="AR24" s="181" t="s">
        <v>336</v>
      </c>
      <c r="AS24" s="181">
        <v>35</v>
      </c>
      <c r="AT24" s="181" t="s">
        <v>336</v>
      </c>
      <c r="AU24" s="181">
        <v>46</v>
      </c>
      <c r="AV24" s="181" t="s">
        <v>336</v>
      </c>
      <c r="AW24" s="181">
        <v>35</v>
      </c>
      <c r="AX24" s="181" t="s">
        <v>336</v>
      </c>
      <c r="AY24" s="181">
        <v>46</v>
      </c>
      <c r="AZ24" s="181" t="s">
        <v>336</v>
      </c>
      <c r="BA24" s="181">
        <v>35</v>
      </c>
      <c r="BB24" s="181" t="s">
        <v>336</v>
      </c>
      <c r="BC24" s="182" t="s">
        <v>71</v>
      </c>
    </row>
    <row r="25" spans="1:55" x14ac:dyDescent="0.2">
      <c r="A25" s="182">
        <v>75083307</v>
      </c>
      <c r="B25" s="191" t="s">
        <v>101</v>
      </c>
      <c r="C25" s="181">
        <v>40</v>
      </c>
      <c r="D25" s="187" t="s">
        <v>66</v>
      </c>
      <c r="E25" s="181" t="s">
        <v>53</v>
      </c>
      <c r="F25" s="181" t="s">
        <v>86</v>
      </c>
      <c r="G25" s="181" t="s">
        <v>102</v>
      </c>
      <c r="H25" s="181"/>
      <c r="I25" s="181"/>
      <c r="J25" s="181"/>
      <c r="K25" s="181">
        <v>2</v>
      </c>
      <c r="L25" s="181">
        <v>1</v>
      </c>
      <c r="M25" s="181">
        <v>3</v>
      </c>
      <c r="N25" s="181">
        <v>1</v>
      </c>
      <c r="O25" s="181">
        <v>16</v>
      </c>
      <c r="P25" s="181" t="s">
        <v>334</v>
      </c>
      <c r="Q25" s="181">
        <v>27</v>
      </c>
      <c r="R25" s="181" t="s">
        <v>334</v>
      </c>
      <c r="S25" s="181">
        <v>16</v>
      </c>
      <c r="T25" s="181" t="s">
        <v>334</v>
      </c>
      <c r="U25" s="181">
        <v>27</v>
      </c>
      <c r="V25" s="181" t="s">
        <v>334</v>
      </c>
      <c r="W25" s="181">
        <v>16</v>
      </c>
      <c r="X25" s="181" t="s">
        <v>333</v>
      </c>
      <c r="Y25" s="181">
        <v>27</v>
      </c>
      <c r="Z25" s="181" t="s">
        <v>333</v>
      </c>
      <c r="AA25" s="181">
        <v>16</v>
      </c>
      <c r="AB25" s="181" t="s">
        <v>338</v>
      </c>
      <c r="AC25" s="181">
        <v>27</v>
      </c>
      <c r="AD25" s="181" t="s">
        <v>338</v>
      </c>
      <c r="AE25" s="181">
        <v>16</v>
      </c>
      <c r="AF25" s="181" t="s">
        <v>337</v>
      </c>
      <c r="AG25" s="181">
        <v>27</v>
      </c>
      <c r="AH25" s="181" t="s">
        <v>337</v>
      </c>
      <c r="AI25" s="181">
        <v>16</v>
      </c>
      <c r="AJ25" s="181" t="s">
        <v>339</v>
      </c>
      <c r="AK25" s="181">
        <v>27</v>
      </c>
      <c r="AL25" s="181" t="s">
        <v>339</v>
      </c>
      <c r="AM25" s="181">
        <v>16</v>
      </c>
      <c r="AN25" s="181" t="s">
        <v>340</v>
      </c>
      <c r="AO25" s="181">
        <v>27</v>
      </c>
      <c r="AP25" s="181" t="s">
        <v>340</v>
      </c>
      <c r="AQ25" s="181">
        <v>16</v>
      </c>
      <c r="AR25" s="181" t="s">
        <v>340</v>
      </c>
      <c r="AS25" s="181">
        <v>27</v>
      </c>
      <c r="AT25" s="181" t="s">
        <v>340</v>
      </c>
      <c r="AU25" s="181">
        <v>16</v>
      </c>
      <c r="AV25" s="181" t="s">
        <v>340</v>
      </c>
      <c r="AW25" s="181">
        <v>27</v>
      </c>
      <c r="AX25" s="181" t="s">
        <v>336</v>
      </c>
      <c r="AY25" s="181">
        <v>16</v>
      </c>
      <c r="AZ25" s="181" t="s">
        <v>336</v>
      </c>
      <c r="BA25" s="181">
        <v>27</v>
      </c>
      <c r="BB25" s="181" t="s">
        <v>336</v>
      </c>
      <c r="BC25" s="182" t="s">
        <v>55</v>
      </c>
    </row>
    <row r="26" spans="1:55" x14ac:dyDescent="0.2">
      <c r="A26" s="182">
        <v>51787836</v>
      </c>
      <c r="B26" s="191" t="s">
        <v>104</v>
      </c>
      <c r="C26" s="181">
        <v>38</v>
      </c>
      <c r="D26" s="187" t="s">
        <v>51</v>
      </c>
      <c r="E26" s="181" t="s">
        <v>53</v>
      </c>
      <c r="F26" s="181" t="s">
        <v>86</v>
      </c>
      <c r="G26" s="181"/>
      <c r="H26" s="181" t="s">
        <v>105</v>
      </c>
      <c r="I26" s="181"/>
      <c r="J26" s="181"/>
      <c r="K26" s="181">
        <v>8</v>
      </c>
      <c r="L26" s="181">
        <v>1</v>
      </c>
      <c r="M26" s="181">
        <v>8</v>
      </c>
      <c r="N26" s="181">
        <v>1</v>
      </c>
      <c r="O26" s="181">
        <v>14</v>
      </c>
      <c r="P26" s="181" t="s">
        <v>334</v>
      </c>
      <c r="Q26" s="181">
        <v>25</v>
      </c>
      <c r="R26" s="181" t="s">
        <v>333</v>
      </c>
      <c r="S26" s="181">
        <v>14</v>
      </c>
      <c r="T26" s="181" t="s">
        <v>336</v>
      </c>
      <c r="U26" s="181">
        <v>25</v>
      </c>
      <c r="V26" s="181" t="s">
        <v>335</v>
      </c>
      <c r="W26" s="181">
        <v>14</v>
      </c>
      <c r="X26" s="181" t="s">
        <v>336</v>
      </c>
      <c r="Y26" s="181">
        <v>25</v>
      </c>
      <c r="Z26" s="181" t="s">
        <v>335</v>
      </c>
      <c r="AA26" s="181">
        <v>14</v>
      </c>
      <c r="AB26" s="181" t="s">
        <v>336</v>
      </c>
      <c r="AC26" s="181">
        <v>25</v>
      </c>
      <c r="AD26" s="181" t="s">
        <v>335</v>
      </c>
      <c r="AE26" s="181">
        <v>14</v>
      </c>
      <c r="AF26" s="181" t="s">
        <v>336</v>
      </c>
      <c r="AG26" s="181">
        <v>25</v>
      </c>
      <c r="AH26" s="181" t="s">
        <v>335</v>
      </c>
      <c r="AI26" s="181">
        <v>14</v>
      </c>
      <c r="AJ26" s="181" t="s">
        <v>337</v>
      </c>
      <c r="AK26" s="181">
        <v>25</v>
      </c>
      <c r="AL26" s="181" t="s">
        <v>339</v>
      </c>
      <c r="AM26" s="181">
        <v>14</v>
      </c>
      <c r="AN26" s="181" t="s">
        <v>337</v>
      </c>
      <c r="AO26" s="181">
        <v>25</v>
      </c>
      <c r="AP26" s="181" t="s">
        <v>340</v>
      </c>
      <c r="AQ26" s="181">
        <v>14</v>
      </c>
      <c r="AR26" s="181" t="s">
        <v>340</v>
      </c>
      <c r="AS26" s="181">
        <v>25</v>
      </c>
      <c r="AT26" s="181" t="s">
        <v>335</v>
      </c>
      <c r="AU26" s="181">
        <v>14</v>
      </c>
      <c r="AV26" s="181" t="s">
        <v>340</v>
      </c>
      <c r="AW26" s="181">
        <v>25</v>
      </c>
      <c r="AX26" s="181" t="s">
        <v>335</v>
      </c>
      <c r="AY26" s="181">
        <v>14</v>
      </c>
      <c r="AZ26" s="181" t="s">
        <v>340</v>
      </c>
      <c r="BA26" s="181">
        <v>25</v>
      </c>
      <c r="BB26" s="181" t="s">
        <v>335</v>
      </c>
      <c r="BC26" s="182" t="s">
        <v>55</v>
      </c>
    </row>
    <row r="27" spans="1:55" x14ac:dyDescent="0.2">
      <c r="A27" s="182">
        <v>52297273</v>
      </c>
      <c r="B27" s="191" t="s">
        <v>106</v>
      </c>
      <c r="C27" s="181">
        <v>36</v>
      </c>
      <c r="D27" s="187" t="s">
        <v>51</v>
      </c>
      <c r="E27" s="181" t="s">
        <v>53</v>
      </c>
      <c r="F27" s="181" t="s">
        <v>86</v>
      </c>
      <c r="G27" s="181">
        <v>25</v>
      </c>
      <c r="H27" s="181">
        <v>26</v>
      </c>
      <c r="I27" s="181"/>
      <c r="J27" s="181"/>
      <c r="K27" s="181">
        <v>3</v>
      </c>
      <c r="L27" s="181">
        <v>3</v>
      </c>
      <c r="M27" s="181">
        <v>2</v>
      </c>
      <c r="N27" s="181">
        <v>3</v>
      </c>
      <c r="O27" s="181">
        <v>25</v>
      </c>
      <c r="P27" s="181" t="s">
        <v>334</v>
      </c>
      <c r="Q27" s="181">
        <v>26</v>
      </c>
      <c r="R27" s="181" t="s">
        <v>333</v>
      </c>
      <c r="S27" s="181">
        <v>25</v>
      </c>
      <c r="T27" s="181" t="s">
        <v>333</v>
      </c>
      <c r="U27" s="181">
        <v>26</v>
      </c>
      <c r="V27" s="181" t="s">
        <v>333</v>
      </c>
      <c r="W27" s="181">
        <v>25</v>
      </c>
      <c r="X27" s="181" t="s">
        <v>333</v>
      </c>
      <c r="Y27" s="181">
        <v>26</v>
      </c>
      <c r="Z27" s="181" t="s">
        <v>336</v>
      </c>
      <c r="AA27" s="181">
        <v>25</v>
      </c>
      <c r="AB27" s="181" t="s">
        <v>338</v>
      </c>
      <c r="AC27" s="181">
        <v>26</v>
      </c>
      <c r="AD27" s="181" t="s">
        <v>336</v>
      </c>
      <c r="AE27" s="181">
        <v>25</v>
      </c>
      <c r="AF27" s="181" t="s">
        <v>338</v>
      </c>
      <c r="AG27" s="181">
        <v>26</v>
      </c>
      <c r="AH27" s="181" t="s">
        <v>336</v>
      </c>
      <c r="AI27" s="181">
        <v>25</v>
      </c>
      <c r="AJ27" s="181" t="s">
        <v>339</v>
      </c>
      <c r="AK27" s="181">
        <v>26</v>
      </c>
      <c r="AL27" s="181" t="s">
        <v>339</v>
      </c>
      <c r="AM27" s="181">
        <v>25</v>
      </c>
      <c r="AN27" s="181" t="s">
        <v>340</v>
      </c>
      <c r="AO27" s="181">
        <v>26</v>
      </c>
      <c r="AP27" s="181" t="s">
        <v>340</v>
      </c>
      <c r="AQ27" s="181">
        <v>25</v>
      </c>
      <c r="AR27" s="181" t="s">
        <v>335</v>
      </c>
      <c r="AS27" s="181">
        <v>26</v>
      </c>
      <c r="AT27" s="181" t="s">
        <v>335</v>
      </c>
      <c r="AU27" s="181">
        <v>25</v>
      </c>
      <c r="AV27" s="181" t="s">
        <v>335</v>
      </c>
      <c r="AW27" s="181">
        <v>26</v>
      </c>
      <c r="AX27" s="181" t="s">
        <v>335</v>
      </c>
      <c r="AY27" s="181">
        <v>25</v>
      </c>
      <c r="AZ27" s="181" t="s">
        <v>335</v>
      </c>
      <c r="BA27" s="181">
        <v>26</v>
      </c>
      <c r="BB27" s="181" t="s">
        <v>335</v>
      </c>
      <c r="BC27" s="182" t="s">
        <v>63</v>
      </c>
    </row>
    <row r="28" spans="1:55" x14ac:dyDescent="0.2">
      <c r="A28" s="182">
        <v>41649185</v>
      </c>
      <c r="B28" s="191" t="s">
        <v>107</v>
      </c>
      <c r="C28" s="181">
        <v>42</v>
      </c>
      <c r="D28" s="187" t="s">
        <v>51</v>
      </c>
      <c r="E28" s="181" t="s">
        <v>53</v>
      </c>
      <c r="F28" s="181" t="s">
        <v>86</v>
      </c>
      <c r="G28" s="181"/>
      <c r="H28" s="181"/>
      <c r="I28" s="181" t="s">
        <v>57</v>
      </c>
      <c r="J28" s="181"/>
      <c r="K28" s="181">
        <v>5</v>
      </c>
      <c r="L28" s="181">
        <v>1</v>
      </c>
      <c r="M28" s="181">
        <v>10</v>
      </c>
      <c r="N28" s="181">
        <v>10</v>
      </c>
      <c r="O28" s="181">
        <v>31</v>
      </c>
      <c r="P28" s="181" t="s">
        <v>334</v>
      </c>
      <c r="Q28" s="181">
        <v>41</v>
      </c>
      <c r="R28" s="181" t="s">
        <v>334</v>
      </c>
      <c r="S28" s="181">
        <v>31</v>
      </c>
      <c r="T28" s="181" t="s">
        <v>334</v>
      </c>
      <c r="U28" s="181">
        <v>41</v>
      </c>
      <c r="V28" s="181" t="s">
        <v>334</v>
      </c>
      <c r="W28" s="181">
        <v>31</v>
      </c>
      <c r="X28" s="181" t="s">
        <v>337</v>
      </c>
      <c r="Y28" s="181">
        <v>41</v>
      </c>
      <c r="Z28" s="181" t="s">
        <v>333</v>
      </c>
      <c r="AA28" s="181">
        <v>31</v>
      </c>
      <c r="AB28" s="181" t="s">
        <v>337</v>
      </c>
      <c r="AC28" s="181">
        <v>41</v>
      </c>
      <c r="AD28" s="181" t="s">
        <v>337</v>
      </c>
      <c r="AE28" s="181">
        <v>31</v>
      </c>
      <c r="AF28" s="181" t="s">
        <v>338</v>
      </c>
      <c r="AG28" s="181">
        <v>41</v>
      </c>
      <c r="AH28" s="181" t="s">
        <v>339</v>
      </c>
      <c r="AI28" s="181">
        <v>31</v>
      </c>
      <c r="AJ28" s="181" t="s">
        <v>336</v>
      </c>
      <c r="AK28" s="181">
        <v>41</v>
      </c>
      <c r="AL28" s="181" t="s">
        <v>339</v>
      </c>
      <c r="AM28" s="181">
        <v>31</v>
      </c>
      <c r="AN28" s="181" t="s">
        <v>340</v>
      </c>
      <c r="AO28" s="181">
        <v>41</v>
      </c>
      <c r="AP28" s="181" t="s">
        <v>340</v>
      </c>
      <c r="AQ28" s="181">
        <v>31</v>
      </c>
      <c r="AR28" s="181" t="s">
        <v>340</v>
      </c>
      <c r="AS28" s="181">
        <v>41</v>
      </c>
      <c r="AT28" s="181" t="s">
        <v>336</v>
      </c>
      <c r="AU28" s="181">
        <v>31</v>
      </c>
      <c r="AV28" s="181" t="s">
        <v>335</v>
      </c>
      <c r="AW28" s="181">
        <v>41</v>
      </c>
      <c r="AX28" s="181" t="s">
        <v>335</v>
      </c>
      <c r="AY28" s="181">
        <v>31</v>
      </c>
      <c r="AZ28" s="181" t="s">
        <v>340</v>
      </c>
      <c r="BA28" s="181">
        <v>41</v>
      </c>
      <c r="BB28" s="181" t="s">
        <v>340</v>
      </c>
      <c r="BC28" s="182" t="s">
        <v>55</v>
      </c>
    </row>
    <row r="29" spans="1:55" x14ac:dyDescent="0.2">
      <c r="A29" s="182">
        <v>55167303</v>
      </c>
      <c r="B29" s="191" t="s">
        <v>108</v>
      </c>
      <c r="C29" s="181">
        <v>30</v>
      </c>
      <c r="D29" s="187" t="s">
        <v>51</v>
      </c>
      <c r="E29" s="181" t="s">
        <v>53</v>
      </c>
      <c r="F29" s="181" t="s">
        <v>86</v>
      </c>
      <c r="G29" s="181"/>
      <c r="H29" s="181" t="s">
        <v>109</v>
      </c>
      <c r="I29" s="181"/>
      <c r="J29" s="181"/>
      <c r="K29" s="181">
        <v>8</v>
      </c>
      <c r="L29" s="181">
        <v>1</v>
      </c>
      <c r="M29" s="181">
        <v>8</v>
      </c>
      <c r="N29" s="181">
        <v>8</v>
      </c>
      <c r="O29" s="181">
        <v>17</v>
      </c>
      <c r="P29" s="181" t="s">
        <v>333</v>
      </c>
      <c r="Q29" s="181">
        <v>45</v>
      </c>
      <c r="R29" s="181" t="s">
        <v>334</v>
      </c>
      <c r="S29" s="181">
        <v>17</v>
      </c>
      <c r="T29" s="181" t="s">
        <v>333</v>
      </c>
      <c r="U29" s="181">
        <v>45</v>
      </c>
      <c r="V29" s="181" t="s">
        <v>334</v>
      </c>
      <c r="W29" s="181">
        <v>17</v>
      </c>
      <c r="X29" s="181" t="s">
        <v>336</v>
      </c>
      <c r="Y29" s="181">
        <v>45</v>
      </c>
      <c r="Z29" s="181" t="s">
        <v>337</v>
      </c>
      <c r="AA29" s="181">
        <v>17</v>
      </c>
      <c r="AB29" s="181" t="s">
        <v>336</v>
      </c>
      <c r="AC29" s="181">
        <v>45</v>
      </c>
      <c r="AD29" s="181" t="s">
        <v>338</v>
      </c>
      <c r="AE29" s="181">
        <v>17</v>
      </c>
      <c r="AF29" s="181" t="s">
        <v>336</v>
      </c>
      <c r="AG29" s="181">
        <v>45</v>
      </c>
      <c r="AH29" s="181" t="s">
        <v>337</v>
      </c>
      <c r="AI29" s="181">
        <v>17</v>
      </c>
      <c r="AJ29" s="181" t="s">
        <v>335</v>
      </c>
      <c r="AK29" s="181">
        <v>45</v>
      </c>
      <c r="AL29" s="181" t="s">
        <v>337</v>
      </c>
      <c r="AM29" s="181">
        <v>17</v>
      </c>
      <c r="AN29" s="181" t="s">
        <v>335</v>
      </c>
      <c r="AO29" s="181">
        <v>45</v>
      </c>
      <c r="AP29" s="181" t="s">
        <v>340</v>
      </c>
      <c r="AQ29" s="181">
        <v>17</v>
      </c>
      <c r="AR29" s="181" t="s">
        <v>335</v>
      </c>
      <c r="AS29" s="181">
        <v>45</v>
      </c>
      <c r="AT29" s="181" t="s">
        <v>340</v>
      </c>
      <c r="AU29" s="181">
        <v>17</v>
      </c>
      <c r="AV29" s="181" t="s">
        <v>335</v>
      </c>
      <c r="AW29" s="181">
        <v>45</v>
      </c>
      <c r="AX29" s="181" t="s">
        <v>340</v>
      </c>
      <c r="AY29" s="181">
        <v>17</v>
      </c>
      <c r="AZ29" s="181" t="s">
        <v>335</v>
      </c>
      <c r="BA29" s="181">
        <v>45</v>
      </c>
      <c r="BB29" s="181" t="s">
        <v>336</v>
      </c>
      <c r="BC29" s="182" t="s">
        <v>55</v>
      </c>
    </row>
    <row r="30" spans="1:55" x14ac:dyDescent="0.2">
      <c r="A30" s="182">
        <v>27981725</v>
      </c>
      <c r="B30" s="191" t="s">
        <v>110</v>
      </c>
      <c r="C30" s="181">
        <v>46</v>
      </c>
      <c r="D30" s="187" t="s">
        <v>51</v>
      </c>
      <c r="E30" s="181" t="s">
        <v>53</v>
      </c>
      <c r="F30" s="181" t="s">
        <v>86</v>
      </c>
      <c r="G30" s="181">
        <v>22</v>
      </c>
      <c r="H30" s="181">
        <v>12</v>
      </c>
      <c r="I30" s="181"/>
      <c r="J30" s="181"/>
      <c r="K30" s="181">
        <v>2</v>
      </c>
      <c r="L30" s="181">
        <v>1</v>
      </c>
      <c r="M30" s="181">
        <v>2</v>
      </c>
      <c r="N30" s="181">
        <v>10</v>
      </c>
      <c r="O30" s="181">
        <v>12</v>
      </c>
      <c r="P30" s="181" t="s">
        <v>333</v>
      </c>
      <c r="Q30" s="181">
        <v>22</v>
      </c>
      <c r="R30" s="181" t="s">
        <v>333</v>
      </c>
      <c r="S30" s="181">
        <v>12</v>
      </c>
      <c r="T30" s="181" t="s">
        <v>333</v>
      </c>
      <c r="U30" s="181">
        <v>22</v>
      </c>
      <c r="V30" s="181" t="s">
        <v>336</v>
      </c>
      <c r="W30" s="181">
        <v>12</v>
      </c>
      <c r="X30" s="181" t="s">
        <v>336</v>
      </c>
      <c r="Y30" s="181">
        <v>22</v>
      </c>
      <c r="Z30" s="181" t="s">
        <v>336</v>
      </c>
      <c r="AA30" s="181">
        <v>12</v>
      </c>
      <c r="AB30" s="181" t="s">
        <v>338</v>
      </c>
      <c r="AC30" s="181">
        <v>22</v>
      </c>
      <c r="AD30" s="181" t="s">
        <v>338</v>
      </c>
      <c r="AE30" s="181">
        <v>12</v>
      </c>
      <c r="AF30" s="181" t="s">
        <v>338</v>
      </c>
      <c r="AG30" s="181">
        <v>22</v>
      </c>
      <c r="AH30" s="181" t="s">
        <v>336</v>
      </c>
      <c r="AI30" s="181">
        <v>12</v>
      </c>
      <c r="AJ30" s="181" t="s">
        <v>335</v>
      </c>
      <c r="AK30" s="181">
        <v>22</v>
      </c>
      <c r="AL30" s="181" t="s">
        <v>335</v>
      </c>
      <c r="AM30" s="181">
        <v>12</v>
      </c>
      <c r="AN30" s="181" t="s">
        <v>340</v>
      </c>
      <c r="AO30" s="181">
        <v>22</v>
      </c>
      <c r="AP30" s="181" t="s">
        <v>335</v>
      </c>
      <c r="AQ30" s="181">
        <v>12</v>
      </c>
      <c r="AR30" s="181" t="s">
        <v>335</v>
      </c>
      <c r="AS30" s="181">
        <v>22</v>
      </c>
      <c r="AT30" s="181" t="s">
        <v>335</v>
      </c>
      <c r="AU30" s="181">
        <v>12</v>
      </c>
      <c r="AV30" s="181" t="s">
        <v>335</v>
      </c>
      <c r="AW30" s="181">
        <v>22</v>
      </c>
      <c r="AX30" s="181" t="s">
        <v>335</v>
      </c>
      <c r="AY30" s="181">
        <v>12</v>
      </c>
      <c r="AZ30" s="181" t="s">
        <v>335</v>
      </c>
      <c r="BA30" s="181">
        <v>22</v>
      </c>
      <c r="BB30" s="181" t="s">
        <v>335</v>
      </c>
      <c r="BC30" s="182" t="s">
        <v>63</v>
      </c>
    </row>
    <row r="31" spans="1:55" x14ac:dyDescent="0.2">
      <c r="A31" s="182">
        <v>52188480</v>
      </c>
      <c r="B31" s="191" t="s">
        <v>111</v>
      </c>
      <c r="C31" s="181">
        <v>41</v>
      </c>
      <c r="D31" s="187" t="s">
        <v>51</v>
      </c>
      <c r="E31" s="181" t="s">
        <v>53</v>
      </c>
      <c r="F31" s="181" t="s">
        <v>86</v>
      </c>
      <c r="G31" s="181"/>
      <c r="H31" s="181" t="s">
        <v>112</v>
      </c>
      <c r="I31" s="181"/>
      <c r="J31" s="181"/>
      <c r="K31" s="181">
        <v>8</v>
      </c>
      <c r="L31" s="181">
        <v>7</v>
      </c>
      <c r="M31" s="181">
        <v>7</v>
      </c>
      <c r="N31" s="181">
        <v>2</v>
      </c>
      <c r="O31" s="181">
        <v>16</v>
      </c>
      <c r="P31" s="181" t="s">
        <v>334</v>
      </c>
      <c r="Q31" s="181">
        <v>46</v>
      </c>
      <c r="R31" s="181" t="s">
        <v>333</v>
      </c>
      <c r="S31" s="181">
        <v>16</v>
      </c>
      <c r="T31" s="181" t="s">
        <v>333</v>
      </c>
      <c r="U31" s="181">
        <v>46</v>
      </c>
      <c r="V31" s="181" t="s">
        <v>333</v>
      </c>
      <c r="W31" s="181">
        <v>16</v>
      </c>
      <c r="X31" s="181" t="s">
        <v>333</v>
      </c>
      <c r="Y31" s="181">
        <v>46</v>
      </c>
      <c r="Z31" s="181" t="s">
        <v>333</v>
      </c>
      <c r="AA31" s="181">
        <v>16</v>
      </c>
      <c r="AB31" s="181" t="s">
        <v>337</v>
      </c>
      <c r="AC31" s="181">
        <v>46</v>
      </c>
      <c r="AD31" s="181" t="s">
        <v>338</v>
      </c>
      <c r="AE31" s="181">
        <v>16</v>
      </c>
      <c r="AF31" s="181" t="s">
        <v>337</v>
      </c>
      <c r="AG31" s="181">
        <v>46</v>
      </c>
      <c r="AH31" s="181" t="s">
        <v>339</v>
      </c>
      <c r="AI31" s="181">
        <v>16</v>
      </c>
      <c r="AJ31" s="181" t="s">
        <v>339</v>
      </c>
      <c r="AK31" s="181">
        <v>46</v>
      </c>
      <c r="AL31" s="181" t="s">
        <v>336</v>
      </c>
      <c r="AM31" s="181">
        <v>16</v>
      </c>
      <c r="AN31" s="181" t="s">
        <v>336</v>
      </c>
      <c r="AO31" s="181">
        <v>46</v>
      </c>
      <c r="AP31" s="181" t="s">
        <v>336</v>
      </c>
      <c r="AQ31" s="181">
        <v>16</v>
      </c>
      <c r="AR31" s="181" t="s">
        <v>336</v>
      </c>
      <c r="AS31" s="181">
        <v>46</v>
      </c>
      <c r="AT31" s="181" t="s">
        <v>336</v>
      </c>
      <c r="AU31" s="181">
        <v>16</v>
      </c>
      <c r="AV31" s="181" t="s">
        <v>336</v>
      </c>
      <c r="AW31" s="181">
        <v>46</v>
      </c>
      <c r="AX31" s="181" t="s">
        <v>336</v>
      </c>
      <c r="AY31" s="181">
        <v>16</v>
      </c>
      <c r="AZ31" s="181" t="s">
        <v>336</v>
      </c>
      <c r="BA31" s="181">
        <v>46</v>
      </c>
      <c r="BB31" s="181" t="s">
        <v>336</v>
      </c>
      <c r="BC31" s="182" t="s">
        <v>55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3"/>
  <sheetViews>
    <sheetView workbookViewId="0">
      <selection sqref="A1:XFD1048576"/>
    </sheetView>
  </sheetViews>
  <sheetFormatPr baseColWidth="10" defaultRowHeight="16" x14ac:dyDescent="0.2"/>
  <cols>
    <col min="3" max="3" width="18.6640625" customWidth="1"/>
    <col min="5" max="5" width="31.5" customWidth="1"/>
    <col min="15" max="15" width="15.5" customWidth="1"/>
    <col min="16" max="35" width="4.33203125" customWidth="1"/>
  </cols>
  <sheetData>
    <row r="1" spans="1:36" x14ac:dyDescent="0.2">
      <c r="O1" s="6" t="s">
        <v>348</v>
      </c>
      <c r="P1" s="485" t="s">
        <v>176</v>
      </c>
      <c r="Q1" s="485"/>
      <c r="R1" s="485"/>
      <c r="S1" s="485"/>
      <c r="T1" s="485" t="s">
        <v>346</v>
      </c>
      <c r="U1" s="485"/>
      <c r="V1" s="485"/>
      <c r="W1" s="485"/>
      <c r="X1" s="485" t="s">
        <v>181</v>
      </c>
      <c r="Y1" s="485"/>
      <c r="Z1" s="485"/>
      <c r="AA1" s="485"/>
      <c r="AB1" s="485" t="s">
        <v>182</v>
      </c>
      <c r="AC1" s="485"/>
      <c r="AD1" s="485"/>
      <c r="AE1" s="485"/>
      <c r="AF1" s="485" t="s">
        <v>347</v>
      </c>
      <c r="AG1" s="485"/>
      <c r="AH1" s="485"/>
      <c r="AI1" s="485"/>
    </row>
    <row r="2" spans="1:36" x14ac:dyDescent="0.2">
      <c r="A2" s="8" t="s">
        <v>176</v>
      </c>
      <c r="B2" t="s">
        <v>46</v>
      </c>
      <c r="C2" t="s">
        <v>343</v>
      </c>
      <c r="O2" s="200" t="s">
        <v>345</v>
      </c>
      <c r="P2" s="199">
        <v>0</v>
      </c>
      <c r="Q2" s="199">
        <v>1</v>
      </c>
      <c r="R2" s="199">
        <v>2</v>
      </c>
      <c r="S2" s="199">
        <v>3</v>
      </c>
      <c r="T2" s="199">
        <v>0</v>
      </c>
      <c r="U2" s="199">
        <v>1</v>
      </c>
      <c r="V2" s="199">
        <v>2</v>
      </c>
      <c r="W2" s="199">
        <v>3</v>
      </c>
      <c r="X2" s="199">
        <v>0</v>
      </c>
      <c r="Y2" s="199">
        <v>1</v>
      </c>
      <c r="Z2" s="199">
        <v>2</v>
      </c>
      <c r="AA2" s="199">
        <v>3</v>
      </c>
      <c r="AB2" s="199">
        <v>0</v>
      </c>
      <c r="AC2" s="199">
        <v>1</v>
      </c>
      <c r="AD2" s="199">
        <v>2</v>
      </c>
      <c r="AE2" s="199">
        <v>3</v>
      </c>
      <c r="AF2" s="199">
        <v>0</v>
      </c>
      <c r="AG2" s="199">
        <v>1</v>
      </c>
      <c r="AH2" s="199">
        <v>2</v>
      </c>
      <c r="AI2" s="199">
        <v>3</v>
      </c>
    </row>
    <row r="3" spans="1:36" x14ac:dyDescent="0.2">
      <c r="A3" s="486" t="s">
        <v>341</v>
      </c>
      <c r="B3" s="486" t="s">
        <v>185</v>
      </c>
      <c r="C3" s="197" t="s">
        <v>333</v>
      </c>
      <c r="D3" s="198">
        <v>13</v>
      </c>
      <c r="O3" s="201" t="s">
        <v>271</v>
      </c>
      <c r="P3" s="191"/>
      <c r="Q3" s="191"/>
      <c r="R3" s="191">
        <v>8</v>
      </c>
      <c r="S3" s="191">
        <v>7</v>
      </c>
      <c r="T3" s="191">
        <v>6</v>
      </c>
      <c r="U3" s="191">
        <v>3</v>
      </c>
      <c r="V3" s="191">
        <v>6</v>
      </c>
      <c r="W3" s="191">
        <v>0</v>
      </c>
      <c r="X3" s="191">
        <v>8</v>
      </c>
      <c r="Y3" s="191">
        <v>5</v>
      </c>
      <c r="Z3" s="191">
        <v>2</v>
      </c>
      <c r="AA3" s="191">
        <v>0</v>
      </c>
      <c r="AB3" s="191">
        <v>7</v>
      </c>
      <c r="AC3" s="191">
        <v>7</v>
      </c>
      <c r="AD3" s="191">
        <v>1</v>
      </c>
      <c r="AE3" s="191">
        <v>0</v>
      </c>
      <c r="AF3" s="191">
        <v>5</v>
      </c>
      <c r="AG3" s="191">
        <v>9</v>
      </c>
      <c r="AH3" s="191">
        <v>1</v>
      </c>
      <c r="AI3" s="191">
        <v>0</v>
      </c>
      <c r="AJ3" s="202">
        <v>30</v>
      </c>
    </row>
    <row r="4" spans="1:36" ht="32" x14ac:dyDescent="0.2">
      <c r="A4" s="486"/>
      <c r="B4" s="486"/>
      <c r="C4" s="197" t="s">
        <v>334</v>
      </c>
      <c r="D4" s="198">
        <v>17</v>
      </c>
      <c r="O4" s="201" t="s">
        <v>344</v>
      </c>
      <c r="P4" s="191"/>
      <c r="Q4" s="191"/>
      <c r="R4" s="191">
        <v>5</v>
      </c>
      <c r="S4" s="191">
        <v>10</v>
      </c>
      <c r="T4" s="191">
        <v>0</v>
      </c>
      <c r="U4" s="191">
        <v>2</v>
      </c>
      <c r="V4" s="191">
        <v>9</v>
      </c>
      <c r="W4" s="191">
        <v>4</v>
      </c>
      <c r="X4" s="191">
        <v>0</v>
      </c>
      <c r="Y4" s="191">
        <v>5</v>
      </c>
      <c r="Z4" s="191">
        <v>9</v>
      </c>
      <c r="AA4" s="191">
        <v>1</v>
      </c>
      <c r="AB4" s="191">
        <v>0</v>
      </c>
      <c r="AC4" s="191">
        <v>5</v>
      </c>
      <c r="AD4" s="191">
        <v>8</v>
      </c>
      <c r="AE4" s="191">
        <v>2</v>
      </c>
      <c r="AF4" s="191">
        <v>0</v>
      </c>
      <c r="AG4" s="191">
        <v>3</v>
      </c>
      <c r="AH4" s="191">
        <v>8</v>
      </c>
      <c r="AI4" s="191">
        <v>4</v>
      </c>
    </row>
    <row r="5" spans="1:36" x14ac:dyDescent="0.2">
      <c r="A5" s="486"/>
      <c r="B5" s="487" t="s">
        <v>184</v>
      </c>
      <c r="C5" s="197" t="s">
        <v>339</v>
      </c>
      <c r="D5" s="198">
        <v>18</v>
      </c>
      <c r="O5" s="196"/>
      <c r="P5" s="55"/>
      <c r="Q5" s="55"/>
    </row>
    <row r="6" spans="1:36" x14ac:dyDescent="0.2">
      <c r="A6" s="486"/>
      <c r="B6" s="487"/>
      <c r="C6" s="197" t="s">
        <v>337</v>
      </c>
      <c r="D6" s="198">
        <v>4</v>
      </c>
      <c r="O6" s="6"/>
      <c r="P6" s="485" t="s">
        <v>176</v>
      </c>
      <c r="Q6" s="485"/>
      <c r="R6" s="485"/>
      <c r="S6" s="485"/>
      <c r="T6" s="485" t="s">
        <v>346</v>
      </c>
      <c r="U6" s="485"/>
      <c r="V6" s="485"/>
      <c r="W6" s="485"/>
      <c r="X6" s="485" t="s">
        <v>181</v>
      </c>
      <c r="Y6" s="485"/>
      <c r="Z6" s="485"/>
      <c r="AA6" s="485"/>
      <c r="AB6" s="485" t="s">
        <v>182</v>
      </c>
      <c r="AC6" s="485"/>
      <c r="AD6" s="485"/>
      <c r="AE6" s="485"/>
      <c r="AF6" s="485" t="s">
        <v>347</v>
      </c>
      <c r="AG6" s="485"/>
      <c r="AH6" s="485"/>
      <c r="AI6" s="485"/>
    </row>
    <row r="7" spans="1:36" x14ac:dyDescent="0.2">
      <c r="A7" s="486"/>
      <c r="B7" s="487"/>
      <c r="C7" s="197" t="s">
        <v>336</v>
      </c>
      <c r="D7" s="198">
        <v>6</v>
      </c>
      <c r="O7" s="200"/>
      <c r="P7" s="203">
        <v>0</v>
      </c>
      <c r="Q7" s="203">
        <v>1</v>
      </c>
      <c r="R7" s="203">
        <v>2</v>
      </c>
      <c r="S7" s="203">
        <v>3</v>
      </c>
      <c r="T7" s="203">
        <v>0</v>
      </c>
      <c r="U7" s="203">
        <v>1</v>
      </c>
      <c r="V7" s="203">
        <v>2</v>
      </c>
      <c r="W7" s="203">
        <v>3</v>
      </c>
      <c r="X7" s="203">
        <v>0</v>
      </c>
      <c r="Y7" s="203">
        <v>1</v>
      </c>
      <c r="Z7" s="203">
        <v>2</v>
      </c>
      <c r="AA7" s="203">
        <v>3</v>
      </c>
      <c r="AB7" s="203">
        <v>0</v>
      </c>
      <c r="AC7" s="203">
        <v>1</v>
      </c>
      <c r="AD7" s="203">
        <v>2</v>
      </c>
      <c r="AE7" s="203">
        <v>3</v>
      </c>
      <c r="AF7" s="203">
        <v>0</v>
      </c>
      <c r="AG7" s="203">
        <v>1</v>
      </c>
      <c r="AH7" s="203">
        <v>2</v>
      </c>
      <c r="AI7" s="203">
        <v>3</v>
      </c>
    </row>
    <row r="8" spans="1:36" ht="15.75" customHeight="1" x14ac:dyDescent="0.2">
      <c r="A8" s="486"/>
      <c r="B8" s="487"/>
      <c r="C8" s="197" t="s">
        <v>335</v>
      </c>
      <c r="D8" s="198">
        <v>2</v>
      </c>
      <c r="O8" s="201" t="s">
        <v>271</v>
      </c>
      <c r="P8" s="191"/>
      <c r="Q8" s="191"/>
      <c r="R8" s="191">
        <v>26.666666666666668</v>
      </c>
      <c r="S8" s="191">
        <v>23.333333333333332</v>
      </c>
      <c r="T8" s="191">
        <v>20</v>
      </c>
      <c r="U8" s="191">
        <v>10</v>
      </c>
      <c r="V8" s="191">
        <v>20</v>
      </c>
      <c r="W8" s="191">
        <v>0</v>
      </c>
      <c r="X8" s="191">
        <v>26.666666666666668</v>
      </c>
      <c r="Y8" s="191">
        <v>16.666666666666668</v>
      </c>
      <c r="Z8" s="191">
        <v>6.666666666666667</v>
      </c>
      <c r="AA8" s="191">
        <v>0</v>
      </c>
      <c r="AB8" s="191">
        <v>23.333333333333332</v>
      </c>
      <c r="AC8" s="191">
        <v>23.333333333333332</v>
      </c>
      <c r="AD8" s="191">
        <v>3.3333333333333335</v>
      </c>
      <c r="AE8" s="191">
        <v>0</v>
      </c>
      <c r="AF8" s="191">
        <v>16.666666666666668</v>
      </c>
      <c r="AG8" s="191">
        <v>30</v>
      </c>
      <c r="AH8" s="191">
        <v>3.3333333333333335</v>
      </c>
      <c r="AI8" s="191">
        <v>0</v>
      </c>
    </row>
    <row r="9" spans="1:36" ht="32" x14ac:dyDescent="0.2">
      <c r="A9" s="486" t="s">
        <v>342</v>
      </c>
      <c r="B9" s="487" t="s">
        <v>185</v>
      </c>
      <c r="C9" s="197" t="s">
        <v>333</v>
      </c>
      <c r="D9" s="198">
        <v>18</v>
      </c>
      <c r="O9" s="201" t="s">
        <v>344</v>
      </c>
      <c r="P9" s="191"/>
      <c r="Q9" s="191"/>
      <c r="R9" s="191">
        <v>16.666666666666668</v>
      </c>
      <c r="S9" s="191">
        <v>33.333333333333336</v>
      </c>
      <c r="T9" s="191">
        <v>0</v>
      </c>
      <c r="U9" s="191">
        <v>6.666666666666667</v>
      </c>
      <c r="V9" s="191">
        <v>30</v>
      </c>
      <c r="W9" s="191">
        <v>13.333333333333334</v>
      </c>
      <c r="X9" s="191">
        <v>0</v>
      </c>
      <c r="Y9" s="191">
        <v>16.666666666666668</v>
      </c>
      <c r="Z9" s="191">
        <v>30</v>
      </c>
      <c r="AA9" s="191">
        <v>3.3333333333333335</v>
      </c>
      <c r="AB9" s="191">
        <v>0</v>
      </c>
      <c r="AC9" s="191">
        <v>16.666666666666668</v>
      </c>
      <c r="AD9" s="191">
        <v>26.666666666666668</v>
      </c>
      <c r="AE9" s="191">
        <v>6.666666666666667</v>
      </c>
      <c r="AF9" s="191">
        <v>0</v>
      </c>
      <c r="AG9" s="191">
        <v>10</v>
      </c>
      <c r="AH9" s="191">
        <v>26.666666666666668</v>
      </c>
      <c r="AI9" s="191">
        <v>13.333333333333334</v>
      </c>
    </row>
    <row r="10" spans="1:36" x14ac:dyDescent="0.2">
      <c r="A10" s="486"/>
      <c r="B10" s="487"/>
      <c r="C10" s="197" t="s">
        <v>334</v>
      </c>
      <c r="D10" s="198">
        <v>12</v>
      </c>
    </row>
    <row r="11" spans="1:36" x14ac:dyDescent="0.2">
      <c r="A11" s="486"/>
      <c r="B11" s="487" t="s">
        <v>184</v>
      </c>
      <c r="C11" s="197" t="s">
        <v>339</v>
      </c>
      <c r="D11" s="198">
        <v>15</v>
      </c>
    </row>
    <row r="12" spans="1:36" x14ac:dyDescent="0.2">
      <c r="A12" s="486"/>
      <c r="B12" s="487"/>
      <c r="C12" s="197" t="s">
        <v>337</v>
      </c>
      <c r="D12" s="198">
        <v>8</v>
      </c>
      <c r="O12" s="6"/>
      <c r="P12" s="485" t="s">
        <v>176</v>
      </c>
      <c r="Q12" s="485"/>
      <c r="R12" s="485"/>
      <c r="S12" s="485"/>
      <c r="T12" s="485" t="s">
        <v>346</v>
      </c>
      <c r="U12" s="485"/>
      <c r="V12" s="485"/>
      <c r="W12" s="485"/>
      <c r="X12" s="485" t="s">
        <v>181</v>
      </c>
      <c r="Y12" s="485"/>
      <c r="Z12" s="485"/>
      <c r="AA12" s="485"/>
      <c r="AB12" s="485" t="s">
        <v>182</v>
      </c>
      <c r="AC12" s="485"/>
      <c r="AD12" s="485"/>
      <c r="AE12" s="485"/>
      <c r="AF12" s="485" t="s">
        <v>347</v>
      </c>
      <c r="AG12" s="485"/>
      <c r="AH12" s="485"/>
      <c r="AI12" s="485"/>
    </row>
    <row r="13" spans="1:36" x14ac:dyDescent="0.2">
      <c r="A13" s="486"/>
      <c r="B13" s="487"/>
      <c r="C13" s="197" t="s">
        <v>336</v>
      </c>
      <c r="D13" s="198">
        <v>4</v>
      </c>
      <c r="O13" s="200"/>
      <c r="P13" s="203">
        <v>0</v>
      </c>
      <c r="Q13" s="203">
        <v>1</v>
      </c>
      <c r="R13" s="203">
        <v>2</v>
      </c>
      <c r="S13" s="203">
        <v>3</v>
      </c>
      <c r="T13" s="203">
        <v>0</v>
      </c>
      <c r="U13" s="203">
        <v>1</v>
      </c>
      <c r="V13" s="203">
        <v>2</v>
      </c>
      <c r="W13" s="203">
        <v>3</v>
      </c>
      <c r="X13" s="203">
        <v>0</v>
      </c>
      <c r="Y13" s="203">
        <v>1</v>
      </c>
      <c r="Z13" s="203">
        <v>2</v>
      </c>
      <c r="AA13" s="203">
        <v>3</v>
      </c>
      <c r="AB13" s="203">
        <v>0</v>
      </c>
      <c r="AC13" s="203">
        <v>1</v>
      </c>
      <c r="AD13" s="203">
        <v>2</v>
      </c>
      <c r="AE13" s="203">
        <v>3</v>
      </c>
      <c r="AF13" s="203">
        <v>0</v>
      </c>
      <c r="AG13" s="203">
        <v>1</v>
      </c>
      <c r="AH13" s="203">
        <v>2</v>
      </c>
      <c r="AI13" s="203">
        <v>3</v>
      </c>
    </row>
    <row r="14" spans="1:36" x14ac:dyDescent="0.2">
      <c r="A14" s="486"/>
      <c r="B14" s="487"/>
      <c r="C14" s="197" t="s">
        <v>335</v>
      </c>
      <c r="D14" s="198">
        <v>3</v>
      </c>
      <c r="O14" s="201" t="s">
        <v>271</v>
      </c>
      <c r="P14" s="191">
        <v>0</v>
      </c>
      <c r="Q14" s="191">
        <v>1</v>
      </c>
      <c r="R14" s="191">
        <v>11</v>
      </c>
      <c r="S14" s="191">
        <v>3</v>
      </c>
      <c r="T14" s="191">
        <v>12</v>
      </c>
      <c r="U14" s="191">
        <v>3</v>
      </c>
      <c r="V14" s="191">
        <v>0</v>
      </c>
      <c r="W14" s="191">
        <v>0</v>
      </c>
      <c r="X14" s="191">
        <v>13</v>
      </c>
      <c r="Y14" s="191">
        <v>2</v>
      </c>
      <c r="Z14" s="191">
        <v>0</v>
      </c>
      <c r="AA14" s="191">
        <v>0</v>
      </c>
      <c r="AB14" s="191">
        <v>14</v>
      </c>
      <c r="AC14" s="191">
        <v>1</v>
      </c>
      <c r="AD14" s="191">
        <v>0</v>
      </c>
      <c r="AE14" s="191">
        <v>0</v>
      </c>
      <c r="AF14" s="191">
        <v>15</v>
      </c>
      <c r="AG14" s="191">
        <v>0</v>
      </c>
      <c r="AH14" s="191">
        <v>0</v>
      </c>
      <c r="AI14" s="191">
        <v>0</v>
      </c>
    </row>
    <row r="15" spans="1:36" ht="32" x14ac:dyDescent="0.2">
      <c r="B15" s="34"/>
      <c r="O15" s="201" t="s">
        <v>344</v>
      </c>
      <c r="P15" s="191">
        <v>2</v>
      </c>
      <c r="Q15" s="191">
        <v>5</v>
      </c>
      <c r="R15" s="191">
        <v>7</v>
      </c>
      <c r="S15" s="191">
        <v>1</v>
      </c>
      <c r="T15" s="191">
        <v>3</v>
      </c>
      <c r="U15" s="191">
        <v>4</v>
      </c>
      <c r="V15" s="191">
        <v>7</v>
      </c>
      <c r="W15" s="191">
        <v>1</v>
      </c>
      <c r="X15" s="191">
        <v>4</v>
      </c>
      <c r="Y15" s="191">
        <v>6</v>
      </c>
      <c r="Z15" s="191">
        <v>5</v>
      </c>
      <c r="AA15" s="191">
        <v>0</v>
      </c>
      <c r="AB15" s="191">
        <v>5</v>
      </c>
      <c r="AC15" s="191">
        <v>6</v>
      </c>
      <c r="AD15" s="191">
        <v>4</v>
      </c>
      <c r="AE15" s="191">
        <v>0</v>
      </c>
      <c r="AF15" s="191">
        <v>4</v>
      </c>
      <c r="AG15" s="191">
        <v>7</v>
      </c>
      <c r="AH15" s="191">
        <v>4</v>
      </c>
      <c r="AI15" s="191">
        <v>0</v>
      </c>
    </row>
    <row r="16" spans="1:36" x14ac:dyDescent="0.2">
      <c r="B16" s="182"/>
      <c r="C16" s="191"/>
      <c r="D16" s="191"/>
      <c r="AJ16">
        <v>30</v>
      </c>
    </row>
    <row r="17" spans="1:35" x14ac:dyDescent="0.2">
      <c r="B17" s="182"/>
      <c r="C17" s="191"/>
      <c r="D17" s="191"/>
    </row>
    <row r="18" spans="1:35" x14ac:dyDescent="0.2">
      <c r="O18" s="6"/>
      <c r="P18" s="485" t="s">
        <v>176</v>
      </c>
      <c r="Q18" s="485"/>
      <c r="R18" s="485"/>
      <c r="S18" s="485"/>
      <c r="T18" s="485" t="s">
        <v>346</v>
      </c>
      <c r="U18" s="485"/>
      <c r="V18" s="485"/>
      <c r="W18" s="485"/>
      <c r="X18" s="485" t="s">
        <v>181</v>
      </c>
      <c r="Y18" s="485"/>
      <c r="Z18" s="485"/>
      <c r="AA18" s="485"/>
      <c r="AB18" s="485" t="s">
        <v>182</v>
      </c>
      <c r="AC18" s="485"/>
      <c r="AD18" s="485"/>
      <c r="AE18" s="485"/>
      <c r="AF18" s="485" t="s">
        <v>347</v>
      </c>
      <c r="AG18" s="485"/>
      <c r="AH18" s="485"/>
      <c r="AI18" s="485"/>
    </row>
    <row r="19" spans="1:35" x14ac:dyDescent="0.2">
      <c r="A19" s="473" t="s">
        <v>341</v>
      </c>
      <c r="B19" s="483" t="s">
        <v>185</v>
      </c>
      <c r="C19" s="51" t="s">
        <v>338</v>
      </c>
      <c r="D19" s="55">
        <v>9</v>
      </c>
      <c r="O19" s="200"/>
      <c r="P19" s="203">
        <v>0</v>
      </c>
      <c r="Q19" s="203">
        <v>1</v>
      </c>
      <c r="R19" s="203">
        <v>2</v>
      </c>
      <c r="S19" s="203">
        <v>3</v>
      </c>
      <c r="T19" s="203">
        <v>0</v>
      </c>
      <c r="U19" s="203">
        <v>1</v>
      </c>
      <c r="V19" s="203">
        <v>2</v>
      </c>
      <c r="W19" s="203">
        <v>3</v>
      </c>
      <c r="X19" s="203">
        <v>0</v>
      </c>
      <c r="Y19" s="203">
        <v>1</v>
      </c>
      <c r="Z19" s="203">
        <v>2</v>
      </c>
      <c r="AA19" s="203">
        <v>3</v>
      </c>
      <c r="AB19" s="203">
        <v>0</v>
      </c>
      <c r="AC19" s="203">
        <v>1</v>
      </c>
      <c r="AD19" s="203">
        <v>2</v>
      </c>
      <c r="AE19" s="203">
        <v>3</v>
      </c>
      <c r="AF19" s="203">
        <v>0</v>
      </c>
      <c r="AG19" s="203">
        <v>1</v>
      </c>
      <c r="AH19" s="203">
        <v>2</v>
      </c>
      <c r="AI19" s="203">
        <v>3</v>
      </c>
    </row>
    <row r="20" spans="1:35" x14ac:dyDescent="0.2">
      <c r="A20" s="473"/>
      <c r="B20" s="483"/>
      <c r="C20" s="51" t="s">
        <v>337</v>
      </c>
      <c r="D20" s="55">
        <v>4</v>
      </c>
      <c r="O20" s="201" t="s">
        <v>271</v>
      </c>
      <c r="P20" s="191">
        <v>0</v>
      </c>
      <c r="Q20" s="191">
        <v>3.3333333333333335</v>
      </c>
      <c r="R20" s="191">
        <v>36.666666666666664</v>
      </c>
      <c r="S20" s="191">
        <v>10</v>
      </c>
      <c r="T20" s="191">
        <v>40</v>
      </c>
      <c r="U20" s="191">
        <v>10</v>
      </c>
      <c r="V20" s="191">
        <v>0</v>
      </c>
      <c r="W20" s="191">
        <v>0</v>
      </c>
      <c r="X20" s="191">
        <v>43.333333333333336</v>
      </c>
      <c r="Y20" s="191">
        <v>6.666666666666667</v>
      </c>
      <c r="Z20" s="191">
        <v>0</v>
      </c>
      <c r="AA20" s="191">
        <v>0</v>
      </c>
      <c r="AB20" s="191">
        <v>46.666666666666664</v>
      </c>
      <c r="AC20" s="191">
        <v>3.3333333333333335</v>
      </c>
      <c r="AD20" s="191">
        <v>0</v>
      </c>
      <c r="AE20" s="191">
        <v>0</v>
      </c>
      <c r="AF20" s="191">
        <v>50</v>
      </c>
      <c r="AG20" s="191">
        <v>0</v>
      </c>
      <c r="AH20" s="191">
        <v>0</v>
      </c>
      <c r="AI20" s="191">
        <v>0</v>
      </c>
    </row>
    <row r="21" spans="1:35" ht="32" x14ac:dyDescent="0.2">
      <c r="A21" s="473"/>
      <c r="B21" s="483"/>
      <c r="C21" s="51" t="s">
        <v>336</v>
      </c>
      <c r="D21" s="55">
        <v>12</v>
      </c>
      <c r="O21" s="201" t="s">
        <v>344</v>
      </c>
      <c r="P21" s="191">
        <v>6.666666666666667</v>
      </c>
      <c r="Q21" s="191">
        <v>16.666666666666668</v>
      </c>
      <c r="R21" s="191">
        <v>23.333333333333332</v>
      </c>
      <c r="S21" s="191">
        <v>3.3333333333333335</v>
      </c>
      <c r="T21" s="191">
        <v>10</v>
      </c>
      <c r="U21" s="191">
        <v>13.333333333333334</v>
      </c>
      <c r="V21" s="191">
        <v>23.333333333333332</v>
      </c>
      <c r="W21" s="191">
        <v>3.3333333333333335</v>
      </c>
      <c r="X21" s="191">
        <v>13.333333333333334</v>
      </c>
      <c r="Y21" s="191">
        <v>20</v>
      </c>
      <c r="Z21" s="191">
        <v>16.666666666666668</v>
      </c>
      <c r="AA21" s="191">
        <v>0</v>
      </c>
      <c r="AB21" s="191">
        <v>16.666666666666668</v>
      </c>
      <c r="AC21" s="191">
        <v>20</v>
      </c>
      <c r="AD21" s="191">
        <v>13.333333333333334</v>
      </c>
      <c r="AE21" s="191">
        <v>0</v>
      </c>
      <c r="AF21" s="191">
        <v>13.333333333333334</v>
      </c>
      <c r="AG21" s="191">
        <v>23.333333333333332</v>
      </c>
      <c r="AH21" s="191">
        <v>13.333333333333334</v>
      </c>
      <c r="AI21" s="191">
        <v>0</v>
      </c>
    </row>
    <row r="22" spans="1:35" x14ac:dyDescent="0.2">
      <c r="A22" s="473"/>
      <c r="B22" s="483"/>
      <c r="C22" s="51" t="s">
        <v>335</v>
      </c>
      <c r="D22" s="55">
        <v>5</v>
      </c>
    </row>
    <row r="23" spans="1:35" x14ac:dyDescent="0.2">
      <c r="A23" s="473"/>
      <c r="B23" s="483" t="s">
        <v>184</v>
      </c>
      <c r="C23" s="51" t="s">
        <v>340</v>
      </c>
      <c r="D23" s="55">
        <v>4</v>
      </c>
    </row>
    <row r="24" spans="1:35" x14ac:dyDescent="0.2">
      <c r="A24" s="473"/>
      <c r="B24" s="483"/>
      <c r="C24" s="51" t="s">
        <v>336</v>
      </c>
      <c r="D24" s="55">
        <v>7</v>
      </c>
    </row>
    <row r="25" spans="1:35" x14ac:dyDescent="0.2">
      <c r="A25" s="473"/>
      <c r="B25" s="483"/>
      <c r="C25" s="51" t="s">
        <v>335</v>
      </c>
      <c r="D25" s="55">
        <v>19</v>
      </c>
    </row>
    <row r="26" spans="1:35" x14ac:dyDescent="0.2">
      <c r="A26" s="484" t="s">
        <v>342</v>
      </c>
      <c r="B26" s="483" t="s">
        <v>185</v>
      </c>
      <c r="C26" s="51" t="s">
        <v>339</v>
      </c>
      <c r="D26" s="55">
        <v>7</v>
      </c>
    </row>
    <row r="27" spans="1:35" x14ac:dyDescent="0.2">
      <c r="A27" s="484"/>
      <c r="B27" s="483"/>
      <c r="C27" s="51" t="s">
        <v>337</v>
      </c>
      <c r="D27" s="55">
        <v>3</v>
      </c>
    </row>
    <row r="28" spans="1:35" x14ac:dyDescent="0.2">
      <c r="A28" s="484"/>
      <c r="B28" s="483"/>
      <c r="C28" s="51" t="s">
        <v>336</v>
      </c>
      <c r="D28" s="55">
        <v>9</v>
      </c>
    </row>
    <row r="29" spans="1:35" x14ac:dyDescent="0.2">
      <c r="A29" s="484"/>
      <c r="B29" s="483"/>
      <c r="C29" s="51" t="s">
        <v>335</v>
      </c>
      <c r="D29" s="55">
        <v>11</v>
      </c>
    </row>
    <row r="30" spans="1:35" x14ac:dyDescent="0.2">
      <c r="A30" s="484"/>
      <c r="B30" s="483" t="s">
        <v>184</v>
      </c>
      <c r="C30" s="51" t="s">
        <v>340</v>
      </c>
      <c r="D30" s="55">
        <v>5</v>
      </c>
    </row>
    <row r="31" spans="1:35" x14ac:dyDescent="0.2">
      <c r="A31" s="484"/>
      <c r="B31" s="483"/>
      <c r="C31" s="51" t="s">
        <v>336</v>
      </c>
      <c r="D31" s="55">
        <v>7</v>
      </c>
    </row>
    <row r="32" spans="1:35" x14ac:dyDescent="0.2">
      <c r="A32" s="484"/>
      <c r="B32" s="483"/>
      <c r="C32" s="51" t="s">
        <v>335</v>
      </c>
      <c r="D32" s="55">
        <v>18</v>
      </c>
    </row>
    <row r="33" spans="1:1" x14ac:dyDescent="0.2">
      <c r="A33" s="204"/>
    </row>
  </sheetData>
  <mergeCells count="32">
    <mergeCell ref="A9:A14"/>
    <mergeCell ref="B3:B4"/>
    <mergeCell ref="B5:B8"/>
    <mergeCell ref="A3:A8"/>
    <mergeCell ref="B9:B10"/>
    <mergeCell ref="B11:B14"/>
    <mergeCell ref="AF1:AI1"/>
    <mergeCell ref="P6:S6"/>
    <mergeCell ref="T6:W6"/>
    <mergeCell ref="X6:AA6"/>
    <mergeCell ref="AB6:AE6"/>
    <mergeCell ref="AF6:AI6"/>
    <mergeCell ref="P1:S1"/>
    <mergeCell ref="T1:W1"/>
    <mergeCell ref="X1:AA1"/>
    <mergeCell ref="AB1:AE1"/>
    <mergeCell ref="P18:S18"/>
    <mergeCell ref="T18:W18"/>
    <mergeCell ref="X18:AA18"/>
    <mergeCell ref="AB18:AE18"/>
    <mergeCell ref="AF18:AI18"/>
    <mergeCell ref="P12:S12"/>
    <mergeCell ref="T12:W12"/>
    <mergeCell ref="X12:AA12"/>
    <mergeCell ref="AB12:AE12"/>
    <mergeCell ref="AF12:AI12"/>
    <mergeCell ref="B19:B22"/>
    <mergeCell ref="B26:B29"/>
    <mergeCell ref="B23:B25"/>
    <mergeCell ref="A19:A25"/>
    <mergeCell ref="B30:B32"/>
    <mergeCell ref="A26:A32"/>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6"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373"/>
  <sheetViews>
    <sheetView topLeftCell="A272" zoomScale="85" zoomScaleNormal="85" zoomScalePageLayoutView="85" workbookViewId="0">
      <selection activeCell="B281" sqref="B281:E294"/>
    </sheetView>
  </sheetViews>
  <sheetFormatPr baseColWidth="10" defaultRowHeight="16" x14ac:dyDescent="0.2"/>
  <cols>
    <col min="1" max="1" width="12.1640625" style="8" bestFit="1" customWidth="1"/>
    <col min="2" max="2" width="32.33203125" customWidth="1"/>
    <col min="3" max="3" width="10.83203125" style="8"/>
    <col min="5" max="5" width="22.1640625" customWidth="1"/>
    <col min="6" max="6" width="20.5" customWidth="1"/>
    <col min="7" max="9" width="13" customWidth="1"/>
    <col min="10" max="10" width="11.6640625" bestFit="1" customWidth="1"/>
    <col min="15" max="15" width="12.33203125" bestFit="1" customWidth="1"/>
    <col min="18" max="19" width="13.33203125" customWidth="1"/>
    <col min="20" max="20" width="24" customWidth="1"/>
    <col min="21" max="23" width="15.6640625" customWidth="1"/>
    <col min="24" max="24" width="22.83203125" customWidth="1"/>
    <col min="25" max="36" width="13.83203125" customWidth="1"/>
    <col min="37" max="41" width="10.6640625" customWidth="1"/>
    <col min="42" max="42" width="10.5" customWidth="1"/>
    <col min="43" max="43" width="11.1640625" bestFit="1" customWidth="1"/>
    <col min="44" max="46" width="11.83203125" bestFit="1" customWidth="1"/>
    <col min="50" max="50" width="11.83203125" bestFit="1" customWidth="1"/>
    <col min="53" max="53" width="12.1640625" customWidth="1"/>
    <col min="57" max="57" width="20.5" bestFit="1" customWidth="1"/>
    <col min="60" max="60" width="11.1640625" bestFit="1" customWidth="1"/>
    <col min="61" max="61" width="12" bestFit="1" customWidth="1"/>
    <col min="62" max="62" width="11.1640625" bestFit="1" customWidth="1"/>
    <col min="63" max="63" width="11.83203125" bestFit="1" customWidth="1"/>
    <col min="79" max="79" width="11.83203125" bestFit="1" customWidth="1"/>
    <col min="113" max="122" width="16.1640625" customWidth="1"/>
  </cols>
  <sheetData>
    <row r="1" spans="2:57" ht="19" x14ac:dyDescent="0.25">
      <c r="B1" s="5"/>
      <c r="C1" s="7"/>
      <c r="D1" s="5"/>
      <c r="E1" s="5"/>
      <c r="I1" s="5"/>
      <c r="J1" s="5"/>
      <c r="K1" s="5"/>
      <c r="L1" s="5"/>
    </row>
    <row r="2" spans="2:57" ht="19" x14ac:dyDescent="0.25">
      <c r="B2" s="16" t="s">
        <v>0</v>
      </c>
      <c r="C2" s="16"/>
      <c r="D2" s="16"/>
      <c r="E2" s="16"/>
      <c r="I2" s="16"/>
      <c r="J2" s="16"/>
      <c r="K2" s="16"/>
      <c r="L2" s="16"/>
    </row>
    <row r="3" spans="2:57" ht="19" x14ac:dyDescent="0.25">
      <c r="B3" s="17"/>
      <c r="C3" s="18" t="s">
        <v>1</v>
      </c>
      <c r="D3" s="18"/>
      <c r="E3" s="7"/>
      <c r="I3" s="7"/>
      <c r="J3" s="7"/>
      <c r="K3" s="7"/>
      <c r="L3" s="7"/>
    </row>
    <row r="6" spans="2:57" x14ac:dyDescent="0.2">
      <c r="B6" t="s">
        <v>2</v>
      </c>
    </row>
    <row r="7" spans="2:57" x14ac:dyDescent="0.2">
      <c r="B7" t="s">
        <v>3</v>
      </c>
    </row>
    <row r="8" spans="2:57" x14ac:dyDescent="0.2">
      <c r="B8" t="s">
        <v>4</v>
      </c>
    </row>
    <row r="9" spans="2:57" x14ac:dyDescent="0.2">
      <c r="B9" t="s">
        <v>5</v>
      </c>
    </row>
    <row r="10" spans="2:57" x14ac:dyDescent="0.2">
      <c r="B10" t="s">
        <v>6</v>
      </c>
    </row>
    <row r="11" spans="2:57" x14ac:dyDescent="0.2">
      <c r="B11" t="s">
        <v>7</v>
      </c>
    </row>
    <row r="12" spans="2:57" x14ac:dyDescent="0.2">
      <c r="B12" t="s">
        <v>10</v>
      </c>
    </row>
    <row r="13" spans="2:57" x14ac:dyDescent="0.2">
      <c r="B13" t="s">
        <v>8</v>
      </c>
    </row>
    <row r="14" spans="2:57" x14ac:dyDescent="0.2">
      <c r="B14" t="s">
        <v>9</v>
      </c>
    </row>
    <row r="15" spans="2:57" ht="17" thickBot="1" x14ac:dyDescent="0.25"/>
    <row r="16" spans="2:57" s="6" customFormat="1" ht="17" thickBot="1" x14ac:dyDescent="0.25">
      <c r="I16" s="453" t="s">
        <v>19</v>
      </c>
      <c r="J16" s="454"/>
      <c r="K16" s="454"/>
      <c r="L16" s="455"/>
      <c r="M16" s="453" t="s">
        <v>24</v>
      </c>
      <c r="N16" s="454"/>
      <c r="O16" s="454"/>
      <c r="P16" s="454"/>
      <c r="Q16" s="453" t="s">
        <v>47</v>
      </c>
      <c r="R16" s="454"/>
      <c r="S16" s="454"/>
      <c r="T16" s="455"/>
      <c r="U16" s="453" t="s">
        <v>48</v>
      </c>
      <c r="V16" s="454"/>
      <c r="W16" s="454"/>
      <c r="X16" s="454"/>
      <c r="Y16" s="453" t="s">
        <v>49</v>
      </c>
      <c r="Z16" s="454"/>
      <c r="AA16" s="454"/>
      <c r="AB16" s="455"/>
      <c r="AC16" s="453" t="s">
        <v>96</v>
      </c>
      <c r="AD16" s="454"/>
      <c r="AE16" s="454"/>
      <c r="AF16" s="455"/>
      <c r="AG16" s="453" t="s">
        <v>58</v>
      </c>
      <c r="AH16" s="454"/>
      <c r="AI16" s="454"/>
      <c r="AJ16" s="454"/>
      <c r="AK16" s="453" t="s">
        <v>59</v>
      </c>
      <c r="AL16" s="454"/>
      <c r="AM16" s="454"/>
      <c r="AN16" s="455"/>
      <c r="AO16" s="453" t="s">
        <v>60</v>
      </c>
      <c r="AP16" s="454"/>
      <c r="AQ16" s="454"/>
      <c r="AR16" s="454"/>
      <c r="AS16" s="453" t="s">
        <v>61</v>
      </c>
      <c r="AT16" s="454"/>
      <c r="AU16" s="454"/>
      <c r="AV16" s="455"/>
      <c r="AW16" s="453" t="s">
        <v>62</v>
      </c>
      <c r="AX16" s="454"/>
      <c r="AY16" s="454"/>
      <c r="AZ16" s="455"/>
      <c r="BB16" s="43" t="s">
        <v>43</v>
      </c>
      <c r="BC16" s="44"/>
      <c r="BD16" s="44"/>
      <c r="BE16" s="45"/>
    </row>
    <row r="17" spans="1:57" s="6" customFormat="1" ht="81" thickBot="1" x14ac:dyDescent="0.25">
      <c r="A17" s="46" t="s">
        <v>42</v>
      </c>
      <c r="B17" s="46" t="s">
        <v>11</v>
      </c>
      <c r="C17" s="47" t="s">
        <v>12</v>
      </c>
      <c r="D17" s="47" t="s">
        <v>13</v>
      </c>
      <c r="E17" s="47" t="s">
        <v>14</v>
      </c>
      <c r="F17" s="48" t="s">
        <v>50</v>
      </c>
      <c r="G17" s="33" t="s">
        <v>115</v>
      </c>
      <c r="H17" s="33" t="s">
        <v>116</v>
      </c>
      <c r="I17" s="30" t="s">
        <v>154</v>
      </c>
      <c r="J17" s="30" t="s">
        <v>155</v>
      </c>
      <c r="K17" s="30" t="s">
        <v>156</v>
      </c>
      <c r="L17" s="30" t="s">
        <v>157</v>
      </c>
      <c r="M17" s="23" t="s">
        <v>44</v>
      </c>
      <c r="N17" s="23" t="s">
        <v>46</v>
      </c>
      <c r="O17" s="23" t="s">
        <v>45</v>
      </c>
      <c r="P17" s="23" t="s">
        <v>46</v>
      </c>
      <c r="Q17" s="23" t="s">
        <v>44</v>
      </c>
      <c r="R17" s="23" t="s">
        <v>46</v>
      </c>
      <c r="S17" s="23" t="s">
        <v>45</v>
      </c>
      <c r="T17" s="23" t="s">
        <v>46</v>
      </c>
      <c r="U17" s="23" t="s">
        <v>44</v>
      </c>
      <c r="V17" s="23" t="s">
        <v>46</v>
      </c>
      <c r="W17" s="23" t="s">
        <v>45</v>
      </c>
      <c r="X17" s="23" t="s">
        <v>46</v>
      </c>
      <c r="Y17" s="23" t="s">
        <v>44</v>
      </c>
      <c r="Z17" s="23" t="s">
        <v>46</v>
      </c>
      <c r="AA17" s="23" t="s">
        <v>45</v>
      </c>
      <c r="AB17" s="23" t="s">
        <v>46</v>
      </c>
      <c r="AC17" s="23" t="s">
        <v>44</v>
      </c>
      <c r="AD17" s="23" t="s">
        <v>46</v>
      </c>
      <c r="AE17" s="23" t="s">
        <v>45</v>
      </c>
      <c r="AF17" s="23" t="s">
        <v>46</v>
      </c>
      <c r="AG17" s="23" t="s">
        <v>44</v>
      </c>
      <c r="AH17" s="23" t="s">
        <v>46</v>
      </c>
      <c r="AI17" s="23" t="s">
        <v>45</v>
      </c>
      <c r="AJ17" s="23" t="s">
        <v>46</v>
      </c>
      <c r="AK17" s="23" t="s">
        <v>44</v>
      </c>
      <c r="AL17" s="23" t="s">
        <v>46</v>
      </c>
      <c r="AM17" s="23" t="s">
        <v>45</v>
      </c>
      <c r="AN17" s="23" t="s">
        <v>46</v>
      </c>
      <c r="AO17" s="23" t="s">
        <v>44</v>
      </c>
      <c r="AP17" s="23" t="s">
        <v>46</v>
      </c>
      <c r="AQ17" s="23" t="s">
        <v>45</v>
      </c>
      <c r="AR17" s="23" t="s">
        <v>46</v>
      </c>
      <c r="AS17" s="23" t="s">
        <v>44</v>
      </c>
      <c r="AT17" s="23" t="s">
        <v>46</v>
      </c>
      <c r="AU17" s="23" t="s">
        <v>45</v>
      </c>
      <c r="AV17" s="23" t="s">
        <v>46</v>
      </c>
      <c r="AW17" s="23" t="s">
        <v>44</v>
      </c>
      <c r="AX17" s="23" t="s">
        <v>46</v>
      </c>
      <c r="AY17" s="23" t="s">
        <v>45</v>
      </c>
      <c r="AZ17" s="23" t="s">
        <v>46</v>
      </c>
      <c r="BA17" s="49" t="s">
        <v>158</v>
      </c>
      <c r="BB17" s="23" t="s">
        <v>15</v>
      </c>
      <c r="BC17" s="23" t="s">
        <v>16</v>
      </c>
      <c r="BD17" s="23" t="s">
        <v>17</v>
      </c>
      <c r="BE17" s="23" t="s">
        <v>18</v>
      </c>
    </row>
    <row r="18" spans="1:57" x14ac:dyDescent="0.2">
      <c r="A18" s="34">
        <v>27981725</v>
      </c>
      <c r="B18" s="37" t="s">
        <v>110</v>
      </c>
      <c r="C18" s="25">
        <v>46</v>
      </c>
      <c r="D18" s="26" t="s">
        <v>51</v>
      </c>
      <c r="E18" s="25" t="s">
        <v>53</v>
      </c>
      <c r="F18" s="25" t="s">
        <v>86</v>
      </c>
      <c r="G18" s="25" t="s">
        <v>120</v>
      </c>
      <c r="H18" s="25" t="s">
        <v>141</v>
      </c>
      <c r="I18" s="25">
        <v>2</v>
      </c>
      <c r="J18" s="25">
        <v>1</v>
      </c>
      <c r="K18" s="25">
        <v>2</v>
      </c>
      <c r="L18" s="25">
        <v>10</v>
      </c>
      <c r="M18" s="26">
        <v>12</v>
      </c>
      <c r="N18" s="26">
        <v>2</v>
      </c>
      <c r="O18" s="26">
        <v>22</v>
      </c>
      <c r="P18" s="26">
        <v>2</v>
      </c>
      <c r="Q18" s="26">
        <v>12</v>
      </c>
      <c r="R18" s="26">
        <v>2</v>
      </c>
      <c r="S18" s="26">
        <v>22</v>
      </c>
      <c r="T18" s="26">
        <v>1</v>
      </c>
      <c r="U18" s="26">
        <v>12</v>
      </c>
      <c r="V18" s="26">
        <v>1</v>
      </c>
      <c r="W18" s="26">
        <v>22</v>
      </c>
      <c r="X18" s="26">
        <v>1</v>
      </c>
      <c r="Y18" s="26">
        <v>12</v>
      </c>
      <c r="Z18" s="26">
        <v>2</v>
      </c>
      <c r="AA18" s="26">
        <v>22</v>
      </c>
      <c r="AB18" s="26">
        <v>2</v>
      </c>
      <c r="AC18" s="26">
        <v>12</v>
      </c>
      <c r="AD18" s="26">
        <v>2</v>
      </c>
      <c r="AE18" s="26">
        <v>22</v>
      </c>
      <c r="AF18" s="26">
        <v>1</v>
      </c>
      <c r="AG18" s="26">
        <v>12</v>
      </c>
      <c r="AH18" s="26">
        <v>0</v>
      </c>
      <c r="AI18" s="26">
        <v>22</v>
      </c>
      <c r="AJ18" s="26">
        <v>0</v>
      </c>
      <c r="AK18" s="26">
        <v>12</v>
      </c>
      <c r="AL18" s="26">
        <v>2</v>
      </c>
      <c r="AM18" s="26">
        <v>22</v>
      </c>
      <c r="AN18" s="26">
        <v>0</v>
      </c>
      <c r="AO18" s="26">
        <v>12</v>
      </c>
      <c r="AP18" s="26">
        <v>0</v>
      </c>
      <c r="AQ18" s="26">
        <v>22</v>
      </c>
      <c r="AR18" s="26">
        <v>0</v>
      </c>
      <c r="AS18" s="26">
        <v>12</v>
      </c>
      <c r="AT18" s="26">
        <v>0</v>
      </c>
      <c r="AU18" s="26">
        <v>22</v>
      </c>
      <c r="AV18" s="26">
        <v>0</v>
      </c>
      <c r="AW18" s="26">
        <v>12</v>
      </c>
      <c r="AX18" s="26">
        <v>0</v>
      </c>
      <c r="AY18" s="26">
        <v>22</v>
      </c>
      <c r="AZ18" s="26">
        <v>0</v>
      </c>
      <c r="BA18" s="2" t="s">
        <v>63</v>
      </c>
      <c r="BB18" s="25">
        <v>22</v>
      </c>
      <c r="BC18" s="25">
        <v>12</v>
      </c>
      <c r="BD18" s="25"/>
      <c r="BE18" s="25"/>
    </row>
    <row r="19" spans="1:57" x14ac:dyDescent="0.2">
      <c r="A19" s="35">
        <v>52192972</v>
      </c>
      <c r="B19" s="37" t="s">
        <v>91</v>
      </c>
      <c r="C19" s="40">
        <v>28</v>
      </c>
      <c r="D19" s="41" t="s">
        <v>51</v>
      </c>
      <c r="E19" s="40" t="s">
        <v>53</v>
      </c>
      <c r="F19" s="40" t="s">
        <v>86</v>
      </c>
      <c r="G19" s="25" t="s">
        <v>122</v>
      </c>
      <c r="H19" s="25" t="s">
        <v>145</v>
      </c>
      <c r="I19" s="40">
        <v>8</v>
      </c>
      <c r="J19" s="40">
        <v>5</v>
      </c>
      <c r="K19" s="40">
        <v>8</v>
      </c>
      <c r="L19" s="40">
        <v>1</v>
      </c>
      <c r="M19" s="41">
        <v>13</v>
      </c>
      <c r="N19" s="41">
        <v>2</v>
      </c>
      <c r="O19" s="41">
        <v>12</v>
      </c>
      <c r="P19" s="41">
        <v>3</v>
      </c>
      <c r="Q19" s="41">
        <v>13</v>
      </c>
      <c r="R19" s="41">
        <v>2</v>
      </c>
      <c r="S19" s="41">
        <v>12</v>
      </c>
      <c r="T19" s="41">
        <v>3</v>
      </c>
      <c r="U19" s="20">
        <v>13</v>
      </c>
      <c r="V19" s="20">
        <v>1</v>
      </c>
      <c r="W19" s="20">
        <v>12</v>
      </c>
      <c r="X19" s="20">
        <v>2</v>
      </c>
      <c r="Y19" s="20">
        <v>13</v>
      </c>
      <c r="Z19" s="20">
        <v>1</v>
      </c>
      <c r="AA19" s="20">
        <v>12</v>
      </c>
      <c r="AB19" s="20">
        <v>2</v>
      </c>
      <c r="AC19" s="20">
        <v>13</v>
      </c>
      <c r="AD19" s="20">
        <v>1</v>
      </c>
      <c r="AE19" s="20">
        <v>12</v>
      </c>
      <c r="AF19" s="20">
        <v>2</v>
      </c>
      <c r="AG19" s="20">
        <v>13</v>
      </c>
      <c r="AH19" s="20">
        <v>2</v>
      </c>
      <c r="AI19" s="20">
        <v>12</v>
      </c>
      <c r="AJ19" s="20">
        <v>3</v>
      </c>
      <c r="AK19" s="20">
        <v>13</v>
      </c>
      <c r="AL19" s="20">
        <v>2</v>
      </c>
      <c r="AM19" s="20">
        <v>12</v>
      </c>
      <c r="AN19" s="20">
        <v>3</v>
      </c>
      <c r="AO19" s="20">
        <v>13</v>
      </c>
      <c r="AP19" s="20">
        <v>1</v>
      </c>
      <c r="AQ19" s="20">
        <v>12</v>
      </c>
      <c r="AR19" s="20">
        <v>2</v>
      </c>
      <c r="AS19" s="20">
        <v>13</v>
      </c>
      <c r="AT19" s="20">
        <v>1</v>
      </c>
      <c r="AU19" s="20">
        <v>12</v>
      </c>
      <c r="AV19" s="20">
        <v>2</v>
      </c>
      <c r="AW19" s="20">
        <v>13</v>
      </c>
      <c r="AX19" s="20">
        <v>1</v>
      </c>
      <c r="AY19" s="20">
        <v>12</v>
      </c>
      <c r="AZ19" s="20">
        <v>2</v>
      </c>
      <c r="BA19" s="1" t="s">
        <v>55</v>
      </c>
      <c r="BB19" s="40"/>
      <c r="BC19" s="40">
        <v>13</v>
      </c>
      <c r="BD19" s="40">
        <v>12</v>
      </c>
      <c r="BE19" s="40"/>
    </row>
    <row r="20" spans="1:57" x14ac:dyDescent="0.2">
      <c r="A20" s="14">
        <v>41684857</v>
      </c>
      <c r="B20" s="13" t="s">
        <v>64</v>
      </c>
      <c r="C20" s="29">
        <v>32</v>
      </c>
      <c r="D20" s="20" t="s">
        <v>51</v>
      </c>
      <c r="E20" s="29" t="s">
        <v>53</v>
      </c>
      <c r="F20" s="29" t="s">
        <v>54</v>
      </c>
      <c r="G20" s="25" t="s">
        <v>122</v>
      </c>
      <c r="H20" s="25" t="s">
        <v>93</v>
      </c>
      <c r="I20" s="29">
        <v>4</v>
      </c>
      <c r="J20" s="29">
        <v>5</v>
      </c>
      <c r="K20" s="29">
        <v>2</v>
      </c>
      <c r="L20" s="29">
        <v>6</v>
      </c>
      <c r="M20" s="20">
        <v>14</v>
      </c>
      <c r="N20" s="20">
        <v>3</v>
      </c>
      <c r="O20" s="20">
        <v>15</v>
      </c>
      <c r="P20" s="20">
        <v>3</v>
      </c>
      <c r="Q20" s="20">
        <v>14</v>
      </c>
      <c r="R20" s="20">
        <v>2</v>
      </c>
      <c r="S20" s="20">
        <v>15</v>
      </c>
      <c r="T20" s="20">
        <v>2</v>
      </c>
      <c r="U20" s="20">
        <v>14</v>
      </c>
      <c r="V20" s="20">
        <v>2</v>
      </c>
      <c r="W20" s="20">
        <v>15</v>
      </c>
      <c r="X20" s="20">
        <v>2</v>
      </c>
      <c r="Y20" s="20">
        <v>14</v>
      </c>
      <c r="Z20" s="20">
        <v>1</v>
      </c>
      <c r="AA20" s="20">
        <v>15</v>
      </c>
      <c r="AB20" s="20">
        <v>2</v>
      </c>
      <c r="AC20" s="20">
        <v>14</v>
      </c>
      <c r="AD20" s="20">
        <v>1</v>
      </c>
      <c r="AE20" s="20">
        <v>15</v>
      </c>
      <c r="AF20" s="20">
        <v>1</v>
      </c>
      <c r="AG20" s="20">
        <v>14</v>
      </c>
      <c r="AH20" s="20">
        <v>2</v>
      </c>
      <c r="AI20" s="20">
        <v>15</v>
      </c>
      <c r="AJ20" s="20">
        <v>2</v>
      </c>
      <c r="AK20" s="20">
        <v>14</v>
      </c>
      <c r="AL20" s="20">
        <v>0</v>
      </c>
      <c r="AM20" s="20">
        <v>15</v>
      </c>
      <c r="AN20" s="20">
        <v>0</v>
      </c>
      <c r="AO20" s="20">
        <v>14</v>
      </c>
      <c r="AP20" s="20">
        <v>0</v>
      </c>
      <c r="AQ20" s="20">
        <v>15</v>
      </c>
      <c r="AR20" s="20">
        <v>0</v>
      </c>
      <c r="AS20" s="20">
        <v>14</v>
      </c>
      <c r="AT20" s="20">
        <v>0</v>
      </c>
      <c r="AU20" s="20">
        <v>15</v>
      </c>
      <c r="AV20" s="20">
        <v>0</v>
      </c>
      <c r="AW20" s="20">
        <v>14</v>
      </c>
      <c r="AX20" s="20">
        <v>0</v>
      </c>
      <c r="AY20" s="20">
        <v>15</v>
      </c>
      <c r="AZ20" s="20">
        <v>0</v>
      </c>
      <c r="BA20" s="1" t="s">
        <v>55</v>
      </c>
      <c r="BB20" s="29"/>
      <c r="BC20" s="29">
        <v>15</v>
      </c>
      <c r="BD20" s="29">
        <v>14</v>
      </c>
      <c r="BE20" s="29"/>
    </row>
    <row r="21" spans="1:57" x14ac:dyDescent="0.2">
      <c r="A21" s="36">
        <v>20755319</v>
      </c>
      <c r="B21" s="9" t="s">
        <v>83</v>
      </c>
      <c r="C21" s="29">
        <v>38</v>
      </c>
      <c r="D21" s="20" t="s">
        <v>51</v>
      </c>
      <c r="E21" s="29" t="s">
        <v>53</v>
      </c>
      <c r="F21" s="29" t="s">
        <v>54</v>
      </c>
      <c r="G21" s="25" t="s">
        <v>121</v>
      </c>
      <c r="H21" s="25" t="s">
        <v>127</v>
      </c>
      <c r="I21" s="29">
        <v>3</v>
      </c>
      <c r="J21" s="29">
        <v>1</v>
      </c>
      <c r="K21" s="29">
        <v>3</v>
      </c>
      <c r="L21" s="29">
        <v>1</v>
      </c>
      <c r="M21" s="20">
        <v>14</v>
      </c>
      <c r="N21" s="20">
        <v>2</v>
      </c>
      <c r="O21" s="20">
        <v>15</v>
      </c>
      <c r="P21" s="20">
        <v>2</v>
      </c>
      <c r="Q21" s="20">
        <v>14</v>
      </c>
      <c r="R21" s="20">
        <v>2</v>
      </c>
      <c r="S21" s="20">
        <v>15</v>
      </c>
      <c r="T21" s="20">
        <v>2</v>
      </c>
      <c r="U21" s="20">
        <v>14</v>
      </c>
      <c r="V21" s="20">
        <v>1</v>
      </c>
      <c r="W21" s="20">
        <v>15</v>
      </c>
      <c r="X21" s="20">
        <v>1</v>
      </c>
      <c r="Y21" s="20">
        <v>14</v>
      </c>
      <c r="Z21" s="20">
        <v>1</v>
      </c>
      <c r="AA21" s="20">
        <v>15</v>
      </c>
      <c r="AB21" s="20">
        <v>1</v>
      </c>
      <c r="AC21" s="20">
        <v>14</v>
      </c>
      <c r="AD21" s="20">
        <v>1</v>
      </c>
      <c r="AE21" s="20">
        <v>15</v>
      </c>
      <c r="AF21" s="20">
        <v>1</v>
      </c>
      <c r="AG21" s="20">
        <v>14</v>
      </c>
      <c r="AH21" s="20">
        <v>1</v>
      </c>
      <c r="AI21" s="20">
        <v>15</v>
      </c>
      <c r="AJ21" s="20">
        <v>2</v>
      </c>
      <c r="AK21" s="20">
        <v>14</v>
      </c>
      <c r="AL21" s="20">
        <v>0</v>
      </c>
      <c r="AM21" s="20">
        <v>15</v>
      </c>
      <c r="AN21" s="20">
        <v>0</v>
      </c>
      <c r="AO21" s="20">
        <v>14</v>
      </c>
      <c r="AP21" s="20">
        <v>0</v>
      </c>
      <c r="AQ21" s="20">
        <v>15</v>
      </c>
      <c r="AR21" s="20">
        <v>0</v>
      </c>
      <c r="AS21" s="20">
        <v>14</v>
      </c>
      <c r="AT21" s="20">
        <v>0</v>
      </c>
      <c r="AU21" s="20">
        <v>15</v>
      </c>
      <c r="AV21" s="20">
        <v>0</v>
      </c>
      <c r="AW21" s="20">
        <v>14</v>
      </c>
      <c r="AX21" s="20">
        <v>0</v>
      </c>
      <c r="AY21" s="20">
        <v>15</v>
      </c>
      <c r="AZ21" s="20">
        <v>0</v>
      </c>
      <c r="BA21" s="1" t="s">
        <v>63</v>
      </c>
      <c r="BB21" s="29"/>
      <c r="BC21" s="29" t="s">
        <v>127</v>
      </c>
      <c r="BD21" s="29"/>
      <c r="BE21" s="29"/>
    </row>
    <row r="22" spans="1:57" x14ac:dyDescent="0.2">
      <c r="A22" s="10">
        <v>51787836</v>
      </c>
      <c r="B22" s="9" t="s">
        <v>104</v>
      </c>
      <c r="C22" s="29">
        <v>38</v>
      </c>
      <c r="D22" s="20" t="s">
        <v>51</v>
      </c>
      <c r="E22" s="29" t="s">
        <v>53</v>
      </c>
      <c r="F22" s="29" t="s">
        <v>86</v>
      </c>
      <c r="G22" s="25" t="s">
        <v>121</v>
      </c>
      <c r="H22" s="29" t="s">
        <v>128</v>
      </c>
      <c r="I22" s="29">
        <v>8</v>
      </c>
      <c r="J22" s="29">
        <v>1</v>
      </c>
      <c r="K22" s="29">
        <v>8</v>
      </c>
      <c r="L22" s="29">
        <v>1</v>
      </c>
      <c r="M22" s="20">
        <v>14</v>
      </c>
      <c r="N22" s="20">
        <v>3</v>
      </c>
      <c r="O22" s="20">
        <v>25</v>
      </c>
      <c r="P22" s="20">
        <v>2</v>
      </c>
      <c r="Q22" s="20">
        <v>14</v>
      </c>
      <c r="R22" s="20">
        <v>1</v>
      </c>
      <c r="S22" s="20">
        <v>25</v>
      </c>
      <c r="T22" s="20">
        <v>0</v>
      </c>
      <c r="U22" s="20">
        <v>14</v>
      </c>
      <c r="V22" s="20">
        <v>1</v>
      </c>
      <c r="W22" s="20">
        <v>25</v>
      </c>
      <c r="X22" s="20">
        <v>0</v>
      </c>
      <c r="Y22" s="20">
        <v>14</v>
      </c>
      <c r="Z22" s="20">
        <v>1</v>
      </c>
      <c r="AA22" s="20">
        <v>25</v>
      </c>
      <c r="AB22" s="20">
        <v>0</v>
      </c>
      <c r="AC22" s="20">
        <v>14</v>
      </c>
      <c r="AD22" s="20">
        <v>1</v>
      </c>
      <c r="AE22" s="20">
        <v>25</v>
      </c>
      <c r="AF22" s="20">
        <v>0</v>
      </c>
      <c r="AG22" s="20">
        <v>14</v>
      </c>
      <c r="AH22" s="20">
        <v>3</v>
      </c>
      <c r="AI22" s="20">
        <v>25</v>
      </c>
      <c r="AJ22" s="20">
        <v>2</v>
      </c>
      <c r="AK22" s="20">
        <v>14</v>
      </c>
      <c r="AL22" s="20">
        <v>3</v>
      </c>
      <c r="AM22" s="20">
        <v>25</v>
      </c>
      <c r="AN22" s="20">
        <v>2</v>
      </c>
      <c r="AO22" s="20">
        <v>14</v>
      </c>
      <c r="AP22" s="20">
        <v>2</v>
      </c>
      <c r="AQ22" s="20">
        <v>25</v>
      </c>
      <c r="AR22" s="20">
        <v>0</v>
      </c>
      <c r="AS22" s="20">
        <v>14</v>
      </c>
      <c r="AT22" s="20">
        <v>2</v>
      </c>
      <c r="AU22" s="20">
        <v>25</v>
      </c>
      <c r="AV22" s="20">
        <v>0</v>
      </c>
      <c r="AW22" s="20">
        <v>14</v>
      </c>
      <c r="AX22" s="20">
        <v>2</v>
      </c>
      <c r="AY22" s="20">
        <v>25</v>
      </c>
      <c r="AZ22" s="20">
        <v>0</v>
      </c>
      <c r="BA22" s="1" t="s">
        <v>55</v>
      </c>
      <c r="BB22" s="29"/>
      <c r="BC22" s="29" t="s">
        <v>128</v>
      </c>
      <c r="BD22" s="29"/>
      <c r="BE22" s="29"/>
    </row>
    <row r="23" spans="1:57" x14ac:dyDescent="0.2">
      <c r="A23" s="10">
        <v>52145709</v>
      </c>
      <c r="B23" s="9" t="s">
        <v>92</v>
      </c>
      <c r="C23" s="29">
        <v>44</v>
      </c>
      <c r="D23" s="20" t="s">
        <v>51</v>
      </c>
      <c r="E23" s="29" t="s">
        <v>53</v>
      </c>
      <c r="F23" s="29" t="s">
        <v>86</v>
      </c>
      <c r="G23" s="25" t="s">
        <v>119</v>
      </c>
      <c r="H23" s="29" t="s">
        <v>123</v>
      </c>
      <c r="I23" s="29">
        <v>3</v>
      </c>
      <c r="J23" s="29">
        <v>4</v>
      </c>
      <c r="K23" s="29">
        <v>2</v>
      </c>
      <c r="L23" s="29">
        <v>2</v>
      </c>
      <c r="M23" s="20">
        <v>15</v>
      </c>
      <c r="N23" s="20">
        <v>3</v>
      </c>
      <c r="O23" s="20">
        <v>14</v>
      </c>
      <c r="P23" s="20">
        <v>2</v>
      </c>
      <c r="Q23" s="20">
        <v>15</v>
      </c>
      <c r="R23" s="20">
        <v>3</v>
      </c>
      <c r="S23" s="20">
        <v>14</v>
      </c>
      <c r="T23" s="20">
        <v>2</v>
      </c>
      <c r="U23" s="20">
        <v>15</v>
      </c>
      <c r="V23" s="20">
        <v>2</v>
      </c>
      <c r="W23" s="20">
        <v>14</v>
      </c>
      <c r="X23" s="20">
        <v>2</v>
      </c>
      <c r="Y23" s="20">
        <v>15</v>
      </c>
      <c r="Z23" s="20">
        <v>2</v>
      </c>
      <c r="AA23" s="20">
        <v>14</v>
      </c>
      <c r="AB23" s="20">
        <v>2</v>
      </c>
      <c r="AC23" s="20">
        <v>15</v>
      </c>
      <c r="AD23" s="20">
        <v>2</v>
      </c>
      <c r="AE23" s="20">
        <v>14</v>
      </c>
      <c r="AF23" s="20">
        <v>2</v>
      </c>
      <c r="AG23" s="20">
        <v>15</v>
      </c>
      <c r="AH23" s="20">
        <v>1</v>
      </c>
      <c r="AI23" s="20">
        <v>14</v>
      </c>
      <c r="AJ23" s="20">
        <v>1</v>
      </c>
      <c r="AK23" s="20">
        <v>15</v>
      </c>
      <c r="AL23" s="20">
        <v>0</v>
      </c>
      <c r="AM23" s="20">
        <v>14</v>
      </c>
      <c r="AN23" s="20">
        <v>0</v>
      </c>
      <c r="AO23" s="20">
        <v>15</v>
      </c>
      <c r="AP23" s="20">
        <v>0</v>
      </c>
      <c r="AQ23" s="20">
        <v>14</v>
      </c>
      <c r="AR23" s="20">
        <v>0</v>
      </c>
      <c r="AS23" s="20">
        <v>15</v>
      </c>
      <c r="AT23" s="20">
        <v>0</v>
      </c>
      <c r="AU23" s="20">
        <v>14</v>
      </c>
      <c r="AV23" s="20">
        <v>0</v>
      </c>
      <c r="AW23" s="20">
        <v>15</v>
      </c>
      <c r="AX23" s="20">
        <v>0</v>
      </c>
      <c r="AY23" s="20">
        <v>14</v>
      </c>
      <c r="AZ23" s="20">
        <v>0</v>
      </c>
      <c r="BA23" s="1" t="s">
        <v>63</v>
      </c>
      <c r="BB23" s="29"/>
      <c r="BC23" s="29"/>
      <c r="BD23" s="29" t="s">
        <v>123</v>
      </c>
      <c r="BE23" s="29"/>
    </row>
    <row r="24" spans="1:57" x14ac:dyDescent="0.2">
      <c r="A24" s="10">
        <v>75083307</v>
      </c>
      <c r="B24" s="9" t="s">
        <v>101</v>
      </c>
      <c r="C24" s="29">
        <v>40</v>
      </c>
      <c r="D24" s="20" t="s">
        <v>66</v>
      </c>
      <c r="E24" s="29" t="s">
        <v>53</v>
      </c>
      <c r="F24" s="29" t="s">
        <v>86</v>
      </c>
      <c r="G24" s="25" t="s">
        <v>117</v>
      </c>
      <c r="H24" s="29" t="s">
        <v>132</v>
      </c>
      <c r="I24" s="29">
        <v>2</v>
      </c>
      <c r="J24" s="29">
        <v>1</v>
      </c>
      <c r="K24" s="29">
        <v>3</v>
      </c>
      <c r="L24" s="29">
        <v>1</v>
      </c>
      <c r="M24" s="20">
        <v>16</v>
      </c>
      <c r="N24" s="20">
        <v>3</v>
      </c>
      <c r="O24" s="20">
        <v>27</v>
      </c>
      <c r="P24" s="20">
        <v>3</v>
      </c>
      <c r="Q24" s="20">
        <v>16</v>
      </c>
      <c r="R24" s="20">
        <v>3</v>
      </c>
      <c r="S24" s="20">
        <v>27</v>
      </c>
      <c r="T24" s="20">
        <v>3</v>
      </c>
      <c r="U24" s="20">
        <v>16</v>
      </c>
      <c r="V24" s="20">
        <v>2</v>
      </c>
      <c r="W24" s="20">
        <v>27</v>
      </c>
      <c r="X24" s="20">
        <v>2</v>
      </c>
      <c r="Y24" s="20">
        <v>16</v>
      </c>
      <c r="Z24" s="20">
        <v>2</v>
      </c>
      <c r="AA24" s="20">
        <v>27</v>
      </c>
      <c r="AB24" s="20">
        <v>2</v>
      </c>
      <c r="AC24" s="20">
        <v>16</v>
      </c>
      <c r="AD24" s="20">
        <v>3</v>
      </c>
      <c r="AE24" s="20">
        <v>27</v>
      </c>
      <c r="AF24" s="20">
        <v>3</v>
      </c>
      <c r="AG24" s="20">
        <v>16</v>
      </c>
      <c r="AH24" s="20">
        <v>2</v>
      </c>
      <c r="AI24" s="20">
        <v>27</v>
      </c>
      <c r="AJ24" s="20">
        <v>2</v>
      </c>
      <c r="AK24" s="20">
        <v>16</v>
      </c>
      <c r="AL24" s="20">
        <v>2</v>
      </c>
      <c r="AM24" s="20">
        <v>27</v>
      </c>
      <c r="AN24" s="20">
        <v>2</v>
      </c>
      <c r="AO24" s="20">
        <v>16</v>
      </c>
      <c r="AP24" s="20">
        <v>2</v>
      </c>
      <c r="AQ24" s="20">
        <v>27</v>
      </c>
      <c r="AR24" s="20">
        <v>2</v>
      </c>
      <c r="AS24" s="20">
        <v>16</v>
      </c>
      <c r="AT24" s="20">
        <v>2</v>
      </c>
      <c r="AU24" s="20">
        <v>27</v>
      </c>
      <c r="AV24" s="20">
        <v>1</v>
      </c>
      <c r="AW24" s="20">
        <v>16</v>
      </c>
      <c r="AX24" s="20">
        <v>1</v>
      </c>
      <c r="AY24" s="20">
        <v>27</v>
      </c>
      <c r="AZ24" s="20">
        <v>1</v>
      </c>
      <c r="BA24" s="1" t="s">
        <v>55</v>
      </c>
      <c r="BB24" s="29" t="s">
        <v>132</v>
      </c>
      <c r="BC24" s="29"/>
      <c r="BD24" s="29"/>
      <c r="BE24" s="29"/>
    </row>
    <row r="25" spans="1:57" x14ac:dyDescent="0.2">
      <c r="A25" s="10">
        <v>51987319</v>
      </c>
      <c r="B25" s="9" t="s">
        <v>75</v>
      </c>
      <c r="C25" s="29">
        <v>35</v>
      </c>
      <c r="D25" s="20" t="s">
        <v>51</v>
      </c>
      <c r="E25" s="29" t="s">
        <v>53</v>
      </c>
      <c r="F25" s="29" t="s">
        <v>54</v>
      </c>
      <c r="G25" s="25" t="s">
        <v>117</v>
      </c>
      <c r="H25" s="29" t="s">
        <v>132</v>
      </c>
      <c r="I25" s="29">
        <v>2</v>
      </c>
      <c r="J25" s="29">
        <v>1</v>
      </c>
      <c r="K25" s="29">
        <v>5</v>
      </c>
      <c r="L25" s="29">
        <v>1</v>
      </c>
      <c r="M25" s="20">
        <v>16</v>
      </c>
      <c r="N25" s="20">
        <v>3</v>
      </c>
      <c r="O25" s="20">
        <v>17</v>
      </c>
      <c r="P25" s="20">
        <v>2</v>
      </c>
      <c r="Q25" s="20">
        <v>16</v>
      </c>
      <c r="R25" s="20">
        <v>2</v>
      </c>
      <c r="S25" s="20">
        <v>17</v>
      </c>
      <c r="T25" s="20">
        <v>1</v>
      </c>
      <c r="U25" s="20">
        <v>16</v>
      </c>
      <c r="V25" s="20">
        <v>0</v>
      </c>
      <c r="W25" s="20">
        <v>17</v>
      </c>
      <c r="X25" s="20">
        <v>1</v>
      </c>
      <c r="Y25" s="20">
        <v>16</v>
      </c>
      <c r="Z25" s="20">
        <v>0</v>
      </c>
      <c r="AA25" s="20">
        <v>17</v>
      </c>
      <c r="AB25" s="20">
        <v>1</v>
      </c>
      <c r="AC25" s="20">
        <v>16</v>
      </c>
      <c r="AD25" s="20">
        <v>0</v>
      </c>
      <c r="AE25" s="20">
        <v>16</v>
      </c>
      <c r="AF25" s="20">
        <v>0</v>
      </c>
      <c r="AG25" s="20">
        <v>16</v>
      </c>
      <c r="AH25" s="20">
        <v>3</v>
      </c>
      <c r="AI25" s="20">
        <v>17</v>
      </c>
      <c r="AJ25" s="20">
        <v>3</v>
      </c>
      <c r="AK25" s="20">
        <v>16</v>
      </c>
      <c r="AL25" s="20">
        <v>0</v>
      </c>
      <c r="AM25" s="20">
        <v>17</v>
      </c>
      <c r="AN25" s="20">
        <v>2</v>
      </c>
      <c r="AO25" s="20">
        <v>16</v>
      </c>
      <c r="AP25" s="20">
        <v>0</v>
      </c>
      <c r="AQ25" s="20">
        <v>17</v>
      </c>
      <c r="AR25" s="20">
        <v>1</v>
      </c>
      <c r="AS25" s="20">
        <v>16</v>
      </c>
      <c r="AT25" s="20">
        <v>0</v>
      </c>
      <c r="AU25" s="20">
        <v>17</v>
      </c>
      <c r="AV25" s="20">
        <v>1</v>
      </c>
      <c r="AW25" s="20">
        <v>16</v>
      </c>
      <c r="AX25" s="20">
        <v>0</v>
      </c>
      <c r="AY25" s="20">
        <v>17</v>
      </c>
      <c r="AZ25" s="20">
        <v>1</v>
      </c>
      <c r="BA25" s="1" t="s">
        <v>63</v>
      </c>
      <c r="BB25" s="29" t="s">
        <v>133</v>
      </c>
      <c r="BC25" s="29"/>
      <c r="BD25" s="29"/>
      <c r="BE25" s="29"/>
    </row>
    <row r="26" spans="1:57" x14ac:dyDescent="0.2">
      <c r="A26" s="10">
        <v>52188480</v>
      </c>
      <c r="B26" s="9" t="s">
        <v>111</v>
      </c>
      <c r="C26" s="29">
        <v>41</v>
      </c>
      <c r="D26" s="20" t="s">
        <v>51</v>
      </c>
      <c r="E26" s="29" t="s">
        <v>53</v>
      </c>
      <c r="F26" s="29" t="s">
        <v>86</v>
      </c>
      <c r="G26" s="25" t="s">
        <v>121</v>
      </c>
      <c r="H26" s="29" t="s">
        <v>129</v>
      </c>
      <c r="I26" s="29">
        <v>8</v>
      </c>
      <c r="J26" s="29">
        <v>7</v>
      </c>
      <c r="K26" s="29">
        <v>7</v>
      </c>
      <c r="L26" s="29">
        <v>2</v>
      </c>
      <c r="M26" s="20">
        <v>16</v>
      </c>
      <c r="N26" s="20">
        <v>3</v>
      </c>
      <c r="O26" s="20">
        <v>46</v>
      </c>
      <c r="P26" s="20">
        <v>2</v>
      </c>
      <c r="Q26" s="20">
        <v>16</v>
      </c>
      <c r="R26" s="20">
        <v>2</v>
      </c>
      <c r="S26" s="20">
        <v>46</v>
      </c>
      <c r="T26" s="20">
        <v>2</v>
      </c>
      <c r="U26" s="20">
        <v>16</v>
      </c>
      <c r="V26" s="20">
        <v>2</v>
      </c>
      <c r="W26" s="20">
        <v>46</v>
      </c>
      <c r="X26" s="20">
        <v>2</v>
      </c>
      <c r="Y26" s="20">
        <v>16</v>
      </c>
      <c r="Z26" s="20">
        <v>3</v>
      </c>
      <c r="AA26" s="20">
        <v>46</v>
      </c>
      <c r="AB26" s="20">
        <v>2</v>
      </c>
      <c r="AC26" s="20">
        <v>16</v>
      </c>
      <c r="AD26" s="20">
        <v>3</v>
      </c>
      <c r="AE26" s="20">
        <v>46</v>
      </c>
      <c r="AF26" s="20">
        <v>2</v>
      </c>
      <c r="AG26" s="20">
        <v>16</v>
      </c>
      <c r="AH26" s="20">
        <v>2</v>
      </c>
      <c r="AI26" s="20">
        <v>46</v>
      </c>
      <c r="AJ26" s="20">
        <v>1</v>
      </c>
      <c r="AK26" s="20">
        <v>16</v>
      </c>
      <c r="AL26" s="20">
        <v>1</v>
      </c>
      <c r="AM26" s="20">
        <v>46</v>
      </c>
      <c r="AN26" s="20">
        <v>1</v>
      </c>
      <c r="AO26" s="20">
        <v>16</v>
      </c>
      <c r="AP26" s="20">
        <v>1</v>
      </c>
      <c r="AQ26" s="20">
        <v>46</v>
      </c>
      <c r="AR26" s="20">
        <v>1</v>
      </c>
      <c r="AS26" s="20">
        <v>16</v>
      </c>
      <c r="AT26" s="20">
        <v>1</v>
      </c>
      <c r="AU26" s="20">
        <v>46</v>
      </c>
      <c r="AV26" s="20">
        <v>1</v>
      </c>
      <c r="AW26" s="20">
        <v>16</v>
      </c>
      <c r="AX26" s="20">
        <v>1</v>
      </c>
      <c r="AY26" s="20">
        <v>46</v>
      </c>
      <c r="AZ26" s="20">
        <v>1</v>
      </c>
      <c r="BA26" s="1" t="s">
        <v>55</v>
      </c>
      <c r="BB26" s="29"/>
      <c r="BC26" s="29" t="s">
        <v>129</v>
      </c>
      <c r="BD26" s="29"/>
      <c r="BE26" s="29"/>
    </row>
    <row r="27" spans="1:57" x14ac:dyDescent="0.2">
      <c r="A27" s="10">
        <v>55167303</v>
      </c>
      <c r="B27" s="9" t="s">
        <v>108</v>
      </c>
      <c r="C27" s="29">
        <v>30</v>
      </c>
      <c r="D27" s="20" t="s">
        <v>51</v>
      </c>
      <c r="E27" s="29" t="s">
        <v>53</v>
      </c>
      <c r="F27" s="29" t="s">
        <v>86</v>
      </c>
      <c r="G27" s="25" t="s">
        <v>121</v>
      </c>
      <c r="H27" s="29" t="s">
        <v>130</v>
      </c>
      <c r="I27" s="29">
        <v>8</v>
      </c>
      <c r="J27" s="29">
        <v>1</v>
      </c>
      <c r="K27" s="29">
        <v>8</v>
      </c>
      <c r="L27" s="29">
        <v>8</v>
      </c>
      <c r="M27" s="20">
        <v>17</v>
      </c>
      <c r="N27" s="20">
        <v>2</v>
      </c>
      <c r="O27" s="20">
        <v>45</v>
      </c>
      <c r="P27" s="20">
        <v>3</v>
      </c>
      <c r="Q27" s="20">
        <v>17</v>
      </c>
      <c r="R27" s="20">
        <v>2</v>
      </c>
      <c r="S27" s="20">
        <v>45</v>
      </c>
      <c r="T27" s="20">
        <v>3</v>
      </c>
      <c r="U27" s="20">
        <v>17</v>
      </c>
      <c r="V27" s="20">
        <v>1</v>
      </c>
      <c r="W27" s="20">
        <v>45</v>
      </c>
      <c r="X27" s="20">
        <v>3</v>
      </c>
      <c r="Y27" s="20">
        <v>17</v>
      </c>
      <c r="Z27" s="20">
        <v>1</v>
      </c>
      <c r="AA27" s="20">
        <v>45</v>
      </c>
      <c r="AB27" s="20">
        <v>2</v>
      </c>
      <c r="AC27" s="20">
        <v>17</v>
      </c>
      <c r="AD27" s="20">
        <v>1</v>
      </c>
      <c r="AE27" s="20">
        <v>45</v>
      </c>
      <c r="AF27" s="20">
        <v>3</v>
      </c>
      <c r="AG27" s="20">
        <v>17</v>
      </c>
      <c r="AH27" s="20">
        <v>0</v>
      </c>
      <c r="AI27" s="20">
        <v>45</v>
      </c>
      <c r="AJ27" s="20">
        <v>3</v>
      </c>
      <c r="AK27" s="20">
        <v>17</v>
      </c>
      <c r="AL27" s="20">
        <v>0</v>
      </c>
      <c r="AM27" s="20">
        <v>45</v>
      </c>
      <c r="AN27" s="20">
        <v>2</v>
      </c>
      <c r="AO27" s="20">
        <v>17</v>
      </c>
      <c r="AP27" s="20">
        <v>0</v>
      </c>
      <c r="AQ27" s="20">
        <v>45</v>
      </c>
      <c r="AR27" s="20">
        <v>2</v>
      </c>
      <c r="AS27" s="20">
        <v>17</v>
      </c>
      <c r="AT27" s="20">
        <v>0</v>
      </c>
      <c r="AU27" s="20">
        <v>45</v>
      </c>
      <c r="AV27" s="20">
        <v>2</v>
      </c>
      <c r="AW27" s="20">
        <v>17</v>
      </c>
      <c r="AX27" s="20">
        <v>0</v>
      </c>
      <c r="AY27" s="20">
        <v>45</v>
      </c>
      <c r="AZ27" s="20">
        <v>1</v>
      </c>
      <c r="BA27" s="1" t="s">
        <v>55</v>
      </c>
      <c r="BB27" s="29"/>
      <c r="BC27" s="29" t="s">
        <v>130</v>
      </c>
      <c r="BD27" s="29"/>
      <c r="BE27" s="29"/>
    </row>
    <row r="28" spans="1:57" x14ac:dyDescent="0.2">
      <c r="A28" s="10">
        <v>79369218</v>
      </c>
      <c r="B28" s="9" t="s">
        <v>79</v>
      </c>
      <c r="C28" s="29">
        <v>44</v>
      </c>
      <c r="D28" s="20" t="s">
        <v>66</v>
      </c>
      <c r="E28" s="29" t="s">
        <v>53</v>
      </c>
      <c r="F28" s="29" t="s">
        <v>54</v>
      </c>
      <c r="G28" s="25" t="s">
        <v>117</v>
      </c>
      <c r="H28" s="29" t="s">
        <v>132</v>
      </c>
      <c r="I28" s="29">
        <v>4</v>
      </c>
      <c r="J28" s="29">
        <v>1</v>
      </c>
      <c r="K28" s="29">
        <v>3</v>
      </c>
      <c r="L28" s="29">
        <v>1</v>
      </c>
      <c r="M28" s="20">
        <v>23</v>
      </c>
      <c r="N28" s="20">
        <v>2</v>
      </c>
      <c r="O28" s="20">
        <v>41</v>
      </c>
      <c r="P28" s="20">
        <v>2</v>
      </c>
      <c r="Q28" s="20">
        <v>23</v>
      </c>
      <c r="R28" s="20">
        <v>0</v>
      </c>
      <c r="S28" s="20">
        <v>41</v>
      </c>
      <c r="T28" s="20">
        <v>0</v>
      </c>
      <c r="U28" s="20">
        <v>23</v>
      </c>
      <c r="V28" s="20">
        <v>0</v>
      </c>
      <c r="W28" s="20">
        <v>41</v>
      </c>
      <c r="X28" s="20">
        <v>0</v>
      </c>
      <c r="Y28" s="20">
        <v>23</v>
      </c>
      <c r="Z28" s="20">
        <v>0</v>
      </c>
      <c r="AA28" s="20">
        <v>41</v>
      </c>
      <c r="AB28" s="20">
        <v>0</v>
      </c>
      <c r="AC28" s="20">
        <v>23</v>
      </c>
      <c r="AD28" s="20">
        <v>2</v>
      </c>
      <c r="AE28" s="20">
        <v>41</v>
      </c>
      <c r="AF28" s="20">
        <v>0</v>
      </c>
      <c r="AG28" s="20">
        <v>23</v>
      </c>
      <c r="AH28" s="20">
        <v>2</v>
      </c>
      <c r="AI28" s="20">
        <v>41</v>
      </c>
      <c r="AJ28" s="20">
        <v>2</v>
      </c>
      <c r="AK28" s="20">
        <v>23</v>
      </c>
      <c r="AL28" s="20">
        <v>0</v>
      </c>
      <c r="AM28" s="20">
        <v>41</v>
      </c>
      <c r="AN28" s="20">
        <v>0</v>
      </c>
      <c r="AO28" s="20">
        <v>23</v>
      </c>
      <c r="AP28" s="20">
        <v>0</v>
      </c>
      <c r="AQ28" s="20">
        <v>41</v>
      </c>
      <c r="AR28" s="20">
        <v>0</v>
      </c>
      <c r="AS28" s="20">
        <v>23</v>
      </c>
      <c r="AT28" s="20">
        <v>0</v>
      </c>
      <c r="AU28" s="20">
        <v>41</v>
      </c>
      <c r="AV28" s="20">
        <v>0</v>
      </c>
      <c r="AW28" s="20">
        <v>23</v>
      </c>
      <c r="AX28" s="20">
        <v>0</v>
      </c>
      <c r="AY28" s="20">
        <v>41</v>
      </c>
      <c r="AZ28" s="20">
        <v>0</v>
      </c>
      <c r="BA28" s="1" t="s">
        <v>71</v>
      </c>
      <c r="BB28" s="29" t="s">
        <v>134</v>
      </c>
      <c r="BC28" s="29"/>
      <c r="BD28" s="29"/>
      <c r="BE28" s="29"/>
    </row>
    <row r="29" spans="1:57" x14ac:dyDescent="0.2">
      <c r="A29" s="10">
        <v>53099141</v>
      </c>
      <c r="B29" s="9" t="s">
        <v>97</v>
      </c>
      <c r="C29" s="29">
        <v>32</v>
      </c>
      <c r="D29" s="20" t="s">
        <v>51</v>
      </c>
      <c r="E29" s="29" t="s">
        <v>53</v>
      </c>
      <c r="F29" s="29" t="s">
        <v>86</v>
      </c>
      <c r="G29" s="25" t="s">
        <v>117</v>
      </c>
      <c r="H29" s="29" t="s">
        <v>132</v>
      </c>
      <c r="I29" s="29">
        <v>6</v>
      </c>
      <c r="J29" s="29">
        <v>2</v>
      </c>
      <c r="K29" s="29">
        <v>4</v>
      </c>
      <c r="L29" s="29">
        <v>2</v>
      </c>
      <c r="M29" s="20">
        <v>24</v>
      </c>
      <c r="N29" s="20">
        <v>3</v>
      </c>
      <c r="O29" s="20">
        <v>25</v>
      </c>
      <c r="P29" s="20">
        <v>3</v>
      </c>
      <c r="Q29" s="20">
        <v>24</v>
      </c>
      <c r="R29" s="20">
        <v>2</v>
      </c>
      <c r="S29" s="20">
        <v>25</v>
      </c>
      <c r="T29" s="20">
        <v>2</v>
      </c>
      <c r="U29" s="20">
        <v>24</v>
      </c>
      <c r="V29" s="20">
        <v>2</v>
      </c>
      <c r="W29" s="20">
        <v>25</v>
      </c>
      <c r="X29" s="20">
        <v>2</v>
      </c>
      <c r="Y29" s="20">
        <v>24</v>
      </c>
      <c r="Z29" s="20">
        <v>2</v>
      </c>
      <c r="AA29" s="20">
        <v>25</v>
      </c>
      <c r="AB29" s="20">
        <v>2</v>
      </c>
      <c r="AC29" s="20">
        <v>24</v>
      </c>
      <c r="AD29" s="20"/>
      <c r="AE29" s="20">
        <v>25</v>
      </c>
      <c r="AF29" s="20"/>
      <c r="AG29" s="20">
        <v>24</v>
      </c>
      <c r="AH29" s="20">
        <v>2</v>
      </c>
      <c r="AI29" s="20">
        <v>25</v>
      </c>
      <c r="AJ29" s="20">
        <v>2</v>
      </c>
      <c r="AK29" s="20">
        <v>24</v>
      </c>
      <c r="AL29" s="20">
        <v>1</v>
      </c>
      <c r="AM29" s="20">
        <v>25</v>
      </c>
      <c r="AN29" s="20">
        <v>2</v>
      </c>
      <c r="AO29" s="20">
        <v>24</v>
      </c>
      <c r="AP29" s="20">
        <v>2</v>
      </c>
      <c r="AQ29" s="20">
        <v>25</v>
      </c>
      <c r="AR29" s="20">
        <v>1</v>
      </c>
      <c r="AS29" s="20">
        <v>24</v>
      </c>
      <c r="AT29" s="20">
        <v>2</v>
      </c>
      <c r="AU29" s="20">
        <v>25</v>
      </c>
      <c r="AV29" s="20">
        <v>1</v>
      </c>
      <c r="AW29" s="20">
        <v>24</v>
      </c>
      <c r="AX29" s="20"/>
      <c r="AY29" s="20">
        <v>25</v>
      </c>
      <c r="AZ29" s="20"/>
      <c r="BA29" s="1" t="s">
        <v>63</v>
      </c>
      <c r="BB29" s="29" t="s">
        <v>124</v>
      </c>
      <c r="BC29" s="29"/>
      <c r="BD29" s="29"/>
      <c r="BE29" s="29"/>
    </row>
    <row r="30" spans="1:57" x14ac:dyDescent="0.2">
      <c r="A30" s="10">
        <v>6763728</v>
      </c>
      <c r="B30" s="9" t="s">
        <v>85</v>
      </c>
      <c r="C30" s="29">
        <v>55</v>
      </c>
      <c r="D30" s="20" t="s">
        <v>66</v>
      </c>
      <c r="E30" s="29" t="s">
        <v>73</v>
      </c>
      <c r="F30" s="29" t="s">
        <v>86</v>
      </c>
      <c r="G30" s="25" t="s">
        <v>119</v>
      </c>
      <c r="H30" s="29" t="s">
        <v>124</v>
      </c>
      <c r="I30" s="29">
        <v>10</v>
      </c>
      <c r="J30" s="29">
        <v>9</v>
      </c>
      <c r="K30" s="29">
        <v>10</v>
      </c>
      <c r="L30" s="29">
        <v>1</v>
      </c>
      <c r="M30" s="20">
        <v>24</v>
      </c>
      <c r="N30" s="20">
        <v>3</v>
      </c>
      <c r="O30" s="20">
        <v>25</v>
      </c>
      <c r="P30" s="20">
        <v>2</v>
      </c>
      <c r="Q30" s="20">
        <v>24</v>
      </c>
      <c r="R30" s="20">
        <v>2</v>
      </c>
      <c r="S30" s="20">
        <v>25</v>
      </c>
      <c r="T30" s="20">
        <v>2</v>
      </c>
      <c r="U30" s="20">
        <v>24</v>
      </c>
      <c r="V30" s="20">
        <v>2</v>
      </c>
      <c r="W30" s="20">
        <v>25</v>
      </c>
      <c r="X30" s="20">
        <v>2</v>
      </c>
      <c r="Y30" s="20">
        <v>24</v>
      </c>
      <c r="Z30" s="20">
        <v>1</v>
      </c>
      <c r="AA30" s="20">
        <v>25</v>
      </c>
      <c r="AB30" s="20">
        <v>2</v>
      </c>
      <c r="AC30" s="20">
        <v>24</v>
      </c>
      <c r="AD30" s="20">
        <v>3</v>
      </c>
      <c r="AE30" s="20">
        <v>25</v>
      </c>
      <c r="AF30" s="20">
        <v>3</v>
      </c>
      <c r="AG30" s="20">
        <v>24</v>
      </c>
      <c r="AH30" s="20">
        <v>2</v>
      </c>
      <c r="AI30" s="20">
        <v>25</v>
      </c>
      <c r="AJ30" s="20">
        <v>2</v>
      </c>
      <c r="AK30" s="20">
        <v>24</v>
      </c>
      <c r="AL30" s="20">
        <v>2</v>
      </c>
      <c r="AM30" s="20">
        <v>25</v>
      </c>
      <c r="AN30" s="20">
        <v>2</v>
      </c>
      <c r="AO30" s="20">
        <v>24</v>
      </c>
      <c r="AP30" s="20">
        <v>2</v>
      </c>
      <c r="AQ30" s="20">
        <v>25</v>
      </c>
      <c r="AR30" s="20">
        <v>2</v>
      </c>
      <c r="AS30" s="20">
        <v>24</v>
      </c>
      <c r="AT30" s="20">
        <v>2</v>
      </c>
      <c r="AU30" s="20">
        <v>25</v>
      </c>
      <c r="AV30" s="20">
        <v>2</v>
      </c>
      <c r="AW30" s="20">
        <v>24</v>
      </c>
      <c r="AX30" s="20">
        <v>2</v>
      </c>
      <c r="AY30" s="20">
        <v>25</v>
      </c>
      <c r="AZ30" s="20">
        <v>2</v>
      </c>
      <c r="BA30" s="1" t="s">
        <v>55</v>
      </c>
      <c r="BB30" s="29"/>
      <c r="BC30" s="29"/>
      <c r="BD30" s="29" t="s">
        <v>124</v>
      </c>
      <c r="BE30" s="29"/>
    </row>
    <row r="31" spans="1:57" x14ac:dyDescent="0.2">
      <c r="A31" s="10">
        <v>52297273</v>
      </c>
      <c r="B31" s="9" t="s">
        <v>106</v>
      </c>
      <c r="C31" s="29">
        <v>36</v>
      </c>
      <c r="D31" s="20" t="s">
        <v>51</v>
      </c>
      <c r="E31" s="29" t="s">
        <v>53</v>
      </c>
      <c r="F31" s="29" t="s">
        <v>86</v>
      </c>
      <c r="G31" s="25" t="s">
        <v>120</v>
      </c>
      <c r="H31" s="29" t="s">
        <v>142</v>
      </c>
      <c r="I31" s="29">
        <v>3</v>
      </c>
      <c r="J31" s="29">
        <v>3</v>
      </c>
      <c r="K31" s="29">
        <v>2</v>
      </c>
      <c r="L31" s="29">
        <v>3</v>
      </c>
      <c r="M31" s="20">
        <v>25</v>
      </c>
      <c r="N31" s="20">
        <v>3</v>
      </c>
      <c r="O31" s="20">
        <v>26</v>
      </c>
      <c r="P31" s="20">
        <v>2</v>
      </c>
      <c r="Q31" s="20">
        <v>25</v>
      </c>
      <c r="R31" s="20">
        <v>2</v>
      </c>
      <c r="S31" s="20">
        <v>26</v>
      </c>
      <c r="T31" s="20">
        <v>2</v>
      </c>
      <c r="U31" s="20">
        <v>25</v>
      </c>
      <c r="V31" s="20">
        <v>2</v>
      </c>
      <c r="W31" s="20">
        <v>26</v>
      </c>
      <c r="X31" s="20">
        <v>1</v>
      </c>
      <c r="Y31" s="20">
        <v>25</v>
      </c>
      <c r="Z31" s="20">
        <v>2</v>
      </c>
      <c r="AA31" s="20">
        <v>26</v>
      </c>
      <c r="AB31" s="20">
        <v>1</v>
      </c>
      <c r="AC31" s="20">
        <v>25</v>
      </c>
      <c r="AD31" s="20">
        <v>2</v>
      </c>
      <c r="AE31" s="20">
        <v>26</v>
      </c>
      <c r="AF31" s="20">
        <v>1</v>
      </c>
      <c r="AG31" s="20">
        <v>25</v>
      </c>
      <c r="AH31" s="20">
        <v>2</v>
      </c>
      <c r="AI31" s="20">
        <v>26</v>
      </c>
      <c r="AJ31" s="20">
        <v>2</v>
      </c>
      <c r="AK31" s="20">
        <v>25</v>
      </c>
      <c r="AL31" s="20">
        <v>2</v>
      </c>
      <c r="AM31" s="20">
        <v>26</v>
      </c>
      <c r="AN31" s="20">
        <v>2</v>
      </c>
      <c r="AO31" s="20">
        <v>25</v>
      </c>
      <c r="AP31" s="20">
        <v>0</v>
      </c>
      <c r="AQ31" s="20">
        <v>26</v>
      </c>
      <c r="AR31" s="20">
        <v>0</v>
      </c>
      <c r="AS31" s="20">
        <v>25</v>
      </c>
      <c r="AT31" s="20">
        <v>0</v>
      </c>
      <c r="AU31" s="20">
        <v>26</v>
      </c>
      <c r="AV31" s="20">
        <v>0</v>
      </c>
      <c r="AW31" s="20">
        <v>25</v>
      </c>
      <c r="AX31" s="20">
        <v>0</v>
      </c>
      <c r="AY31" s="20">
        <v>26</v>
      </c>
      <c r="AZ31" s="20">
        <v>0</v>
      </c>
      <c r="BA31" s="1" t="s">
        <v>63</v>
      </c>
      <c r="BB31" s="29">
        <v>25</v>
      </c>
      <c r="BC31" s="29">
        <v>26</v>
      </c>
      <c r="BD31" s="29"/>
      <c r="BE31" s="29"/>
    </row>
    <row r="32" spans="1:57" x14ac:dyDescent="0.2">
      <c r="A32" s="35">
        <v>10722745205</v>
      </c>
      <c r="B32" s="9" t="s">
        <v>77</v>
      </c>
      <c r="C32" s="29">
        <v>29</v>
      </c>
      <c r="D32" s="20" t="s">
        <v>51</v>
      </c>
      <c r="E32" s="29" t="s">
        <v>53</v>
      </c>
      <c r="F32" s="29" t="s">
        <v>54</v>
      </c>
      <c r="G32" s="25" t="s">
        <v>120</v>
      </c>
      <c r="H32" s="29" t="s">
        <v>143</v>
      </c>
      <c r="I32" s="29">
        <v>5</v>
      </c>
      <c r="J32" s="29">
        <v>2</v>
      </c>
      <c r="K32" s="29">
        <v>3</v>
      </c>
      <c r="L32" s="29">
        <v>1</v>
      </c>
      <c r="M32" s="20">
        <v>26</v>
      </c>
      <c r="N32" s="20">
        <v>2</v>
      </c>
      <c r="O32" s="20">
        <v>27</v>
      </c>
      <c r="P32" s="20">
        <v>3</v>
      </c>
      <c r="Q32" s="20">
        <v>26</v>
      </c>
      <c r="R32" s="20">
        <v>2</v>
      </c>
      <c r="S32" s="20">
        <v>27</v>
      </c>
      <c r="T32" s="20">
        <v>1</v>
      </c>
      <c r="U32" s="20">
        <v>26</v>
      </c>
      <c r="V32" s="20">
        <v>0</v>
      </c>
      <c r="W32" s="20">
        <v>27</v>
      </c>
      <c r="X32" s="20">
        <v>0</v>
      </c>
      <c r="Y32" s="20">
        <v>26</v>
      </c>
      <c r="Z32" s="20">
        <v>0</v>
      </c>
      <c r="AA32" s="20">
        <v>27</v>
      </c>
      <c r="AB32" s="20">
        <v>0</v>
      </c>
      <c r="AC32" s="20">
        <v>26</v>
      </c>
      <c r="AD32" s="20"/>
      <c r="AE32" s="20">
        <v>27</v>
      </c>
      <c r="AF32" s="20"/>
      <c r="AG32" s="20">
        <v>26</v>
      </c>
      <c r="AH32" s="20">
        <v>2</v>
      </c>
      <c r="AI32" s="20">
        <v>27</v>
      </c>
      <c r="AJ32" s="20">
        <v>2</v>
      </c>
      <c r="AK32" s="20">
        <v>26</v>
      </c>
      <c r="AL32" s="20">
        <v>1</v>
      </c>
      <c r="AM32" s="20">
        <v>27</v>
      </c>
      <c r="AN32" s="20">
        <v>1</v>
      </c>
      <c r="AO32" s="20">
        <v>26</v>
      </c>
      <c r="AP32" s="20">
        <v>1</v>
      </c>
      <c r="AQ32" s="20">
        <v>27</v>
      </c>
      <c r="AR32" s="20">
        <v>1</v>
      </c>
      <c r="AS32" s="20">
        <v>26</v>
      </c>
      <c r="AT32" s="20">
        <v>1</v>
      </c>
      <c r="AU32" s="20">
        <v>27</v>
      </c>
      <c r="AV32" s="20">
        <v>1</v>
      </c>
      <c r="AW32" s="20">
        <v>26</v>
      </c>
      <c r="AX32" s="20"/>
      <c r="AY32" s="20">
        <v>27</v>
      </c>
      <c r="AZ32" s="20"/>
      <c r="BA32" s="1" t="s">
        <v>63</v>
      </c>
      <c r="BB32" s="29">
        <v>26</v>
      </c>
      <c r="BC32" s="29">
        <v>27</v>
      </c>
      <c r="BD32" s="29"/>
      <c r="BE32" s="29"/>
    </row>
    <row r="33" spans="1:57" x14ac:dyDescent="0.2">
      <c r="A33" s="10">
        <v>1018411516</v>
      </c>
      <c r="B33" s="9" t="s">
        <v>94</v>
      </c>
      <c r="C33" s="29">
        <v>29</v>
      </c>
      <c r="D33" s="20" t="s">
        <v>66</v>
      </c>
      <c r="E33" s="29" t="s">
        <v>53</v>
      </c>
      <c r="F33" s="29" t="s">
        <v>86</v>
      </c>
      <c r="G33" s="29" t="s">
        <v>117</v>
      </c>
      <c r="H33" s="29" t="s">
        <v>132</v>
      </c>
      <c r="I33" s="29">
        <v>5</v>
      </c>
      <c r="J33" s="29">
        <v>6</v>
      </c>
      <c r="K33" s="29">
        <v>4</v>
      </c>
      <c r="L33" s="29">
        <v>1</v>
      </c>
      <c r="M33" s="20">
        <v>26</v>
      </c>
      <c r="N33" s="20">
        <v>3</v>
      </c>
      <c r="O33" s="20">
        <v>16</v>
      </c>
      <c r="P33" s="20">
        <v>2</v>
      </c>
      <c r="Q33" s="20">
        <v>26</v>
      </c>
      <c r="R33" s="20">
        <v>3</v>
      </c>
      <c r="S33" s="20">
        <v>16</v>
      </c>
      <c r="T33" s="20">
        <v>2</v>
      </c>
      <c r="U33" s="20">
        <v>26</v>
      </c>
      <c r="V33" s="20">
        <v>2</v>
      </c>
      <c r="W33" s="20">
        <v>16</v>
      </c>
      <c r="X33" s="20">
        <v>2</v>
      </c>
      <c r="Y33" s="20">
        <v>26</v>
      </c>
      <c r="Z33" s="20">
        <v>2</v>
      </c>
      <c r="AA33" s="20">
        <v>16</v>
      </c>
      <c r="AB33" s="20">
        <v>2</v>
      </c>
      <c r="AC33" s="20">
        <v>26</v>
      </c>
      <c r="AD33" s="20"/>
      <c r="AE33" s="20">
        <v>16</v>
      </c>
      <c r="AF33" s="20"/>
      <c r="AG33" s="20">
        <v>26</v>
      </c>
      <c r="AH33" s="20">
        <v>2</v>
      </c>
      <c r="AI33" s="20">
        <v>16</v>
      </c>
      <c r="AJ33" s="20">
        <v>2</v>
      </c>
      <c r="AK33" s="20">
        <v>26</v>
      </c>
      <c r="AL33" s="20">
        <v>2</v>
      </c>
      <c r="AM33" s="20">
        <v>16</v>
      </c>
      <c r="AN33" s="20">
        <v>2</v>
      </c>
      <c r="AO33" s="20">
        <v>26</v>
      </c>
      <c r="AP33" s="20">
        <v>1</v>
      </c>
      <c r="AQ33" s="20">
        <v>16</v>
      </c>
      <c r="AR33" s="20">
        <v>2</v>
      </c>
      <c r="AS33" s="20">
        <v>26</v>
      </c>
      <c r="AT33" s="20">
        <v>1</v>
      </c>
      <c r="AU33" s="20">
        <v>16</v>
      </c>
      <c r="AV33" s="20">
        <v>2</v>
      </c>
      <c r="AW33" s="20">
        <v>26</v>
      </c>
      <c r="AX33" s="20"/>
      <c r="AY33" s="20">
        <v>16</v>
      </c>
      <c r="AZ33" s="20"/>
      <c r="BA33" s="1" t="s">
        <v>55</v>
      </c>
      <c r="BB33" s="29" t="s">
        <v>135</v>
      </c>
      <c r="BC33" s="29"/>
      <c r="BD33" s="29"/>
      <c r="BE33" s="29"/>
    </row>
    <row r="34" spans="1:57" x14ac:dyDescent="0.2">
      <c r="A34" s="10">
        <v>1019057537</v>
      </c>
      <c r="B34" s="9" t="s">
        <v>65</v>
      </c>
      <c r="C34" s="29">
        <v>26</v>
      </c>
      <c r="D34" s="20" t="s">
        <v>66</v>
      </c>
      <c r="E34" s="29" t="s">
        <v>53</v>
      </c>
      <c r="F34" s="29" t="s">
        <v>54</v>
      </c>
      <c r="G34" s="29" t="s">
        <v>117</v>
      </c>
      <c r="H34" s="29" t="s">
        <v>132</v>
      </c>
      <c r="I34" s="29">
        <v>4</v>
      </c>
      <c r="J34" s="29">
        <v>3</v>
      </c>
      <c r="K34" s="29">
        <v>2</v>
      </c>
      <c r="L34" s="29">
        <v>1</v>
      </c>
      <c r="M34" s="20">
        <v>26</v>
      </c>
      <c r="N34" s="20">
        <v>2</v>
      </c>
      <c r="O34" s="20">
        <v>44</v>
      </c>
      <c r="P34" s="20">
        <v>2</v>
      </c>
      <c r="Q34" s="20">
        <v>26</v>
      </c>
      <c r="R34" s="20">
        <v>0</v>
      </c>
      <c r="S34" s="20">
        <v>44</v>
      </c>
      <c r="T34" s="20">
        <v>0</v>
      </c>
      <c r="U34" s="20">
        <v>26</v>
      </c>
      <c r="V34" s="20">
        <v>0</v>
      </c>
      <c r="W34" s="20">
        <v>44</v>
      </c>
      <c r="X34" s="20">
        <v>0</v>
      </c>
      <c r="Y34" s="20">
        <v>26</v>
      </c>
      <c r="Z34" s="20">
        <v>0</v>
      </c>
      <c r="AA34" s="20">
        <v>44</v>
      </c>
      <c r="AB34" s="20">
        <v>0</v>
      </c>
      <c r="AC34" s="20">
        <v>26</v>
      </c>
      <c r="AD34" s="20">
        <v>0</v>
      </c>
      <c r="AE34" s="20">
        <v>44</v>
      </c>
      <c r="AF34" s="20">
        <v>0</v>
      </c>
      <c r="AG34" s="20">
        <v>26</v>
      </c>
      <c r="AH34" s="20">
        <v>2</v>
      </c>
      <c r="AI34" s="20">
        <v>44</v>
      </c>
      <c r="AJ34" s="20">
        <v>2</v>
      </c>
      <c r="AK34" s="20">
        <v>26</v>
      </c>
      <c r="AL34" s="20">
        <v>0</v>
      </c>
      <c r="AM34" s="20">
        <v>44</v>
      </c>
      <c r="AN34" s="20">
        <v>1</v>
      </c>
      <c r="AO34" s="20">
        <v>26</v>
      </c>
      <c r="AP34" s="20">
        <v>0</v>
      </c>
      <c r="AQ34" s="20">
        <v>44</v>
      </c>
      <c r="AR34" s="20">
        <v>1</v>
      </c>
      <c r="AS34" s="20">
        <v>26</v>
      </c>
      <c r="AT34" s="20">
        <v>0</v>
      </c>
      <c r="AU34" s="20">
        <v>44</v>
      </c>
      <c r="AV34" s="20">
        <v>1</v>
      </c>
      <c r="AW34" s="20">
        <v>26</v>
      </c>
      <c r="AX34" s="20">
        <v>0</v>
      </c>
      <c r="AY34" s="20">
        <v>44</v>
      </c>
      <c r="AZ34" s="20">
        <v>1</v>
      </c>
      <c r="BA34" s="1" t="s">
        <v>63</v>
      </c>
      <c r="BB34" s="29" t="s">
        <v>136</v>
      </c>
      <c r="BC34" s="29"/>
      <c r="BD34" s="29"/>
      <c r="BE34" s="29"/>
    </row>
    <row r="35" spans="1:57" x14ac:dyDescent="0.2">
      <c r="A35" s="11">
        <v>68303666</v>
      </c>
      <c r="B35" s="13" t="s">
        <v>41</v>
      </c>
      <c r="C35" s="29">
        <v>41</v>
      </c>
      <c r="D35" s="20" t="s">
        <v>51</v>
      </c>
      <c r="E35" s="29" t="s">
        <v>53</v>
      </c>
      <c r="F35" s="29" t="s">
        <v>54</v>
      </c>
      <c r="G35" s="29" t="s">
        <v>121</v>
      </c>
      <c r="H35" s="29">
        <v>26</v>
      </c>
      <c r="I35" s="29">
        <v>6</v>
      </c>
      <c r="J35" s="29">
        <v>3</v>
      </c>
      <c r="K35" s="29">
        <v>7</v>
      </c>
      <c r="L35" s="29">
        <v>2</v>
      </c>
      <c r="M35" s="20">
        <v>26</v>
      </c>
      <c r="N35" s="19">
        <v>2</v>
      </c>
      <c r="O35" s="20">
        <v>27</v>
      </c>
      <c r="P35" s="20">
        <v>2</v>
      </c>
      <c r="Q35" s="20">
        <v>26</v>
      </c>
      <c r="R35" s="20">
        <v>2</v>
      </c>
      <c r="S35" s="20">
        <v>27</v>
      </c>
      <c r="T35" s="20">
        <v>1</v>
      </c>
      <c r="U35" s="20">
        <v>26</v>
      </c>
      <c r="V35" s="20">
        <v>1</v>
      </c>
      <c r="W35" s="20">
        <v>27</v>
      </c>
      <c r="X35" s="20">
        <v>0</v>
      </c>
      <c r="Y35" s="20">
        <v>26</v>
      </c>
      <c r="Z35" s="20">
        <v>1</v>
      </c>
      <c r="AA35" s="20">
        <v>27</v>
      </c>
      <c r="AB35" s="20">
        <v>0</v>
      </c>
      <c r="AC35" s="20">
        <v>26</v>
      </c>
      <c r="AD35" s="20">
        <v>1</v>
      </c>
      <c r="AE35" s="20">
        <v>27</v>
      </c>
      <c r="AF35" s="20">
        <v>0</v>
      </c>
      <c r="AG35" s="20">
        <v>26</v>
      </c>
      <c r="AH35" s="20">
        <v>2</v>
      </c>
      <c r="AI35" s="20">
        <v>27</v>
      </c>
      <c r="AJ35" s="20">
        <v>1</v>
      </c>
      <c r="AK35" s="20">
        <v>26</v>
      </c>
      <c r="AL35" s="20">
        <v>1</v>
      </c>
      <c r="AM35" s="20">
        <v>27</v>
      </c>
      <c r="AN35" s="20">
        <v>0</v>
      </c>
      <c r="AO35" s="20">
        <v>26</v>
      </c>
      <c r="AP35" s="20">
        <v>1</v>
      </c>
      <c r="AQ35" s="20">
        <v>27</v>
      </c>
      <c r="AR35" s="20">
        <v>0</v>
      </c>
      <c r="AS35" s="20">
        <v>26</v>
      </c>
      <c r="AT35" s="20">
        <v>0</v>
      </c>
      <c r="AU35" s="20">
        <v>27</v>
      </c>
      <c r="AV35" s="20">
        <v>0</v>
      </c>
      <c r="AW35" s="20">
        <v>26</v>
      </c>
      <c r="AX35" s="20">
        <v>0</v>
      </c>
      <c r="AY35" s="20">
        <v>27</v>
      </c>
      <c r="AZ35" s="20">
        <v>0</v>
      </c>
      <c r="BA35" s="1" t="s">
        <v>55</v>
      </c>
      <c r="BB35" s="29"/>
      <c r="BC35" s="29">
        <v>26.27</v>
      </c>
      <c r="BD35" s="42"/>
      <c r="BE35" s="29"/>
    </row>
    <row r="36" spans="1:57" x14ac:dyDescent="0.2">
      <c r="A36" s="10">
        <v>79995909</v>
      </c>
      <c r="B36" s="9" t="s">
        <v>89</v>
      </c>
      <c r="C36" s="29">
        <v>35</v>
      </c>
      <c r="D36" s="20" t="s">
        <v>66</v>
      </c>
      <c r="E36" s="29" t="s">
        <v>53</v>
      </c>
      <c r="F36" s="29" t="s">
        <v>86</v>
      </c>
      <c r="G36" s="29" t="s">
        <v>119</v>
      </c>
      <c r="H36" s="29" t="s">
        <v>125</v>
      </c>
      <c r="I36" s="29">
        <v>2</v>
      </c>
      <c r="J36" s="29">
        <v>3</v>
      </c>
      <c r="K36" s="29">
        <v>2</v>
      </c>
      <c r="L36" s="29">
        <v>1</v>
      </c>
      <c r="M36" s="20">
        <v>31</v>
      </c>
      <c r="N36" s="20">
        <v>2</v>
      </c>
      <c r="O36" s="20">
        <v>32</v>
      </c>
      <c r="P36" s="20">
        <v>2</v>
      </c>
      <c r="Q36" s="20">
        <v>31</v>
      </c>
      <c r="R36" s="20">
        <v>1</v>
      </c>
      <c r="S36" s="20">
        <v>32</v>
      </c>
      <c r="T36" s="20">
        <v>2</v>
      </c>
      <c r="U36" s="20">
        <v>31</v>
      </c>
      <c r="V36" s="20">
        <v>1</v>
      </c>
      <c r="W36" s="20">
        <v>32</v>
      </c>
      <c r="X36" s="20">
        <v>1</v>
      </c>
      <c r="Y36" s="20">
        <v>31</v>
      </c>
      <c r="Z36" s="20">
        <v>1</v>
      </c>
      <c r="AA36" s="20">
        <v>32</v>
      </c>
      <c r="AB36" s="20">
        <v>1</v>
      </c>
      <c r="AC36" s="20">
        <v>31</v>
      </c>
      <c r="AD36" s="20">
        <v>2</v>
      </c>
      <c r="AE36" s="20">
        <v>32</v>
      </c>
      <c r="AF36" s="20">
        <v>1</v>
      </c>
      <c r="AG36" s="20">
        <v>31</v>
      </c>
      <c r="AH36" s="20">
        <v>1</v>
      </c>
      <c r="AI36" s="20">
        <v>32</v>
      </c>
      <c r="AJ36" s="20">
        <v>0</v>
      </c>
      <c r="AK36" s="20">
        <v>31</v>
      </c>
      <c r="AL36" s="20">
        <v>0</v>
      </c>
      <c r="AM36" s="20">
        <v>32</v>
      </c>
      <c r="AN36" s="20">
        <v>0</v>
      </c>
      <c r="AO36" s="20">
        <v>31</v>
      </c>
      <c r="AP36" s="20">
        <v>1</v>
      </c>
      <c r="AQ36" s="20">
        <v>32</v>
      </c>
      <c r="AR36" s="20">
        <v>0</v>
      </c>
      <c r="AS36" s="20">
        <v>31</v>
      </c>
      <c r="AT36" s="20">
        <v>1</v>
      </c>
      <c r="AU36" s="20">
        <v>32</v>
      </c>
      <c r="AV36" s="20">
        <v>0</v>
      </c>
      <c r="AW36" s="20">
        <v>31</v>
      </c>
      <c r="AX36" s="20">
        <v>1</v>
      </c>
      <c r="AY36" s="20">
        <v>32</v>
      </c>
      <c r="AZ36" s="20">
        <v>0</v>
      </c>
      <c r="BA36" s="1" t="s">
        <v>55</v>
      </c>
      <c r="BB36" s="29"/>
      <c r="BC36" s="29"/>
      <c r="BD36" s="29" t="s">
        <v>125</v>
      </c>
      <c r="BE36" s="29"/>
    </row>
    <row r="37" spans="1:57" x14ac:dyDescent="0.2">
      <c r="A37" s="10">
        <v>41615342</v>
      </c>
      <c r="B37" s="39" t="s">
        <v>56</v>
      </c>
      <c r="C37" s="29">
        <v>53</v>
      </c>
      <c r="D37" s="20" t="s">
        <v>51</v>
      </c>
      <c r="E37" s="20" t="s">
        <v>73</v>
      </c>
      <c r="F37" s="20" t="s">
        <v>54</v>
      </c>
      <c r="G37" s="29" t="s">
        <v>119</v>
      </c>
      <c r="H37" s="29" t="s">
        <v>126</v>
      </c>
      <c r="I37" s="20">
        <v>7</v>
      </c>
      <c r="J37" s="20">
        <v>6</v>
      </c>
      <c r="K37" s="20">
        <v>6</v>
      </c>
      <c r="L37" s="20">
        <v>1</v>
      </c>
      <c r="M37" s="20">
        <v>31</v>
      </c>
      <c r="N37" s="20">
        <v>3</v>
      </c>
      <c r="O37" s="20">
        <v>41</v>
      </c>
      <c r="P37" s="20">
        <v>3</v>
      </c>
      <c r="Q37" s="20">
        <v>31</v>
      </c>
      <c r="R37" s="20">
        <v>1</v>
      </c>
      <c r="S37" s="20">
        <v>41</v>
      </c>
      <c r="T37" s="20">
        <v>1</v>
      </c>
      <c r="U37" s="20">
        <v>31</v>
      </c>
      <c r="V37" s="20">
        <v>2</v>
      </c>
      <c r="W37" s="20">
        <v>41</v>
      </c>
      <c r="X37" s="20">
        <v>2</v>
      </c>
      <c r="Y37" s="20">
        <v>31</v>
      </c>
      <c r="Z37" s="20">
        <v>1</v>
      </c>
      <c r="AA37" s="22">
        <v>41</v>
      </c>
      <c r="AB37" s="20">
        <v>1</v>
      </c>
      <c r="AC37" s="20">
        <v>31</v>
      </c>
      <c r="AD37" s="20">
        <v>1</v>
      </c>
      <c r="AE37" s="20">
        <v>41</v>
      </c>
      <c r="AF37" s="20">
        <v>1</v>
      </c>
      <c r="AG37" s="20">
        <v>31</v>
      </c>
      <c r="AH37" s="20">
        <v>2</v>
      </c>
      <c r="AI37" s="20">
        <v>41</v>
      </c>
      <c r="AJ37" s="20">
        <v>2</v>
      </c>
      <c r="AK37" s="20">
        <v>31</v>
      </c>
      <c r="AL37" s="20">
        <v>0</v>
      </c>
      <c r="AM37" s="20">
        <v>41</v>
      </c>
      <c r="AN37" s="20">
        <v>0</v>
      </c>
      <c r="AO37" s="20">
        <v>31</v>
      </c>
      <c r="AP37" s="20">
        <v>0</v>
      </c>
      <c r="AQ37" s="20">
        <v>41</v>
      </c>
      <c r="AR37" s="20">
        <v>0</v>
      </c>
      <c r="AS37" s="20">
        <v>31</v>
      </c>
      <c r="AT37" s="20">
        <v>0</v>
      </c>
      <c r="AU37" s="20">
        <v>41</v>
      </c>
      <c r="AV37" s="20">
        <v>0</v>
      </c>
      <c r="AW37" s="20">
        <v>31</v>
      </c>
      <c r="AX37" s="20">
        <v>0</v>
      </c>
      <c r="AY37" s="20">
        <v>41</v>
      </c>
      <c r="AZ37" s="20">
        <v>0</v>
      </c>
      <c r="BA37" s="1" t="s">
        <v>63</v>
      </c>
      <c r="BB37" s="20"/>
      <c r="BC37" s="20"/>
      <c r="BD37" s="20" t="s">
        <v>126</v>
      </c>
      <c r="BE37" s="20"/>
    </row>
    <row r="38" spans="1:57" x14ac:dyDescent="0.2">
      <c r="A38" s="10">
        <v>39532234</v>
      </c>
      <c r="B38" s="9" t="s">
        <v>81</v>
      </c>
      <c r="C38" s="29">
        <v>49</v>
      </c>
      <c r="D38" s="20" t="s">
        <v>51</v>
      </c>
      <c r="E38" s="29" t="s">
        <v>73</v>
      </c>
      <c r="F38" s="29" t="s">
        <v>54</v>
      </c>
      <c r="G38" s="29" t="s">
        <v>119</v>
      </c>
      <c r="H38" s="29" t="s">
        <v>126</v>
      </c>
      <c r="I38" s="29">
        <v>7</v>
      </c>
      <c r="J38" s="29">
        <v>6</v>
      </c>
      <c r="K38" s="29">
        <v>7</v>
      </c>
      <c r="L38" s="29">
        <v>2</v>
      </c>
      <c r="M38" s="20">
        <v>31</v>
      </c>
      <c r="N38" s="20">
        <v>3</v>
      </c>
      <c r="O38" s="20">
        <v>41</v>
      </c>
      <c r="P38" s="20">
        <v>3</v>
      </c>
      <c r="Q38" s="20">
        <v>31</v>
      </c>
      <c r="R38" s="20">
        <v>1</v>
      </c>
      <c r="S38" s="20">
        <v>41</v>
      </c>
      <c r="T38" s="20">
        <v>1</v>
      </c>
      <c r="U38" s="20">
        <v>31</v>
      </c>
      <c r="V38" s="20">
        <v>0</v>
      </c>
      <c r="W38" s="20">
        <v>41</v>
      </c>
      <c r="X38" s="20">
        <v>0</v>
      </c>
      <c r="Y38" s="20">
        <v>31</v>
      </c>
      <c r="Z38" s="20">
        <v>0</v>
      </c>
      <c r="AA38" s="20">
        <v>41</v>
      </c>
      <c r="AB38" s="20">
        <v>0</v>
      </c>
      <c r="AC38" s="20">
        <v>31</v>
      </c>
      <c r="AD38" s="20">
        <v>1</v>
      </c>
      <c r="AE38" s="20">
        <v>41</v>
      </c>
      <c r="AF38" s="20">
        <v>1</v>
      </c>
      <c r="AG38" s="20">
        <v>31</v>
      </c>
      <c r="AH38" s="20">
        <v>2</v>
      </c>
      <c r="AI38" s="20">
        <v>41</v>
      </c>
      <c r="AJ38" s="20">
        <v>3</v>
      </c>
      <c r="AK38" s="20">
        <v>31</v>
      </c>
      <c r="AL38" s="20">
        <v>0</v>
      </c>
      <c r="AM38" s="20">
        <v>41</v>
      </c>
      <c r="AN38" s="20">
        <v>0</v>
      </c>
      <c r="AO38" s="20">
        <v>31</v>
      </c>
      <c r="AP38" s="20">
        <v>0</v>
      </c>
      <c r="AQ38" s="20">
        <v>41</v>
      </c>
      <c r="AR38" s="20">
        <v>0</v>
      </c>
      <c r="AS38" s="20">
        <v>31</v>
      </c>
      <c r="AT38" s="20">
        <v>0</v>
      </c>
      <c r="AU38" s="20">
        <v>41</v>
      </c>
      <c r="AV38" s="20">
        <v>0</v>
      </c>
      <c r="AW38" s="20">
        <v>31</v>
      </c>
      <c r="AX38" s="20">
        <v>0</v>
      </c>
      <c r="AY38" s="20">
        <v>41</v>
      </c>
      <c r="AZ38" s="20">
        <v>0</v>
      </c>
      <c r="BA38" s="1" t="s">
        <v>55</v>
      </c>
      <c r="BB38" s="29"/>
      <c r="BC38" s="29"/>
      <c r="BD38" s="29" t="s">
        <v>126</v>
      </c>
      <c r="BE38" s="29"/>
    </row>
    <row r="39" spans="1:57" x14ac:dyDescent="0.2">
      <c r="A39" s="10">
        <v>41649185</v>
      </c>
      <c r="B39" s="9" t="s">
        <v>107</v>
      </c>
      <c r="C39" s="29">
        <v>42</v>
      </c>
      <c r="D39" s="20" t="s">
        <v>51</v>
      </c>
      <c r="E39" s="29" t="s">
        <v>53</v>
      </c>
      <c r="F39" s="29" t="s">
        <v>86</v>
      </c>
      <c r="G39" s="29" t="s">
        <v>119</v>
      </c>
      <c r="H39" s="29" t="s">
        <v>126</v>
      </c>
      <c r="I39" s="29">
        <v>5</v>
      </c>
      <c r="J39" s="29">
        <v>1</v>
      </c>
      <c r="K39" s="29">
        <v>10</v>
      </c>
      <c r="L39" s="29">
        <v>10</v>
      </c>
      <c r="M39" s="20">
        <v>31</v>
      </c>
      <c r="N39" s="20">
        <v>3</v>
      </c>
      <c r="O39" s="20">
        <v>41</v>
      </c>
      <c r="P39" s="20">
        <v>3</v>
      </c>
      <c r="Q39" s="20">
        <v>31</v>
      </c>
      <c r="R39" s="20">
        <v>3</v>
      </c>
      <c r="S39" s="20">
        <v>41</v>
      </c>
      <c r="T39" s="20">
        <v>3</v>
      </c>
      <c r="U39" s="20">
        <v>31</v>
      </c>
      <c r="V39" s="20">
        <v>3</v>
      </c>
      <c r="W39" s="20">
        <v>41</v>
      </c>
      <c r="X39" s="20">
        <v>2</v>
      </c>
      <c r="Y39" s="20">
        <v>31</v>
      </c>
      <c r="Z39" s="20">
        <v>3</v>
      </c>
      <c r="AA39" s="20">
        <v>41</v>
      </c>
      <c r="AB39" s="20">
        <v>3</v>
      </c>
      <c r="AC39" s="20">
        <v>31</v>
      </c>
      <c r="AD39" s="20">
        <v>2</v>
      </c>
      <c r="AE39" s="20">
        <v>41</v>
      </c>
      <c r="AF39" s="20">
        <v>2</v>
      </c>
      <c r="AG39" s="20">
        <v>31</v>
      </c>
      <c r="AH39" s="20">
        <v>1</v>
      </c>
      <c r="AI39" s="20">
        <v>41</v>
      </c>
      <c r="AJ39" s="20">
        <v>2</v>
      </c>
      <c r="AK39" s="20">
        <v>31</v>
      </c>
      <c r="AL39" s="20">
        <v>2</v>
      </c>
      <c r="AM39" s="20">
        <v>41</v>
      </c>
      <c r="AN39" s="20">
        <v>2</v>
      </c>
      <c r="AO39" s="20">
        <v>31</v>
      </c>
      <c r="AP39" s="20">
        <v>2</v>
      </c>
      <c r="AQ39" s="20">
        <v>41</v>
      </c>
      <c r="AR39" s="20">
        <v>1</v>
      </c>
      <c r="AS39" s="20">
        <v>31</v>
      </c>
      <c r="AT39" s="20">
        <v>0</v>
      </c>
      <c r="AU39" s="20">
        <v>41</v>
      </c>
      <c r="AV39" s="20">
        <v>0</v>
      </c>
      <c r="AW39" s="20">
        <v>31</v>
      </c>
      <c r="AX39" s="20">
        <v>2</v>
      </c>
      <c r="AY39" s="20">
        <v>41</v>
      </c>
      <c r="AZ39" s="20">
        <v>2</v>
      </c>
      <c r="BA39" s="1" t="s">
        <v>55</v>
      </c>
      <c r="BB39" s="29"/>
      <c r="BC39" s="29"/>
      <c r="BD39" s="29" t="s">
        <v>126</v>
      </c>
      <c r="BE39" s="29"/>
    </row>
    <row r="40" spans="1:57" x14ac:dyDescent="0.2">
      <c r="A40" s="10">
        <v>530225952</v>
      </c>
      <c r="B40" s="9" t="s">
        <v>70</v>
      </c>
      <c r="C40" s="29">
        <v>31</v>
      </c>
      <c r="D40" s="20" t="s">
        <v>51</v>
      </c>
      <c r="E40" s="29" t="s">
        <v>53</v>
      </c>
      <c r="F40" s="29" t="s">
        <v>54</v>
      </c>
      <c r="G40" s="29" t="s">
        <v>122</v>
      </c>
      <c r="H40" s="29" t="s">
        <v>146</v>
      </c>
      <c r="I40" s="29">
        <v>7</v>
      </c>
      <c r="J40" s="29">
        <v>6</v>
      </c>
      <c r="K40" s="29">
        <v>7</v>
      </c>
      <c r="L40" s="29">
        <v>2</v>
      </c>
      <c r="M40" s="20">
        <v>33</v>
      </c>
      <c r="N40" s="20">
        <v>2</v>
      </c>
      <c r="O40" s="20">
        <v>41</v>
      </c>
      <c r="P40" s="20">
        <v>2</v>
      </c>
      <c r="Q40" s="20">
        <v>33</v>
      </c>
      <c r="R40" s="20">
        <v>2</v>
      </c>
      <c r="S40" s="20">
        <v>41</v>
      </c>
      <c r="T40" s="20">
        <v>0</v>
      </c>
      <c r="U40" s="20">
        <v>33</v>
      </c>
      <c r="V40" s="20">
        <v>1</v>
      </c>
      <c r="W40" s="20">
        <v>41</v>
      </c>
      <c r="X40" s="20">
        <v>0</v>
      </c>
      <c r="Y40" s="20">
        <v>33</v>
      </c>
      <c r="Z40" s="20">
        <v>1</v>
      </c>
      <c r="AA40" s="20">
        <v>41</v>
      </c>
      <c r="AB40" s="20">
        <v>0</v>
      </c>
      <c r="AC40" s="20">
        <v>33</v>
      </c>
      <c r="AD40" s="20">
        <v>1</v>
      </c>
      <c r="AE40" s="20">
        <v>41</v>
      </c>
      <c r="AF40" s="20">
        <v>0</v>
      </c>
      <c r="AG40" s="20">
        <v>33</v>
      </c>
      <c r="AH40" s="20">
        <v>2</v>
      </c>
      <c r="AI40" s="20">
        <v>41</v>
      </c>
      <c r="AJ40" s="20">
        <v>0</v>
      </c>
      <c r="AK40" s="20">
        <v>33</v>
      </c>
      <c r="AL40" s="20">
        <v>1</v>
      </c>
      <c r="AM40" s="20">
        <v>41</v>
      </c>
      <c r="AN40" s="20">
        <v>0</v>
      </c>
      <c r="AO40" s="20">
        <v>33</v>
      </c>
      <c r="AP40" s="20">
        <v>0</v>
      </c>
      <c r="AQ40" s="20">
        <v>41</v>
      </c>
      <c r="AR40" s="20">
        <v>0</v>
      </c>
      <c r="AS40" s="20">
        <v>33</v>
      </c>
      <c r="AT40" s="20">
        <v>0</v>
      </c>
      <c r="AU40" s="20">
        <v>41</v>
      </c>
      <c r="AV40" s="20">
        <v>0</v>
      </c>
      <c r="AW40" s="20">
        <v>33</v>
      </c>
      <c r="AX40" s="20">
        <v>0</v>
      </c>
      <c r="AY40" s="20">
        <v>41</v>
      </c>
      <c r="AZ40" s="20">
        <v>0</v>
      </c>
      <c r="BA40" s="1" t="s">
        <v>71</v>
      </c>
      <c r="BB40" s="29"/>
      <c r="BC40" s="29">
        <v>33</v>
      </c>
      <c r="BD40" s="29">
        <v>41</v>
      </c>
      <c r="BE40" s="29"/>
    </row>
    <row r="41" spans="1:57" x14ac:dyDescent="0.2">
      <c r="A41" s="10">
        <v>52560176</v>
      </c>
      <c r="B41" s="9" t="s">
        <v>82</v>
      </c>
      <c r="C41" s="29">
        <v>45</v>
      </c>
      <c r="D41" s="20" t="s">
        <v>51</v>
      </c>
      <c r="E41" s="29" t="s">
        <v>53</v>
      </c>
      <c r="F41" s="29" t="s">
        <v>54</v>
      </c>
      <c r="G41" s="29" t="s">
        <v>120</v>
      </c>
      <c r="H41" s="29" t="s">
        <v>144</v>
      </c>
      <c r="I41" s="29">
        <v>1</v>
      </c>
      <c r="J41" s="29">
        <v>1</v>
      </c>
      <c r="K41" s="29">
        <v>3</v>
      </c>
      <c r="L41" s="29">
        <v>1</v>
      </c>
      <c r="M41" s="20">
        <v>34</v>
      </c>
      <c r="N41" s="20">
        <v>2</v>
      </c>
      <c r="O41" s="20">
        <v>43</v>
      </c>
      <c r="P41" s="20">
        <v>2</v>
      </c>
      <c r="Q41" s="20">
        <v>34</v>
      </c>
      <c r="R41" s="20">
        <v>0</v>
      </c>
      <c r="S41" s="20">
        <v>43</v>
      </c>
      <c r="T41" s="20">
        <v>0</v>
      </c>
      <c r="U41" s="20">
        <v>34</v>
      </c>
      <c r="V41" s="20">
        <v>0</v>
      </c>
      <c r="W41" s="20">
        <v>43</v>
      </c>
      <c r="X41" s="20">
        <v>0</v>
      </c>
      <c r="Y41" s="20">
        <v>34</v>
      </c>
      <c r="Z41" s="20">
        <v>0</v>
      </c>
      <c r="AA41" s="20">
        <v>43</v>
      </c>
      <c r="AB41" s="20">
        <v>0</v>
      </c>
      <c r="AC41" s="20">
        <v>34</v>
      </c>
      <c r="AD41" s="20">
        <v>0</v>
      </c>
      <c r="AE41" s="20">
        <v>43</v>
      </c>
      <c r="AF41" s="20">
        <v>0</v>
      </c>
      <c r="AG41" s="20">
        <v>34</v>
      </c>
      <c r="AH41" s="20">
        <v>2</v>
      </c>
      <c r="AI41" s="20">
        <v>43</v>
      </c>
      <c r="AJ41" s="20">
        <v>2</v>
      </c>
      <c r="AK41" s="20">
        <v>34</v>
      </c>
      <c r="AL41" s="20">
        <v>0</v>
      </c>
      <c r="AM41" s="20">
        <v>43</v>
      </c>
      <c r="AN41" s="20">
        <v>0</v>
      </c>
      <c r="AO41" s="20">
        <v>34</v>
      </c>
      <c r="AP41" s="20">
        <v>0</v>
      </c>
      <c r="AQ41" s="20">
        <v>43</v>
      </c>
      <c r="AR41" s="20">
        <v>0</v>
      </c>
      <c r="AS41" s="20">
        <v>34</v>
      </c>
      <c r="AT41" s="20">
        <v>0</v>
      </c>
      <c r="AU41" s="20">
        <v>43</v>
      </c>
      <c r="AV41" s="20">
        <v>0</v>
      </c>
      <c r="AW41" s="20">
        <v>34</v>
      </c>
      <c r="AX41" s="20">
        <v>0</v>
      </c>
      <c r="AY41" s="20">
        <v>43</v>
      </c>
      <c r="AZ41" s="20">
        <v>0</v>
      </c>
      <c r="BA41" s="1" t="s">
        <v>55</v>
      </c>
      <c r="BB41" s="29">
        <v>34</v>
      </c>
      <c r="BC41" s="29">
        <v>43</v>
      </c>
      <c r="BD41" s="29"/>
      <c r="BE41" s="29"/>
    </row>
    <row r="42" spans="1:57" x14ac:dyDescent="0.2">
      <c r="A42" s="10">
        <v>79911726</v>
      </c>
      <c r="B42" s="9" t="s">
        <v>68</v>
      </c>
      <c r="C42" s="29">
        <v>39</v>
      </c>
      <c r="D42" s="20" t="s">
        <v>66</v>
      </c>
      <c r="E42" s="29" t="s">
        <v>53</v>
      </c>
      <c r="F42" s="29" t="s">
        <v>54</v>
      </c>
      <c r="G42" s="29" t="s">
        <v>117</v>
      </c>
      <c r="H42" s="29" t="s">
        <v>132</v>
      </c>
      <c r="I42" s="29">
        <v>5</v>
      </c>
      <c r="J42" s="29">
        <v>1</v>
      </c>
      <c r="K42" s="29">
        <v>3</v>
      </c>
      <c r="L42" s="29">
        <v>1</v>
      </c>
      <c r="M42" s="20">
        <v>36</v>
      </c>
      <c r="N42" s="20">
        <v>3</v>
      </c>
      <c r="O42" s="20">
        <v>37</v>
      </c>
      <c r="P42" s="20">
        <v>3</v>
      </c>
      <c r="Q42" s="20">
        <v>36</v>
      </c>
      <c r="R42" s="20">
        <v>0</v>
      </c>
      <c r="S42" s="20">
        <v>37</v>
      </c>
      <c r="T42" s="20">
        <v>0</v>
      </c>
      <c r="U42" s="20">
        <v>36</v>
      </c>
      <c r="V42" s="20">
        <v>1</v>
      </c>
      <c r="W42" s="20">
        <v>37</v>
      </c>
      <c r="X42" s="20">
        <v>0</v>
      </c>
      <c r="Y42" s="20">
        <v>36</v>
      </c>
      <c r="Z42" s="20">
        <v>1</v>
      </c>
      <c r="AA42" s="20">
        <v>37</v>
      </c>
      <c r="AB42" s="20">
        <v>0</v>
      </c>
      <c r="AC42" s="20">
        <v>36</v>
      </c>
      <c r="AD42" s="20"/>
      <c r="AE42" s="20">
        <v>37</v>
      </c>
      <c r="AF42" s="20"/>
      <c r="AG42" s="20">
        <v>36</v>
      </c>
      <c r="AH42" s="20">
        <v>2</v>
      </c>
      <c r="AI42" s="20">
        <v>37</v>
      </c>
      <c r="AJ42" s="20">
        <v>3</v>
      </c>
      <c r="AK42" s="20">
        <v>36</v>
      </c>
      <c r="AL42" s="20">
        <v>0</v>
      </c>
      <c r="AM42" s="20">
        <v>37</v>
      </c>
      <c r="AN42" s="20">
        <v>0</v>
      </c>
      <c r="AO42" s="20">
        <v>36</v>
      </c>
      <c r="AP42" s="20">
        <v>0</v>
      </c>
      <c r="AQ42" s="20">
        <v>37</v>
      </c>
      <c r="AR42" s="20">
        <v>0</v>
      </c>
      <c r="AS42" s="20">
        <v>36</v>
      </c>
      <c r="AT42" s="20">
        <v>0</v>
      </c>
      <c r="AU42" s="20">
        <v>37</v>
      </c>
      <c r="AV42" s="20">
        <v>0</v>
      </c>
      <c r="AW42" s="20">
        <v>36</v>
      </c>
      <c r="AX42" s="20"/>
      <c r="AY42" s="20">
        <v>37</v>
      </c>
      <c r="AZ42" s="20"/>
      <c r="BA42" s="1" t="s">
        <v>55</v>
      </c>
      <c r="BB42" s="29" t="s">
        <v>137</v>
      </c>
      <c r="BC42" s="29"/>
      <c r="BD42" s="29"/>
      <c r="BE42" s="29"/>
    </row>
    <row r="43" spans="1:57" x14ac:dyDescent="0.2">
      <c r="A43" s="11">
        <v>52415110</v>
      </c>
      <c r="B43" s="38" t="s">
        <v>40</v>
      </c>
      <c r="C43" s="29">
        <v>40</v>
      </c>
      <c r="D43" s="20" t="s">
        <v>51</v>
      </c>
      <c r="E43" s="29" t="s">
        <v>53</v>
      </c>
      <c r="F43" s="29" t="s">
        <v>54</v>
      </c>
      <c r="G43" s="29" t="s">
        <v>117</v>
      </c>
      <c r="H43" s="29" t="s">
        <v>132</v>
      </c>
      <c r="I43" s="29">
        <v>2</v>
      </c>
      <c r="J43" s="29">
        <v>4</v>
      </c>
      <c r="K43" s="29">
        <v>2</v>
      </c>
      <c r="L43" s="29">
        <v>3</v>
      </c>
      <c r="M43" s="20">
        <v>45</v>
      </c>
      <c r="N43" s="20">
        <v>2</v>
      </c>
      <c r="O43" s="20">
        <v>46</v>
      </c>
      <c r="P43" s="20">
        <v>3</v>
      </c>
      <c r="Q43" s="20">
        <v>45</v>
      </c>
      <c r="R43" s="20">
        <v>0</v>
      </c>
      <c r="S43" s="20">
        <v>46</v>
      </c>
      <c r="T43" s="20">
        <v>0</v>
      </c>
      <c r="U43" s="20">
        <v>45</v>
      </c>
      <c r="V43" s="20">
        <v>0</v>
      </c>
      <c r="W43" s="20">
        <v>46</v>
      </c>
      <c r="X43" s="20">
        <v>0</v>
      </c>
      <c r="Y43" s="20">
        <v>45</v>
      </c>
      <c r="Z43" s="20">
        <v>0</v>
      </c>
      <c r="AA43" s="20">
        <v>46</v>
      </c>
      <c r="AB43" s="20">
        <v>0</v>
      </c>
      <c r="AC43" s="20">
        <v>45</v>
      </c>
      <c r="AD43" s="20">
        <v>0</v>
      </c>
      <c r="AE43" s="20">
        <v>46</v>
      </c>
      <c r="AF43" s="20">
        <v>0</v>
      </c>
      <c r="AG43" s="20">
        <v>45</v>
      </c>
      <c r="AH43" s="20">
        <v>2</v>
      </c>
      <c r="AI43" s="20">
        <v>46</v>
      </c>
      <c r="AJ43" s="20">
        <v>2</v>
      </c>
      <c r="AK43" s="20">
        <v>45</v>
      </c>
      <c r="AL43" s="20">
        <v>0</v>
      </c>
      <c r="AM43" s="20">
        <v>46</v>
      </c>
      <c r="AN43" s="20">
        <v>0</v>
      </c>
      <c r="AO43" s="20">
        <v>45</v>
      </c>
      <c r="AP43" s="20">
        <v>0</v>
      </c>
      <c r="AQ43" s="20">
        <v>46</v>
      </c>
      <c r="AR43" s="20">
        <v>0</v>
      </c>
      <c r="AS43" s="20">
        <v>45</v>
      </c>
      <c r="AT43" s="20">
        <v>0</v>
      </c>
      <c r="AU43" s="20">
        <v>46</v>
      </c>
      <c r="AV43" s="20">
        <v>0</v>
      </c>
      <c r="AW43" s="20">
        <v>45</v>
      </c>
      <c r="AX43" s="20">
        <v>0</v>
      </c>
      <c r="AY43" s="20">
        <v>46</v>
      </c>
      <c r="AZ43" s="20">
        <v>0</v>
      </c>
      <c r="BA43" s="1" t="s">
        <v>55</v>
      </c>
      <c r="BB43" s="29" t="s">
        <v>138</v>
      </c>
      <c r="BC43" s="29"/>
      <c r="BD43" s="29"/>
      <c r="BE43" s="29"/>
    </row>
    <row r="44" spans="1:57" x14ac:dyDescent="0.2">
      <c r="A44" s="10">
        <v>39768010</v>
      </c>
      <c r="B44" s="9" t="s">
        <v>78</v>
      </c>
      <c r="C44" s="29">
        <v>45</v>
      </c>
      <c r="D44" s="20" t="s">
        <v>51</v>
      </c>
      <c r="E44" s="29" t="s">
        <v>73</v>
      </c>
      <c r="F44" s="29" t="s">
        <v>54</v>
      </c>
      <c r="G44" s="29" t="s">
        <v>117</v>
      </c>
      <c r="H44" s="29" t="s">
        <v>132</v>
      </c>
      <c r="I44" s="29">
        <v>5</v>
      </c>
      <c r="J44" s="29">
        <v>2</v>
      </c>
      <c r="K44" s="29">
        <v>5</v>
      </c>
      <c r="L44" s="29">
        <v>1</v>
      </c>
      <c r="M44" s="20">
        <v>45</v>
      </c>
      <c r="N44" s="20">
        <v>3</v>
      </c>
      <c r="O44" s="20">
        <v>46</v>
      </c>
      <c r="P44" s="20">
        <v>2</v>
      </c>
      <c r="Q44" s="20">
        <v>45</v>
      </c>
      <c r="R44" s="20">
        <v>0</v>
      </c>
      <c r="S44" s="20">
        <v>46</v>
      </c>
      <c r="T44" s="20">
        <v>0</v>
      </c>
      <c r="U44" s="20">
        <v>45</v>
      </c>
      <c r="V44" s="20">
        <v>0</v>
      </c>
      <c r="W44" s="20">
        <v>46</v>
      </c>
      <c r="X44" s="20">
        <v>0</v>
      </c>
      <c r="Y44" s="20">
        <v>45</v>
      </c>
      <c r="Z44" s="20">
        <v>2</v>
      </c>
      <c r="AA44" s="20">
        <v>46</v>
      </c>
      <c r="AB44" s="20">
        <v>0</v>
      </c>
      <c r="AC44" s="20">
        <v>45</v>
      </c>
      <c r="AD44" s="20">
        <v>0</v>
      </c>
      <c r="AE44" s="20">
        <v>46</v>
      </c>
      <c r="AF44" s="20">
        <v>0</v>
      </c>
      <c r="AG44" s="20">
        <v>45</v>
      </c>
      <c r="AH44" s="20">
        <v>3</v>
      </c>
      <c r="AI44" s="20">
        <v>46</v>
      </c>
      <c r="AJ44" s="20">
        <v>3</v>
      </c>
      <c r="AK44" s="20">
        <v>45</v>
      </c>
      <c r="AL44" s="20">
        <v>0</v>
      </c>
      <c r="AM44" s="20">
        <v>46</v>
      </c>
      <c r="AN44" s="20">
        <v>0</v>
      </c>
      <c r="AO44" s="20">
        <v>45</v>
      </c>
      <c r="AP44" s="20">
        <v>0</v>
      </c>
      <c r="AQ44" s="20">
        <v>46</v>
      </c>
      <c r="AR44" s="20">
        <v>0</v>
      </c>
      <c r="AS44" s="20">
        <v>45</v>
      </c>
      <c r="AT44" s="20">
        <v>0</v>
      </c>
      <c r="AU44" s="20">
        <v>46</v>
      </c>
      <c r="AV44" s="20">
        <v>0</v>
      </c>
      <c r="AW44" s="20">
        <v>45</v>
      </c>
      <c r="AX44" s="20">
        <v>0</v>
      </c>
      <c r="AY44" s="20">
        <v>46</v>
      </c>
      <c r="AZ44" s="20">
        <v>0</v>
      </c>
      <c r="BA44" s="1" t="s">
        <v>55</v>
      </c>
      <c r="BB44" s="29" t="s">
        <v>138</v>
      </c>
      <c r="BC44" s="29"/>
      <c r="BD44" s="29"/>
      <c r="BE44" s="29"/>
    </row>
    <row r="45" spans="1:57" x14ac:dyDescent="0.2">
      <c r="A45" s="10">
        <v>1020732612</v>
      </c>
      <c r="B45" s="9" t="s">
        <v>76</v>
      </c>
      <c r="C45" s="29">
        <v>26</v>
      </c>
      <c r="D45" s="20" t="s">
        <v>51</v>
      </c>
      <c r="E45" s="29" t="s">
        <v>53</v>
      </c>
      <c r="F45" s="29" t="s">
        <v>54</v>
      </c>
      <c r="G45" s="29" t="s">
        <v>117</v>
      </c>
      <c r="H45" s="29" t="s">
        <v>132</v>
      </c>
      <c r="I45" s="29">
        <v>6</v>
      </c>
      <c r="J45" s="29">
        <v>3</v>
      </c>
      <c r="K45" s="29">
        <v>5</v>
      </c>
      <c r="L45" s="29">
        <v>1</v>
      </c>
      <c r="M45" s="20">
        <v>46</v>
      </c>
      <c r="N45" s="20">
        <v>3</v>
      </c>
      <c r="O45" s="20">
        <v>31</v>
      </c>
      <c r="P45" s="20">
        <v>2</v>
      </c>
      <c r="Q45" s="20">
        <v>46</v>
      </c>
      <c r="R45" s="20">
        <v>1</v>
      </c>
      <c r="S45" s="20">
        <v>31</v>
      </c>
      <c r="T45" s="20">
        <v>0</v>
      </c>
      <c r="U45" s="20">
        <v>46</v>
      </c>
      <c r="V45" s="20">
        <v>1</v>
      </c>
      <c r="W45" s="20">
        <v>31</v>
      </c>
      <c r="X45" s="20">
        <v>0</v>
      </c>
      <c r="Y45" s="20">
        <v>46</v>
      </c>
      <c r="Z45" s="20">
        <v>1</v>
      </c>
      <c r="AA45" s="20">
        <v>31</v>
      </c>
      <c r="AB45" s="20">
        <v>0</v>
      </c>
      <c r="AC45" s="20">
        <v>46</v>
      </c>
      <c r="AD45" s="20">
        <v>1</v>
      </c>
      <c r="AE45" s="20">
        <v>31</v>
      </c>
      <c r="AF45" s="20">
        <v>0</v>
      </c>
      <c r="AG45" s="20">
        <v>46</v>
      </c>
      <c r="AH45" s="20">
        <v>3</v>
      </c>
      <c r="AI45" s="20">
        <v>31</v>
      </c>
      <c r="AJ45" s="20">
        <v>3</v>
      </c>
      <c r="AK45" s="20">
        <v>46</v>
      </c>
      <c r="AL45" s="20">
        <v>0</v>
      </c>
      <c r="AM45" s="20">
        <v>31</v>
      </c>
      <c r="AN45" s="20">
        <v>0</v>
      </c>
      <c r="AO45" s="20">
        <v>46</v>
      </c>
      <c r="AP45" s="20">
        <v>0</v>
      </c>
      <c r="AQ45" s="20">
        <v>31</v>
      </c>
      <c r="AR45" s="20">
        <v>0</v>
      </c>
      <c r="AS45" s="20">
        <v>46</v>
      </c>
      <c r="AT45" s="20">
        <v>0</v>
      </c>
      <c r="AU45" s="20">
        <v>31</v>
      </c>
      <c r="AV45" s="20">
        <v>0</v>
      </c>
      <c r="AW45" s="20">
        <v>46</v>
      </c>
      <c r="AX45" s="20">
        <v>0</v>
      </c>
      <c r="AY45" s="20">
        <v>31</v>
      </c>
      <c r="AZ45" s="20">
        <v>0</v>
      </c>
      <c r="BA45" s="1" t="s">
        <v>100</v>
      </c>
      <c r="BB45" s="29" t="s">
        <v>139</v>
      </c>
      <c r="BC45" s="29"/>
      <c r="BD45" s="29"/>
      <c r="BE45" s="29"/>
    </row>
    <row r="46" spans="1:57" x14ac:dyDescent="0.2">
      <c r="A46" s="10">
        <v>1018437071</v>
      </c>
      <c r="B46" s="9" t="s">
        <v>98</v>
      </c>
      <c r="C46" s="29">
        <v>26</v>
      </c>
      <c r="D46" s="20" t="s">
        <v>51</v>
      </c>
      <c r="E46" s="29" t="s">
        <v>53</v>
      </c>
      <c r="F46" s="29" t="s">
        <v>86</v>
      </c>
      <c r="G46" s="29" t="s">
        <v>117</v>
      </c>
      <c r="H46" s="29" t="s">
        <v>132</v>
      </c>
      <c r="I46" s="29">
        <v>6</v>
      </c>
      <c r="J46" s="29">
        <v>2</v>
      </c>
      <c r="K46" s="29">
        <v>4</v>
      </c>
      <c r="L46" s="29">
        <v>3</v>
      </c>
      <c r="M46" s="20">
        <v>46</v>
      </c>
      <c r="N46" s="20">
        <v>2</v>
      </c>
      <c r="O46" s="20">
        <v>35</v>
      </c>
      <c r="P46" s="20">
        <v>2</v>
      </c>
      <c r="Q46" s="20">
        <v>46</v>
      </c>
      <c r="R46" s="20">
        <v>2</v>
      </c>
      <c r="S46" s="20">
        <v>35</v>
      </c>
      <c r="T46" s="20">
        <v>2</v>
      </c>
      <c r="U46" s="20">
        <v>46</v>
      </c>
      <c r="V46" s="20">
        <v>2</v>
      </c>
      <c r="W46" s="20">
        <v>35</v>
      </c>
      <c r="X46" s="20">
        <v>2</v>
      </c>
      <c r="Y46" s="20">
        <v>46</v>
      </c>
      <c r="Z46" s="20">
        <v>2</v>
      </c>
      <c r="AA46" s="20">
        <v>35</v>
      </c>
      <c r="AB46" s="20">
        <v>2</v>
      </c>
      <c r="AC46" s="20">
        <v>46</v>
      </c>
      <c r="AD46" s="20">
        <v>2</v>
      </c>
      <c r="AE46" s="20">
        <v>35</v>
      </c>
      <c r="AF46" s="20">
        <v>2</v>
      </c>
      <c r="AG46" s="20">
        <v>46</v>
      </c>
      <c r="AH46" s="20">
        <v>1</v>
      </c>
      <c r="AI46" s="20">
        <v>35</v>
      </c>
      <c r="AJ46" s="20">
        <v>1</v>
      </c>
      <c r="AK46" s="20">
        <v>46</v>
      </c>
      <c r="AL46" s="20">
        <v>1</v>
      </c>
      <c r="AM46" s="20">
        <v>35</v>
      </c>
      <c r="AN46" s="20">
        <v>1</v>
      </c>
      <c r="AO46" s="20">
        <v>46</v>
      </c>
      <c r="AP46" s="20">
        <v>1</v>
      </c>
      <c r="AQ46" s="20">
        <v>35</v>
      </c>
      <c r="AR46" s="20">
        <v>1</v>
      </c>
      <c r="AS46" s="20">
        <v>46</v>
      </c>
      <c r="AT46" s="20">
        <v>1</v>
      </c>
      <c r="AU46" s="20">
        <v>35</v>
      </c>
      <c r="AV46" s="20">
        <v>1</v>
      </c>
      <c r="AW46" s="20">
        <v>46</v>
      </c>
      <c r="AX46" s="20">
        <v>1</v>
      </c>
      <c r="AY46" s="20">
        <v>35</v>
      </c>
      <c r="AZ46" s="20">
        <v>1</v>
      </c>
      <c r="BA46" s="1" t="s">
        <v>71</v>
      </c>
      <c r="BB46" s="29" t="s">
        <v>140</v>
      </c>
      <c r="BC46" s="29"/>
      <c r="BD46" s="29"/>
      <c r="BE46" s="29"/>
    </row>
    <row r="47" spans="1:57" x14ac:dyDescent="0.2">
      <c r="A47" s="10">
        <v>51571516</v>
      </c>
      <c r="B47" s="9" t="s">
        <v>103</v>
      </c>
      <c r="C47" s="29">
        <v>32</v>
      </c>
      <c r="D47" s="20" t="s">
        <v>51</v>
      </c>
      <c r="E47" s="29" t="s">
        <v>53</v>
      </c>
      <c r="F47" s="29" t="s">
        <v>86</v>
      </c>
      <c r="G47" s="29" t="s">
        <v>121</v>
      </c>
      <c r="H47" s="29" t="s">
        <v>131</v>
      </c>
      <c r="I47" s="29">
        <v>8</v>
      </c>
      <c r="J47" s="29">
        <v>7</v>
      </c>
      <c r="K47" s="29">
        <v>8</v>
      </c>
      <c r="L47" s="29">
        <v>2</v>
      </c>
      <c r="M47" s="20">
        <v>46</v>
      </c>
      <c r="N47" s="20">
        <v>3</v>
      </c>
      <c r="O47" s="20">
        <v>34</v>
      </c>
      <c r="P47" s="20">
        <v>3</v>
      </c>
      <c r="Q47" s="20">
        <v>46</v>
      </c>
      <c r="R47" s="20">
        <v>2</v>
      </c>
      <c r="S47" s="20">
        <v>34</v>
      </c>
      <c r="T47" s="20">
        <v>2</v>
      </c>
      <c r="U47" s="20">
        <v>46</v>
      </c>
      <c r="V47" s="20">
        <v>2</v>
      </c>
      <c r="W47" s="20">
        <v>34</v>
      </c>
      <c r="X47" s="20">
        <v>2</v>
      </c>
      <c r="Y47" s="20">
        <v>46</v>
      </c>
      <c r="Z47" s="20">
        <v>2</v>
      </c>
      <c r="AA47" s="20">
        <v>34</v>
      </c>
      <c r="AB47" s="20">
        <v>2</v>
      </c>
      <c r="AC47" s="20">
        <v>46</v>
      </c>
      <c r="AD47" s="20">
        <v>3</v>
      </c>
      <c r="AE47" s="20">
        <v>34</v>
      </c>
      <c r="AF47" s="20">
        <v>2</v>
      </c>
      <c r="AG47" s="20">
        <v>46</v>
      </c>
      <c r="AH47" s="20">
        <v>1</v>
      </c>
      <c r="AI47" s="20">
        <v>34</v>
      </c>
      <c r="AJ47" s="20">
        <v>3</v>
      </c>
      <c r="AK47" s="20">
        <v>46</v>
      </c>
      <c r="AL47" s="20">
        <v>1</v>
      </c>
      <c r="AM47" s="20">
        <v>34</v>
      </c>
      <c r="AN47" s="20">
        <v>2</v>
      </c>
      <c r="AO47" s="20">
        <v>46</v>
      </c>
      <c r="AP47" s="20">
        <v>1</v>
      </c>
      <c r="AQ47" s="20">
        <v>34</v>
      </c>
      <c r="AR47" s="20">
        <v>2</v>
      </c>
      <c r="AS47" s="20">
        <v>46</v>
      </c>
      <c r="AT47" s="20">
        <v>1</v>
      </c>
      <c r="AU47" s="20">
        <v>34</v>
      </c>
      <c r="AV47" s="20">
        <v>2</v>
      </c>
      <c r="AW47" s="20">
        <v>46</v>
      </c>
      <c r="AX47" s="20">
        <v>1</v>
      </c>
      <c r="AY47" s="20">
        <v>34</v>
      </c>
      <c r="AZ47" s="20">
        <v>2</v>
      </c>
      <c r="BA47" s="1" t="s">
        <v>55</v>
      </c>
      <c r="BB47" s="29"/>
      <c r="BC47" s="29" t="s">
        <v>131</v>
      </c>
      <c r="BD47" s="29"/>
      <c r="BE47" s="29"/>
    </row>
    <row r="48" spans="1:57" x14ac:dyDescent="0.2">
      <c r="A48" s="10"/>
      <c r="B48" s="9"/>
      <c r="C48" s="29"/>
      <c r="D48" s="20"/>
      <c r="E48" s="29"/>
      <c r="F48" s="29"/>
      <c r="G48" s="29"/>
      <c r="H48" s="29"/>
      <c r="I48" s="29"/>
      <c r="J48" s="29"/>
      <c r="K48" s="29"/>
      <c r="L48" s="29"/>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1"/>
      <c r="BB48" s="29"/>
      <c r="BC48" s="29"/>
      <c r="BD48" s="29"/>
      <c r="BE48" s="29"/>
    </row>
    <row r="50" spans="2:33" x14ac:dyDescent="0.2">
      <c r="B50" t="s">
        <v>26</v>
      </c>
    </row>
    <row r="51" spans="2:33" x14ac:dyDescent="0.2">
      <c r="B51" s="3" t="s">
        <v>27</v>
      </c>
    </row>
    <row r="52" spans="2:33" x14ac:dyDescent="0.2">
      <c r="B52" s="4" t="s">
        <v>28</v>
      </c>
    </row>
    <row r="53" spans="2:33" x14ac:dyDescent="0.2">
      <c r="B53" t="s">
        <v>29</v>
      </c>
    </row>
    <row r="54" spans="2:33" x14ac:dyDescent="0.2">
      <c r="B54" t="s">
        <v>30</v>
      </c>
    </row>
    <row r="55" spans="2:33" x14ac:dyDescent="0.2">
      <c r="B55" s="6"/>
    </row>
    <row r="56" spans="2:33" x14ac:dyDescent="0.2">
      <c r="B56" s="6" t="s">
        <v>34</v>
      </c>
    </row>
    <row r="58" spans="2:33" x14ac:dyDescent="0.2">
      <c r="B58" t="s">
        <v>35</v>
      </c>
      <c r="F58">
        <v>1</v>
      </c>
      <c r="G58" t="s">
        <v>147</v>
      </c>
    </row>
    <row r="59" spans="2:33" x14ac:dyDescent="0.2">
      <c r="B59" t="s">
        <v>148</v>
      </c>
      <c r="F59">
        <v>2</v>
      </c>
      <c r="G59" t="s">
        <v>151</v>
      </c>
    </row>
    <row r="60" spans="2:33" x14ac:dyDescent="0.2">
      <c r="B60" t="s">
        <v>149</v>
      </c>
      <c r="F60">
        <v>3</v>
      </c>
      <c r="G60" t="s">
        <v>152</v>
      </c>
    </row>
    <row r="61" spans="2:33" x14ac:dyDescent="0.2">
      <c r="B61" t="s">
        <v>150</v>
      </c>
      <c r="F61">
        <v>4</v>
      </c>
      <c r="G61" t="s">
        <v>153</v>
      </c>
    </row>
    <row r="62" spans="2:33" x14ac:dyDescent="0.2">
      <c r="M62" s="175"/>
      <c r="N62" s="175"/>
      <c r="O62" s="175"/>
      <c r="P62" s="175"/>
      <c r="Q62" s="175"/>
      <c r="R62" s="175"/>
      <c r="S62" s="175"/>
      <c r="T62" s="175"/>
      <c r="U62" s="175"/>
      <c r="V62" s="175"/>
      <c r="W62" s="175"/>
      <c r="X62" s="175"/>
      <c r="Y62" s="175"/>
      <c r="Z62" s="175"/>
      <c r="AA62" s="175"/>
      <c r="AB62" s="175"/>
      <c r="AC62" s="175"/>
      <c r="AD62" s="175"/>
      <c r="AE62" s="175"/>
      <c r="AF62" s="175"/>
      <c r="AG62" s="175"/>
    </row>
    <row r="63" spans="2:33" x14ac:dyDescent="0.2">
      <c r="B63" t="s">
        <v>36</v>
      </c>
      <c r="M63" s="175"/>
      <c r="N63" s="175"/>
      <c r="O63" s="175"/>
      <c r="P63" s="175"/>
      <c r="Q63" s="175"/>
      <c r="R63" s="175"/>
      <c r="S63" s="175"/>
      <c r="T63" s="290"/>
      <c r="U63" s="290"/>
      <c r="V63" s="290"/>
      <c r="W63" s="290"/>
      <c r="X63" s="175"/>
      <c r="Y63" s="175"/>
      <c r="Z63" s="175"/>
      <c r="AA63" s="175"/>
      <c r="AB63" s="175"/>
      <c r="AC63" s="175"/>
      <c r="AD63" s="175"/>
      <c r="AE63" s="175"/>
      <c r="AF63" s="175"/>
      <c r="AG63" s="175"/>
    </row>
    <row r="64" spans="2:33" x14ac:dyDescent="0.2">
      <c r="B64" t="s">
        <v>37</v>
      </c>
      <c r="M64" s="175"/>
      <c r="N64" s="282"/>
      <c r="O64" s="282"/>
      <c r="P64" s="282"/>
      <c r="Q64" s="282"/>
      <c r="R64" s="175"/>
      <c r="S64" s="175"/>
      <c r="T64" s="282"/>
      <c r="U64" s="175"/>
      <c r="V64" s="175"/>
      <c r="W64" s="175"/>
      <c r="X64" s="175"/>
      <c r="Y64" s="175"/>
      <c r="Z64" s="175"/>
      <c r="AA64" s="175"/>
      <c r="AB64" s="175"/>
      <c r="AC64" s="175"/>
      <c r="AD64" s="175"/>
      <c r="AE64" s="175"/>
      <c r="AF64" s="175"/>
      <c r="AG64" s="175"/>
    </row>
    <row r="65" spans="1:48" x14ac:dyDescent="0.2">
      <c r="B65" t="s">
        <v>38</v>
      </c>
      <c r="M65" s="175"/>
      <c r="N65" s="282"/>
      <c r="O65" s="282"/>
      <c r="P65" s="282"/>
      <c r="Q65" s="282"/>
      <c r="R65" s="175"/>
      <c r="S65" s="175"/>
      <c r="T65" s="282"/>
      <c r="U65" s="175"/>
      <c r="V65" s="175"/>
      <c r="W65" s="175"/>
      <c r="X65" s="175"/>
      <c r="Y65" s="175"/>
      <c r="Z65" s="175"/>
      <c r="AA65" s="175"/>
      <c r="AB65" s="175"/>
      <c r="AC65" s="175"/>
      <c r="AD65" s="175"/>
      <c r="AE65" s="175"/>
      <c r="AF65" s="175"/>
      <c r="AG65" s="175"/>
    </row>
    <row r="66" spans="1:48" x14ac:dyDescent="0.2">
      <c r="B66" t="s">
        <v>39</v>
      </c>
      <c r="M66" s="175"/>
      <c r="N66" s="175"/>
      <c r="O66" s="175"/>
      <c r="P66" s="175"/>
      <c r="Q66" s="175"/>
      <c r="R66" s="175"/>
      <c r="S66" s="175"/>
      <c r="T66" s="282"/>
      <c r="U66" s="175"/>
      <c r="V66" s="175"/>
      <c r="W66" s="175"/>
      <c r="X66" s="175"/>
      <c r="Y66" s="175"/>
      <c r="Z66" s="175"/>
      <c r="AA66" s="175"/>
      <c r="AB66" s="175"/>
      <c r="AC66" s="175"/>
      <c r="AD66" s="175"/>
      <c r="AE66" s="175"/>
      <c r="AF66" s="175"/>
      <c r="AG66" s="175"/>
    </row>
    <row r="67" spans="1:48" x14ac:dyDescent="0.2">
      <c r="M67" s="175"/>
      <c r="N67" s="175"/>
      <c r="O67" s="175"/>
      <c r="P67" s="175"/>
      <c r="Q67" s="175"/>
      <c r="R67" s="175"/>
      <c r="S67" s="175"/>
      <c r="T67" s="282"/>
      <c r="U67" s="175"/>
      <c r="V67" s="175"/>
      <c r="W67" s="175"/>
      <c r="X67" s="175"/>
      <c r="Y67" s="175"/>
      <c r="Z67" s="175"/>
      <c r="AA67" s="175"/>
      <c r="AB67" s="175"/>
      <c r="AC67" s="175"/>
      <c r="AD67" s="175"/>
      <c r="AE67" s="175"/>
      <c r="AF67" s="175"/>
      <c r="AG67" s="175"/>
    </row>
    <row r="68" spans="1:48" x14ac:dyDescent="0.2">
      <c r="M68" s="175"/>
      <c r="N68" s="175"/>
      <c r="O68" s="175"/>
      <c r="P68" s="175"/>
      <c r="Q68" s="175"/>
      <c r="R68" s="175"/>
      <c r="S68" s="175"/>
      <c r="T68" s="175"/>
      <c r="U68" s="175"/>
      <c r="V68" s="175"/>
      <c r="W68" s="175"/>
      <c r="X68" s="175"/>
      <c r="Y68" s="175"/>
      <c r="Z68" s="175"/>
      <c r="AA68" s="175"/>
      <c r="AB68" s="175"/>
      <c r="AC68" s="175"/>
      <c r="AD68" s="175"/>
      <c r="AE68" s="175"/>
      <c r="AF68" s="175"/>
      <c r="AG68" s="175"/>
    </row>
    <row r="69" spans="1:48" x14ac:dyDescent="0.2">
      <c r="M69" s="175"/>
      <c r="N69" s="175"/>
      <c r="O69" s="175"/>
      <c r="P69" s="175"/>
      <c r="Q69" s="175"/>
      <c r="R69" s="175"/>
      <c r="S69" s="175"/>
      <c r="T69" s="175"/>
      <c r="U69" s="175"/>
      <c r="V69" s="175"/>
      <c r="W69" s="175"/>
      <c r="X69" s="284"/>
      <c r="Y69" s="284"/>
      <c r="Z69" s="175"/>
      <c r="AA69" s="175"/>
      <c r="AB69" s="175"/>
      <c r="AC69" s="175"/>
      <c r="AD69" s="175"/>
      <c r="AE69" s="175"/>
      <c r="AF69" s="175"/>
      <c r="AG69" s="175"/>
    </row>
    <row r="70" spans="1:48" s="125" customFormat="1" x14ac:dyDescent="0.2">
      <c r="A70" s="225"/>
      <c r="B70" s="125" t="s">
        <v>506</v>
      </c>
      <c r="C70" s="225"/>
      <c r="M70" s="65"/>
      <c r="N70" s="65"/>
      <c r="O70" s="65"/>
      <c r="P70" s="65"/>
      <c r="Q70" s="65"/>
      <c r="R70" s="65"/>
      <c r="S70" s="65"/>
      <c r="T70" s="294"/>
      <c r="U70" s="294"/>
      <c r="V70" s="294"/>
      <c r="W70" s="294"/>
      <c r="X70" s="294"/>
      <c r="Y70" s="294"/>
      <c r="Z70" s="65"/>
      <c r="AA70" s="65"/>
      <c r="AB70" s="65"/>
      <c r="AC70" s="65"/>
      <c r="AD70" s="65"/>
      <c r="AE70" s="65"/>
      <c r="AF70" s="65"/>
      <c r="AG70" s="65"/>
    </row>
    <row r="71" spans="1:48" ht="17" thickBot="1" x14ac:dyDescent="0.25">
      <c r="M71" s="175"/>
      <c r="N71" s="175"/>
      <c r="O71" s="175"/>
      <c r="P71" s="175"/>
      <c r="Q71" s="175"/>
      <c r="R71" s="175"/>
      <c r="S71" s="175"/>
      <c r="T71" s="175"/>
      <c r="U71" s="175"/>
      <c r="V71" s="175"/>
      <c r="W71" s="175"/>
      <c r="X71" s="175"/>
      <c r="Y71" s="284"/>
      <c r="Z71" s="175"/>
      <c r="AA71" s="175"/>
      <c r="AB71" s="175"/>
      <c r="AC71" s="175"/>
      <c r="AD71" s="175"/>
      <c r="AE71" s="175"/>
      <c r="AF71" s="175"/>
      <c r="AG71" s="175"/>
    </row>
    <row r="72" spans="1:48" ht="165" customHeight="1" thickBot="1" x14ac:dyDescent="0.25">
      <c r="E72" s="48" t="s">
        <v>50</v>
      </c>
      <c r="F72" s="217" t="s">
        <v>539</v>
      </c>
      <c r="G72" s="217" t="s">
        <v>540</v>
      </c>
      <c r="H72" s="217" t="s">
        <v>541</v>
      </c>
      <c r="I72" s="217" t="s">
        <v>542</v>
      </c>
      <c r="M72" s="175"/>
      <c r="N72" s="175"/>
      <c r="O72" s="175"/>
      <c r="P72" s="175"/>
      <c r="Q72" s="175"/>
      <c r="R72" s="175"/>
      <c r="S72" s="175"/>
      <c r="T72" s="175"/>
      <c r="U72" s="175"/>
      <c r="V72" s="175"/>
      <c r="W72" s="175"/>
      <c r="X72" s="175"/>
      <c r="Y72" s="175"/>
      <c r="Z72" s="175"/>
      <c r="AA72" s="175"/>
      <c r="AB72" s="175"/>
      <c r="AC72" s="175"/>
      <c r="AD72" s="175"/>
      <c r="AE72" s="175"/>
      <c r="AF72" s="175"/>
      <c r="AG72" s="175"/>
      <c r="AI72" s="251"/>
      <c r="AJ72" s="251"/>
      <c r="AK72" s="251"/>
      <c r="AL72" s="251"/>
      <c r="AM72" s="251"/>
      <c r="AN72" s="251"/>
      <c r="AO72" s="251"/>
      <c r="AP72" s="251"/>
      <c r="AQ72" s="251"/>
      <c r="AR72" s="251"/>
      <c r="AS72" s="251"/>
      <c r="AT72" s="251"/>
      <c r="AU72" s="251"/>
      <c r="AV72" s="251"/>
    </row>
    <row r="73" spans="1:48" ht="18" thickTop="1" thickBot="1" x14ac:dyDescent="0.25">
      <c r="E73" s="25" t="s">
        <v>54</v>
      </c>
      <c r="F73" s="25">
        <v>4</v>
      </c>
      <c r="G73" s="25">
        <v>5</v>
      </c>
      <c r="H73" s="25">
        <v>2</v>
      </c>
      <c r="I73" s="25">
        <v>6</v>
      </c>
      <c r="M73" s="175" t="s">
        <v>450</v>
      </c>
      <c r="N73" s="175"/>
      <c r="O73" s="175"/>
      <c r="P73" s="175"/>
      <c r="Q73" s="175"/>
      <c r="R73" s="175"/>
      <c r="S73" s="175"/>
      <c r="T73" s="175" t="s">
        <v>458</v>
      </c>
      <c r="U73" s="175"/>
      <c r="V73" s="175"/>
      <c r="W73" s="175"/>
      <c r="X73" s="175"/>
      <c r="Y73" s="175"/>
      <c r="Z73" s="175"/>
      <c r="AA73" s="175"/>
      <c r="AB73" s="175"/>
      <c r="AC73" s="175"/>
      <c r="AD73" s="175"/>
      <c r="AE73" s="175"/>
      <c r="AF73" s="175"/>
      <c r="AG73" s="175"/>
      <c r="AI73" s="251"/>
      <c r="AJ73" s="251"/>
      <c r="AK73" s="251"/>
      <c r="AL73" s="251"/>
      <c r="AM73" s="251"/>
      <c r="AN73" s="251"/>
      <c r="AO73" s="251"/>
      <c r="AP73" s="117"/>
      <c r="AQ73" s="117"/>
      <c r="AR73" s="117"/>
      <c r="AS73" s="117"/>
      <c r="AT73" s="251"/>
      <c r="AU73" s="251"/>
      <c r="AV73" s="251"/>
    </row>
    <row r="74" spans="1:48" ht="17" thickTop="1" x14ac:dyDescent="0.2">
      <c r="E74" s="25" t="s">
        <v>54</v>
      </c>
      <c r="F74" s="40">
        <v>3</v>
      </c>
      <c r="G74" s="40">
        <v>1</v>
      </c>
      <c r="H74" s="40">
        <v>3</v>
      </c>
      <c r="I74" s="40">
        <v>1</v>
      </c>
      <c r="M74" s="207"/>
      <c r="N74" s="291"/>
      <c r="O74" s="291"/>
      <c r="P74" s="291"/>
      <c r="Q74" s="291"/>
      <c r="R74" s="292"/>
      <c r="S74" s="175"/>
      <c r="T74" s="281" t="s">
        <v>459</v>
      </c>
      <c r="U74" s="281" t="s">
        <v>460</v>
      </c>
      <c r="V74" s="281" t="s">
        <v>461</v>
      </c>
      <c r="W74" s="281" t="s">
        <v>162</v>
      </c>
      <c r="X74" s="175"/>
      <c r="Y74" s="175"/>
      <c r="Z74" s="175"/>
      <c r="AA74" s="175"/>
      <c r="AB74" s="175"/>
      <c r="AC74" s="175"/>
      <c r="AD74" s="284"/>
      <c r="AE74" s="284"/>
      <c r="AF74" s="175"/>
      <c r="AG74" s="175"/>
      <c r="AI74" s="251"/>
      <c r="AJ74" s="252"/>
      <c r="AK74" s="252"/>
      <c r="AL74" s="252"/>
      <c r="AM74" s="252"/>
      <c r="AN74" s="251"/>
      <c r="AO74" s="251"/>
      <c r="AP74" s="252"/>
      <c r="AQ74" s="264"/>
      <c r="AR74" s="251"/>
      <c r="AS74" s="251"/>
      <c r="AT74" s="251"/>
      <c r="AU74" s="251"/>
      <c r="AV74" s="251"/>
    </row>
    <row r="75" spans="1:48" x14ac:dyDescent="0.2">
      <c r="E75" s="25" t="s">
        <v>54</v>
      </c>
      <c r="F75" s="29">
        <v>2</v>
      </c>
      <c r="G75" s="29">
        <v>1</v>
      </c>
      <c r="H75" s="29">
        <v>5</v>
      </c>
      <c r="I75" s="29">
        <v>1</v>
      </c>
      <c r="M75" s="286"/>
      <c r="N75" s="286" t="s">
        <v>607</v>
      </c>
      <c r="O75" s="286" t="s">
        <v>608</v>
      </c>
      <c r="P75" s="286" t="s">
        <v>609</v>
      </c>
      <c r="Q75" s="286" t="s">
        <v>610</v>
      </c>
      <c r="R75" s="175"/>
      <c r="S75" s="175"/>
      <c r="T75" s="286" t="s">
        <v>539</v>
      </c>
      <c r="U75" s="306"/>
      <c r="V75" s="286" t="e">
        <v>#NAME?</v>
      </c>
      <c r="W75" s="286">
        <v>30</v>
      </c>
      <c r="X75" s="175"/>
      <c r="Y75" s="175"/>
      <c r="Z75" s="290"/>
      <c r="AA75" s="290"/>
      <c r="AB75" s="290"/>
      <c r="AC75" s="290"/>
      <c r="AD75" s="290"/>
      <c r="AE75" s="290"/>
      <c r="AF75" s="290"/>
      <c r="AG75" s="175"/>
      <c r="AI75" s="251"/>
      <c r="AJ75" s="253"/>
      <c r="AK75" s="254"/>
      <c r="AL75" s="254"/>
      <c r="AM75" s="255"/>
      <c r="AN75" s="251"/>
      <c r="AO75" s="251"/>
      <c r="AP75" s="252"/>
      <c r="AQ75" s="264"/>
      <c r="AR75" s="251"/>
      <c r="AS75" s="251"/>
      <c r="AT75" s="251"/>
      <c r="AU75" s="251"/>
      <c r="AV75" s="251"/>
    </row>
    <row r="76" spans="1:48" x14ac:dyDescent="0.2">
      <c r="E76" s="25" t="s">
        <v>54</v>
      </c>
      <c r="F76" s="29">
        <v>4</v>
      </c>
      <c r="G76" s="29">
        <v>1</v>
      </c>
      <c r="H76" s="29">
        <v>3</v>
      </c>
      <c r="I76" s="29">
        <v>1</v>
      </c>
      <c r="M76" s="286" t="s">
        <v>451</v>
      </c>
      <c r="N76" s="295">
        <v>5</v>
      </c>
      <c r="O76" s="296">
        <v>3</v>
      </c>
      <c r="P76" s="296">
        <v>4</v>
      </c>
      <c r="Q76" s="297">
        <v>1</v>
      </c>
      <c r="R76" s="175"/>
      <c r="S76" s="282"/>
      <c r="T76" s="282" t="s">
        <v>540</v>
      </c>
      <c r="U76" s="278"/>
      <c r="V76" s="175" t="e">
        <v>#NAME?</v>
      </c>
      <c r="W76" s="175">
        <v>30</v>
      </c>
      <c r="X76" s="175"/>
      <c r="Y76" s="175"/>
      <c r="Z76" s="175"/>
      <c r="AA76" s="175"/>
      <c r="AB76" s="175"/>
      <c r="AC76" s="175"/>
      <c r="AD76" s="175"/>
      <c r="AE76" s="175"/>
      <c r="AF76" s="284"/>
      <c r="AG76" s="175"/>
      <c r="AI76" s="251"/>
      <c r="AJ76" s="256"/>
      <c r="AK76" s="251"/>
      <c r="AL76" s="251"/>
      <c r="AM76" s="257"/>
      <c r="AN76" s="251"/>
      <c r="AO76" s="251"/>
      <c r="AP76" s="252"/>
      <c r="AQ76" s="264"/>
      <c r="AR76" s="251"/>
      <c r="AS76" s="251"/>
      <c r="AT76" s="251"/>
      <c r="AU76" s="251"/>
      <c r="AV76" s="251"/>
    </row>
    <row r="77" spans="1:48" x14ac:dyDescent="0.2">
      <c r="E77" s="25" t="s">
        <v>54</v>
      </c>
      <c r="F77" s="29">
        <v>5</v>
      </c>
      <c r="G77" s="29">
        <v>2</v>
      </c>
      <c r="H77" s="29">
        <v>3</v>
      </c>
      <c r="I77" s="29">
        <v>1</v>
      </c>
      <c r="M77" s="286" t="s">
        <v>452</v>
      </c>
      <c r="N77" s="298" t="e">
        <v>#NAME?</v>
      </c>
      <c r="O77" s="286" t="e">
        <v>#NAME?</v>
      </c>
      <c r="P77" s="286" t="e">
        <v>#NAME?</v>
      </c>
      <c r="Q77" s="299" t="e">
        <v>#NAME?</v>
      </c>
      <c r="R77" s="175"/>
      <c r="S77" s="282"/>
      <c r="T77" s="282" t="s">
        <v>541</v>
      </c>
      <c r="U77" s="278">
        <v>1</v>
      </c>
      <c r="V77" s="175" t="e">
        <v>#NAME?</v>
      </c>
      <c r="W77" s="175">
        <v>30</v>
      </c>
      <c r="X77" s="175"/>
      <c r="Y77" s="175"/>
      <c r="Z77" s="175"/>
      <c r="AA77" s="175"/>
      <c r="AB77" s="175"/>
      <c r="AC77" s="175"/>
      <c r="AD77" s="175"/>
      <c r="AE77" s="287"/>
      <c r="AF77" s="284"/>
      <c r="AG77" s="175"/>
      <c r="AI77" s="251"/>
      <c r="AJ77" s="256"/>
      <c r="AK77" s="251"/>
      <c r="AL77" s="251"/>
      <c r="AM77" s="257"/>
      <c r="AN77" s="261"/>
      <c r="AO77" s="251"/>
      <c r="AP77" s="252"/>
      <c r="AQ77" s="264"/>
      <c r="AR77" s="251"/>
      <c r="AS77" s="251"/>
      <c r="AT77" s="251"/>
      <c r="AU77" s="251"/>
      <c r="AV77" s="251"/>
    </row>
    <row r="78" spans="1:48" x14ac:dyDescent="0.2">
      <c r="E78" s="25" t="s">
        <v>54</v>
      </c>
      <c r="F78" s="29">
        <v>4</v>
      </c>
      <c r="G78" s="29">
        <v>3</v>
      </c>
      <c r="H78" s="29">
        <v>2</v>
      </c>
      <c r="I78" s="29">
        <v>1</v>
      </c>
      <c r="M78" s="286" t="s">
        <v>453</v>
      </c>
      <c r="N78" s="298">
        <v>30</v>
      </c>
      <c r="O78" s="286">
        <v>30</v>
      </c>
      <c r="P78" s="286">
        <v>30</v>
      </c>
      <c r="Q78" s="299">
        <v>30</v>
      </c>
      <c r="R78" s="303">
        <v>120</v>
      </c>
      <c r="S78" s="175"/>
      <c r="T78" s="282" t="s">
        <v>542</v>
      </c>
      <c r="U78" s="278">
        <v>-1</v>
      </c>
      <c r="V78" s="175" t="e">
        <v>#NAME?</v>
      </c>
      <c r="W78" s="175">
        <v>30</v>
      </c>
      <c r="X78" s="175"/>
      <c r="Y78" s="175"/>
      <c r="Z78" s="175"/>
      <c r="AA78" s="175"/>
      <c r="AB78" s="175"/>
      <c r="AC78" s="175"/>
      <c r="AD78" s="175"/>
      <c r="AE78" s="175"/>
      <c r="AF78" s="284"/>
      <c r="AG78" s="175"/>
      <c r="AI78" s="251"/>
      <c r="AJ78" s="258"/>
      <c r="AK78" s="259"/>
      <c r="AL78" s="259"/>
      <c r="AM78" s="260"/>
      <c r="AN78" s="262"/>
      <c r="AO78" s="251"/>
      <c r="AP78" s="263"/>
      <c r="AQ78" s="263"/>
      <c r="AR78" s="263"/>
      <c r="AS78" s="263"/>
      <c r="AT78" s="251"/>
      <c r="AU78" s="251"/>
      <c r="AV78" s="251"/>
    </row>
    <row r="79" spans="1:48" ht="17" thickBot="1" x14ac:dyDescent="0.25">
      <c r="E79" s="25" t="s">
        <v>54</v>
      </c>
      <c r="F79" s="29">
        <v>6</v>
      </c>
      <c r="G79" s="29">
        <v>3</v>
      </c>
      <c r="H79" s="29">
        <v>7</v>
      </c>
      <c r="I79" s="29">
        <v>2</v>
      </c>
      <c r="M79" s="286" t="s">
        <v>454</v>
      </c>
      <c r="N79" s="300" t="e">
        <v>#NAME?</v>
      </c>
      <c r="O79" s="301" t="e">
        <v>#NAME?</v>
      </c>
      <c r="P79" s="301" t="e">
        <v>#NAME?</v>
      </c>
      <c r="Q79" s="302" t="e">
        <v>#NAME?</v>
      </c>
      <c r="R79" s="304" t="e">
        <v>#NAME?</v>
      </c>
      <c r="S79" s="175"/>
      <c r="T79" s="305"/>
      <c r="U79" s="307">
        <v>0</v>
      </c>
      <c r="V79" s="305" t="e">
        <v>#NAME?</v>
      </c>
      <c r="W79" s="307">
        <v>120</v>
      </c>
      <c r="X79" s="175"/>
      <c r="Y79" s="175"/>
      <c r="Z79" s="175"/>
      <c r="AA79" s="175"/>
      <c r="AB79" s="175"/>
      <c r="AC79" s="175"/>
      <c r="AD79" s="175"/>
      <c r="AE79" s="175"/>
      <c r="AF79" s="175"/>
      <c r="AG79" s="175"/>
      <c r="AI79" s="251"/>
      <c r="AJ79" s="251"/>
      <c r="AK79" s="251"/>
      <c r="AL79" s="251"/>
      <c r="AM79" s="251"/>
      <c r="AN79" s="262"/>
      <c r="AO79" s="251"/>
      <c r="AP79" s="251"/>
      <c r="AQ79" s="251"/>
      <c r="AR79" s="251"/>
      <c r="AS79" s="251"/>
      <c r="AT79" s="35"/>
      <c r="AU79" s="35"/>
      <c r="AV79" s="251"/>
    </row>
    <row r="80" spans="1:48" ht="18" thickTop="1" thickBot="1" x14ac:dyDescent="0.25">
      <c r="E80" s="25" t="s">
        <v>54</v>
      </c>
      <c r="F80" s="20">
        <v>7</v>
      </c>
      <c r="G80" s="20">
        <v>6</v>
      </c>
      <c r="H80" s="20">
        <v>6</v>
      </c>
      <c r="I80" s="20">
        <v>1</v>
      </c>
      <c r="M80" s="286" t="s">
        <v>455</v>
      </c>
      <c r="N80" s="286"/>
      <c r="O80" s="286"/>
      <c r="P80" s="286"/>
      <c r="Q80" s="286"/>
      <c r="R80" s="283" t="e">
        <v>#NAME?</v>
      </c>
      <c r="S80" s="175"/>
      <c r="T80" s="175" t="s">
        <v>462</v>
      </c>
      <c r="U80" s="175"/>
      <c r="V80" s="175"/>
      <c r="W80" s="175"/>
      <c r="X80" s="284" t="s">
        <v>207</v>
      </c>
      <c r="Y80" s="284">
        <v>0.05</v>
      </c>
      <c r="Z80" s="175"/>
      <c r="AA80" s="175"/>
      <c r="AB80" s="175"/>
      <c r="AC80" s="175"/>
      <c r="AD80" s="175"/>
      <c r="AE80" s="175"/>
      <c r="AF80" s="175"/>
      <c r="AG80" s="175"/>
      <c r="AI80" s="251"/>
      <c r="AJ80" s="251"/>
      <c r="AK80" s="251"/>
      <c r="AL80" s="251"/>
      <c r="AM80" s="251"/>
      <c r="AN80" s="262"/>
      <c r="AO80" s="251"/>
      <c r="AP80" s="117"/>
      <c r="AQ80" s="117"/>
      <c r="AR80" s="117"/>
      <c r="AS80" s="117"/>
      <c r="AT80" s="117"/>
      <c r="AU80" s="117"/>
      <c r="AV80" s="251"/>
    </row>
    <row r="81" spans="5:48" ht="17" thickTop="1" x14ac:dyDescent="0.2">
      <c r="E81" s="25" t="s">
        <v>54</v>
      </c>
      <c r="F81" s="29">
        <v>7</v>
      </c>
      <c r="G81" s="29">
        <v>6</v>
      </c>
      <c r="H81" s="29">
        <v>7</v>
      </c>
      <c r="I81" s="29">
        <v>2</v>
      </c>
      <c r="M81" s="286" t="s">
        <v>456</v>
      </c>
      <c r="N81" s="286"/>
      <c r="O81" s="286"/>
      <c r="P81" s="286"/>
      <c r="Q81" s="286"/>
      <c r="R81" s="283" t="e">
        <v>#NAME?</v>
      </c>
      <c r="S81" s="175"/>
      <c r="T81" s="308" t="s">
        <v>463</v>
      </c>
      <c r="U81" s="308" t="s">
        <v>213</v>
      </c>
      <c r="V81" s="308" t="s">
        <v>211</v>
      </c>
      <c r="W81" s="308" t="s">
        <v>214</v>
      </c>
      <c r="X81" s="281" t="s">
        <v>464</v>
      </c>
      <c r="Y81" s="281" t="s">
        <v>216</v>
      </c>
      <c r="Z81" s="175"/>
      <c r="AA81" s="175"/>
      <c r="AB81" s="175"/>
      <c r="AC81" s="175"/>
      <c r="AD81" s="175"/>
      <c r="AE81" s="175"/>
      <c r="AF81" s="175"/>
      <c r="AG81" s="175"/>
      <c r="AI81" s="251"/>
      <c r="AJ81" s="251"/>
      <c r="AK81" s="251"/>
      <c r="AL81" s="251"/>
      <c r="AM81" s="251"/>
      <c r="AN81" s="262"/>
      <c r="AO81" s="251"/>
      <c r="AP81" s="265"/>
      <c r="AQ81" s="265"/>
      <c r="AR81" s="265"/>
      <c r="AS81" s="265"/>
      <c r="AT81" s="265"/>
      <c r="AU81" s="249"/>
      <c r="AV81" s="251"/>
    </row>
    <row r="82" spans="5:48" x14ac:dyDescent="0.2">
      <c r="E82" s="25" t="s">
        <v>54</v>
      </c>
      <c r="F82" s="29">
        <v>7</v>
      </c>
      <c r="G82" s="29">
        <v>6</v>
      </c>
      <c r="H82" s="29">
        <v>7</v>
      </c>
      <c r="I82" s="29">
        <v>2</v>
      </c>
      <c r="M82" s="286" t="s">
        <v>211</v>
      </c>
      <c r="N82" s="282"/>
      <c r="O82" s="282"/>
      <c r="P82" s="282"/>
      <c r="Q82" s="282"/>
      <c r="R82" s="283">
        <v>3</v>
      </c>
      <c r="S82" s="282"/>
      <c r="T82" s="309" t="e">
        <v>#NAME?</v>
      </c>
      <c r="U82" s="309" t="e">
        <v>#NAME?</v>
      </c>
      <c r="V82" s="309">
        <v>3</v>
      </c>
      <c r="W82" s="313" t="e">
        <v>#NAME?</v>
      </c>
      <c r="X82" s="309">
        <v>7.8147279032511792</v>
      </c>
      <c r="Y82" s="310" t="e">
        <v>#NAME?</v>
      </c>
      <c r="Z82" s="175"/>
      <c r="AA82" s="175"/>
      <c r="AB82" s="175"/>
      <c r="AC82" s="175"/>
      <c r="AD82" s="175"/>
      <c r="AE82" s="175"/>
      <c r="AF82" s="175"/>
      <c r="AG82" s="175"/>
      <c r="AI82" s="251"/>
      <c r="AJ82" s="251"/>
      <c r="AK82" s="251"/>
      <c r="AL82" s="251"/>
      <c r="AM82" s="251"/>
      <c r="AN82" s="262"/>
      <c r="AO82" s="251"/>
      <c r="AP82" s="251"/>
      <c r="AQ82" s="251"/>
      <c r="AR82" s="251"/>
      <c r="AS82" s="251"/>
      <c r="AT82" s="251"/>
      <c r="AU82" s="251"/>
      <c r="AV82" s="251"/>
    </row>
    <row r="83" spans="5:48" x14ac:dyDescent="0.2">
      <c r="E83" s="25" t="s">
        <v>54</v>
      </c>
      <c r="F83" s="29">
        <v>1</v>
      </c>
      <c r="G83" s="29">
        <v>1</v>
      </c>
      <c r="H83" s="29">
        <v>3</v>
      </c>
      <c r="I83" s="29">
        <v>1</v>
      </c>
      <c r="M83" s="286" t="s">
        <v>214</v>
      </c>
      <c r="N83" s="286"/>
      <c r="O83" s="286"/>
      <c r="P83" s="286"/>
      <c r="Q83" s="286"/>
      <c r="R83" s="311" t="e">
        <v>#NAME?</v>
      </c>
      <c r="S83" s="282"/>
      <c r="T83" s="282"/>
      <c r="U83" s="282"/>
      <c r="V83" s="282"/>
      <c r="W83" s="282"/>
      <c r="X83" s="282"/>
      <c r="Y83" s="175"/>
      <c r="Z83" s="175"/>
      <c r="AA83" s="175"/>
      <c r="AB83" s="175"/>
      <c r="AC83" s="175"/>
      <c r="AD83" s="175"/>
      <c r="AE83" s="175"/>
      <c r="AF83" s="175"/>
      <c r="AG83" s="175"/>
      <c r="AI83" s="251"/>
      <c r="AJ83" s="251"/>
      <c r="AK83" s="251"/>
      <c r="AL83" s="251"/>
      <c r="AM83" s="251"/>
      <c r="AN83" s="262"/>
      <c r="AO83" s="251"/>
      <c r="AP83" s="251"/>
      <c r="AQ83" s="251"/>
      <c r="AR83" s="251"/>
      <c r="AS83" s="251"/>
      <c r="AT83" s="251"/>
      <c r="AU83" s="251"/>
      <c r="AV83" s="251"/>
    </row>
    <row r="84" spans="5:48" x14ac:dyDescent="0.2">
      <c r="E84" s="25" t="s">
        <v>54</v>
      </c>
      <c r="F84" s="29">
        <v>5</v>
      </c>
      <c r="G84" s="29">
        <v>1</v>
      </c>
      <c r="H84" s="29">
        <v>3</v>
      </c>
      <c r="I84" s="29">
        <v>1</v>
      </c>
      <c r="M84" s="286" t="s">
        <v>457</v>
      </c>
      <c r="N84" s="286"/>
      <c r="O84" s="286"/>
      <c r="P84" s="286"/>
      <c r="Q84" s="286"/>
      <c r="R84" s="283">
        <v>0.05</v>
      </c>
      <c r="S84" s="175"/>
      <c r="T84" s="282"/>
      <c r="U84" s="282"/>
      <c r="V84" s="282"/>
      <c r="W84" s="282"/>
      <c r="X84" s="282"/>
      <c r="Y84" s="175"/>
      <c r="Z84" s="175"/>
      <c r="AA84" s="175"/>
      <c r="AB84" s="175"/>
      <c r="AC84" s="175"/>
      <c r="AD84" s="175"/>
      <c r="AE84" s="175"/>
      <c r="AF84" s="175"/>
      <c r="AG84" s="175"/>
      <c r="AI84" s="251"/>
      <c r="AJ84" s="251"/>
      <c r="AK84" s="251"/>
      <c r="AL84" s="251"/>
      <c r="AM84" s="251"/>
      <c r="AN84" s="229"/>
      <c r="AO84" s="251"/>
      <c r="AP84" s="251"/>
      <c r="AQ84" s="251"/>
      <c r="AR84" s="251"/>
      <c r="AS84" s="251"/>
      <c r="AT84" s="251"/>
      <c r="AU84" s="251"/>
      <c r="AV84" s="251"/>
    </row>
    <row r="85" spans="5:48" x14ac:dyDescent="0.2">
      <c r="E85" s="25" t="s">
        <v>54</v>
      </c>
      <c r="F85" s="29">
        <v>2</v>
      </c>
      <c r="G85" s="29">
        <v>4</v>
      </c>
      <c r="H85" s="29">
        <v>2</v>
      </c>
      <c r="I85" s="29">
        <v>3</v>
      </c>
      <c r="M85" s="286" t="s">
        <v>216</v>
      </c>
      <c r="N85" s="286"/>
      <c r="O85" s="286"/>
      <c r="P85" s="286"/>
      <c r="Q85" s="286"/>
      <c r="R85" s="285" t="e">
        <v>#NAME?</v>
      </c>
      <c r="S85" s="175"/>
      <c r="T85" s="175"/>
      <c r="U85" s="175"/>
      <c r="V85" s="175"/>
      <c r="W85" s="175"/>
      <c r="X85" s="175"/>
      <c r="Y85" s="175"/>
      <c r="Z85" s="175"/>
      <c r="AA85" s="175"/>
      <c r="AB85" s="175"/>
      <c r="AC85" s="175"/>
      <c r="AD85" s="175"/>
      <c r="AE85" s="175"/>
      <c r="AF85" s="175"/>
      <c r="AG85" s="175"/>
      <c r="AI85" s="251"/>
      <c r="AJ85" s="251"/>
      <c r="AK85" s="251"/>
      <c r="AL85" s="251"/>
      <c r="AM85" s="251"/>
      <c r="AN85" s="251"/>
      <c r="AO85" s="251"/>
      <c r="AP85" s="251"/>
      <c r="AQ85" s="251"/>
      <c r="AR85" s="251"/>
      <c r="AS85" s="251"/>
      <c r="AT85" s="251"/>
      <c r="AU85" s="251"/>
      <c r="AV85" s="251"/>
    </row>
    <row r="86" spans="5:48" x14ac:dyDescent="0.2">
      <c r="E86" s="25" t="s">
        <v>54</v>
      </c>
      <c r="F86" s="29">
        <v>5</v>
      </c>
      <c r="G86" s="29">
        <v>2</v>
      </c>
      <c r="H86" s="29">
        <v>5</v>
      </c>
      <c r="I86" s="29">
        <v>1</v>
      </c>
      <c r="M86" s="286"/>
      <c r="N86" s="286"/>
      <c r="O86" s="286"/>
      <c r="P86" s="286"/>
      <c r="Q86" s="286"/>
      <c r="R86" s="175"/>
      <c r="S86" s="175"/>
      <c r="T86" s="175"/>
      <c r="U86" s="175"/>
      <c r="V86" s="175"/>
      <c r="W86" s="175"/>
      <c r="X86" s="175"/>
      <c r="Y86" s="175"/>
      <c r="Z86" s="175"/>
      <c r="AA86" s="175"/>
      <c r="AB86" s="175"/>
      <c r="AC86" s="175"/>
      <c r="AD86" s="175"/>
      <c r="AE86" s="175"/>
      <c r="AF86" s="175"/>
      <c r="AG86" s="175"/>
    </row>
    <row r="87" spans="5:48" x14ac:dyDescent="0.2">
      <c r="E87" s="25" t="s">
        <v>54</v>
      </c>
      <c r="F87" s="29">
        <v>6</v>
      </c>
      <c r="G87" s="29">
        <v>3</v>
      </c>
      <c r="H87" s="29">
        <v>5</v>
      </c>
      <c r="I87" s="29">
        <v>1</v>
      </c>
      <c r="M87" s="286"/>
      <c r="N87" s="286"/>
      <c r="O87" s="286"/>
      <c r="P87" s="286"/>
      <c r="Q87" s="286"/>
      <c r="R87" s="175"/>
      <c r="S87" s="175"/>
      <c r="U87" s="286"/>
      <c r="V87" s="286"/>
      <c r="W87" s="286"/>
      <c r="X87" s="175"/>
      <c r="Y87" s="175"/>
      <c r="Z87" s="175"/>
      <c r="AA87" s="175"/>
      <c r="AB87" s="175"/>
      <c r="AC87" s="175"/>
      <c r="AD87" s="175"/>
      <c r="AE87" s="175"/>
      <c r="AF87" s="175"/>
      <c r="AG87" s="175"/>
    </row>
    <row r="88" spans="5:48" x14ac:dyDescent="0.2">
      <c r="E88" s="29" t="s">
        <v>86</v>
      </c>
      <c r="F88" s="29">
        <v>2</v>
      </c>
      <c r="G88" s="29">
        <v>1</v>
      </c>
      <c r="H88" s="29">
        <v>2</v>
      </c>
      <c r="I88" s="29">
        <v>10</v>
      </c>
      <c r="M88" s="286"/>
      <c r="N88" s="286"/>
      <c r="O88" s="286"/>
      <c r="P88" s="286"/>
      <c r="Q88" s="286"/>
      <c r="R88" s="175"/>
      <c r="S88" s="282"/>
      <c r="U88" s="175"/>
      <c r="V88" s="175"/>
      <c r="W88" s="175"/>
      <c r="X88" s="175"/>
      <c r="Y88" s="175"/>
      <c r="Z88" s="175"/>
      <c r="AA88" s="175"/>
      <c r="AB88" s="175"/>
      <c r="AC88" s="175"/>
      <c r="AD88" s="175"/>
      <c r="AE88" s="175"/>
      <c r="AF88" s="175"/>
      <c r="AG88" s="175"/>
    </row>
    <row r="89" spans="5:48" x14ac:dyDescent="0.2">
      <c r="E89" s="29" t="s">
        <v>86</v>
      </c>
      <c r="F89" s="29">
        <v>8</v>
      </c>
      <c r="G89" s="29">
        <v>5</v>
      </c>
      <c r="H89" s="29">
        <v>8</v>
      </c>
      <c r="I89" s="29">
        <v>1</v>
      </c>
      <c r="M89" s="286"/>
      <c r="N89" s="286"/>
      <c r="O89" s="286"/>
      <c r="P89" s="286"/>
      <c r="Q89" s="286"/>
      <c r="R89" s="175"/>
      <c r="S89" s="282"/>
      <c r="T89" s="370" t="s">
        <v>611</v>
      </c>
      <c r="U89" s="327" t="s">
        <v>162</v>
      </c>
      <c r="V89" s="327" t="s">
        <v>616</v>
      </c>
      <c r="W89" s="327" t="s">
        <v>617</v>
      </c>
      <c r="X89" s="175"/>
      <c r="Y89" s="175"/>
      <c r="Z89" s="175"/>
      <c r="AA89" s="175"/>
      <c r="AB89" s="175"/>
      <c r="AC89" s="175"/>
      <c r="AD89" s="175"/>
      <c r="AE89" s="175"/>
      <c r="AF89" s="175"/>
      <c r="AG89" s="175"/>
      <c r="AP89" s="236"/>
      <c r="AQ89" s="237"/>
      <c r="AR89" s="237"/>
      <c r="AS89" s="237"/>
      <c r="AT89" s="237"/>
    </row>
    <row r="90" spans="5:48" x14ac:dyDescent="0.2">
      <c r="E90" s="29" t="s">
        <v>86</v>
      </c>
      <c r="F90" s="29">
        <v>8</v>
      </c>
      <c r="G90" s="29">
        <v>1</v>
      </c>
      <c r="H90" s="29">
        <v>8</v>
      </c>
      <c r="I90" s="29">
        <v>1</v>
      </c>
      <c r="M90" s="286" t="s">
        <v>543</v>
      </c>
      <c r="N90" s="286"/>
      <c r="O90" s="286"/>
      <c r="P90" s="286"/>
      <c r="Q90" s="286"/>
      <c r="R90" s="175"/>
      <c r="S90" s="175"/>
      <c r="T90" s="397" t="s">
        <v>612</v>
      </c>
      <c r="U90" s="314">
        <v>30</v>
      </c>
      <c r="V90" s="398">
        <v>5</v>
      </c>
      <c r="W90" s="432" t="s">
        <v>618</v>
      </c>
      <c r="X90" s="175"/>
      <c r="Y90" s="175"/>
      <c r="Z90" s="175"/>
      <c r="AA90" s="175"/>
      <c r="AB90" s="175"/>
      <c r="AC90" s="175"/>
      <c r="AD90" s="175"/>
      <c r="AE90" s="175"/>
      <c r="AF90" s="175"/>
      <c r="AG90" s="175"/>
      <c r="AP90" s="238"/>
      <c r="AQ90" s="236"/>
      <c r="AR90" s="241"/>
      <c r="AS90" s="242"/>
      <c r="AT90" s="241"/>
    </row>
    <row r="91" spans="5:48" x14ac:dyDescent="0.2">
      <c r="E91" s="29" t="s">
        <v>86</v>
      </c>
      <c r="F91" s="29">
        <v>3</v>
      </c>
      <c r="G91" s="29">
        <v>4</v>
      </c>
      <c r="H91" s="29">
        <v>2</v>
      </c>
      <c r="I91" s="29">
        <v>2</v>
      </c>
      <c r="M91" s="286"/>
      <c r="N91" s="286"/>
      <c r="O91" s="286"/>
      <c r="P91" s="286"/>
      <c r="Q91" s="286"/>
      <c r="R91" s="175"/>
      <c r="S91" s="175"/>
      <c r="T91" s="397" t="s">
        <v>613</v>
      </c>
      <c r="U91" s="314">
        <v>30</v>
      </c>
      <c r="V91" s="398">
        <v>3</v>
      </c>
      <c r="W91" s="432"/>
      <c r="X91" s="175"/>
      <c r="Y91" s="175"/>
      <c r="Z91" s="175"/>
      <c r="AA91" s="175"/>
      <c r="AB91" s="175"/>
      <c r="AC91" s="175"/>
      <c r="AD91" s="175"/>
      <c r="AE91" s="175"/>
      <c r="AF91" s="175"/>
      <c r="AG91" s="175"/>
      <c r="AP91" s="238"/>
      <c r="AQ91" s="236"/>
      <c r="AR91" s="242"/>
      <c r="AS91" s="242"/>
      <c r="AT91" s="242"/>
    </row>
    <row r="92" spans="5:48" x14ac:dyDescent="0.2">
      <c r="E92" s="29" t="s">
        <v>86</v>
      </c>
      <c r="F92" s="29">
        <v>2</v>
      </c>
      <c r="G92" s="29">
        <v>1</v>
      </c>
      <c r="H92" s="29">
        <v>3</v>
      </c>
      <c r="I92" s="29">
        <v>1</v>
      </c>
      <c r="M92" s="286"/>
      <c r="N92" s="286"/>
      <c r="O92" s="286"/>
      <c r="P92" s="286"/>
      <c r="Q92" s="286"/>
      <c r="R92" s="175"/>
      <c r="S92" s="175"/>
      <c r="T92" s="397" t="s">
        <v>614</v>
      </c>
      <c r="U92" s="314">
        <v>30</v>
      </c>
      <c r="V92" s="398">
        <v>4</v>
      </c>
      <c r="W92" s="432"/>
      <c r="X92" s="286"/>
      <c r="Y92" s="175"/>
      <c r="Z92" s="175"/>
      <c r="AA92" s="175"/>
      <c r="AB92" s="175"/>
      <c r="AC92" s="175"/>
      <c r="AD92" s="175"/>
      <c r="AE92" s="175"/>
      <c r="AF92" s="175"/>
      <c r="AG92" s="175"/>
      <c r="AP92" s="238"/>
      <c r="AQ92" s="236"/>
      <c r="AR92" s="242"/>
      <c r="AS92" s="242"/>
      <c r="AT92" s="241"/>
    </row>
    <row r="93" spans="5:48" x14ac:dyDescent="0.2">
      <c r="E93" s="29" t="s">
        <v>86</v>
      </c>
      <c r="F93" s="29">
        <v>8</v>
      </c>
      <c r="G93" s="29">
        <v>7</v>
      </c>
      <c r="H93" s="29">
        <v>7</v>
      </c>
      <c r="I93" s="29">
        <v>2</v>
      </c>
      <c r="M93" s="286"/>
      <c r="N93" s="286"/>
      <c r="O93" s="286"/>
      <c r="P93" s="286"/>
      <c r="Q93" s="286"/>
      <c r="R93" s="175"/>
      <c r="S93" s="175"/>
      <c r="T93" s="397" t="s">
        <v>615</v>
      </c>
      <c r="U93" s="314">
        <v>30</v>
      </c>
      <c r="V93" s="398">
        <v>1</v>
      </c>
      <c r="W93" s="432"/>
      <c r="Y93" s="175"/>
      <c r="Z93" s="175"/>
      <c r="AA93" s="175"/>
      <c r="AB93" s="175"/>
      <c r="AC93" s="175"/>
      <c r="AD93" s="175"/>
      <c r="AE93" s="175"/>
      <c r="AF93" s="175"/>
      <c r="AG93" s="175"/>
      <c r="AP93" s="238"/>
      <c r="AQ93" s="236"/>
      <c r="AR93" s="236"/>
      <c r="AS93" s="236"/>
      <c r="AT93" s="236"/>
    </row>
    <row r="94" spans="5:48" x14ac:dyDescent="0.2">
      <c r="E94" s="29" t="s">
        <v>86</v>
      </c>
      <c r="F94" s="29">
        <v>8</v>
      </c>
      <c r="G94" s="29">
        <v>1</v>
      </c>
      <c r="H94" s="29">
        <v>8</v>
      </c>
      <c r="I94" s="29">
        <v>8</v>
      </c>
      <c r="M94" s="286"/>
      <c r="N94" s="286"/>
      <c r="O94" s="286"/>
      <c r="P94" s="286"/>
      <c r="Q94" s="286"/>
      <c r="R94" s="175"/>
      <c r="S94" s="175"/>
      <c r="T94" s="175"/>
      <c r="U94" s="175"/>
      <c r="V94" s="175"/>
      <c r="W94" s="175"/>
      <c r="X94" s="175"/>
      <c r="Y94" s="175"/>
      <c r="Z94" s="175"/>
      <c r="AA94" s="175"/>
      <c r="AB94" s="175"/>
      <c r="AC94" s="175"/>
      <c r="AD94" s="175"/>
      <c r="AE94" s="175"/>
      <c r="AF94" s="175"/>
      <c r="AG94" s="175"/>
      <c r="AP94" s="239"/>
      <c r="AQ94" s="37"/>
      <c r="AR94" s="240"/>
      <c r="AT94" s="37"/>
    </row>
    <row r="95" spans="5:48" x14ac:dyDescent="0.2">
      <c r="E95" s="29" t="s">
        <v>86</v>
      </c>
      <c r="F95" s="29">
        <v>6</v>
      </c>
      <c r="G95" s="29">
        <v>2</v>
      </c>
      <c r="H95" s="29">
        <v>4</v>
      </c>
      <c r="I95" s="29">
        <v>2</v>
      </c>
      <c r="M95" s="286"/>
      <c r="N95" s="286"/>
      <c r="O95" s="286"/>
      <c r="P95" s="286"/>
      <c r="Q95" s="286"/>
      <c r="R95" s="175"/>
      <c r="S95" s="175"/>
      <c r="T95" s="175"/>
      <c r="U95" s="175"/>
      <c r="V95" s="175"/>
      <c r="W95" s="175"/>
      <c r="X95" s="175"/>
      <c r="Y95" s="175"/>
      <c r="Z95" s="175"/>
      <c r="AA95" s="175"/>
      <c r="AB95" s="175"/>
      <c r="AC95" s="175"/>
      <c r="AD95" s="175"/>
      <c r="AE95" s="175"/>
      <c r="AF95" s="175"/>
      <c r="AG95" s="175"/>
    </row>
    <row r="96" spans="5:48" ht="36" x14ac:dyDescent="0.2">
      <c r="E96" s="29" t="s">
        <v>86</v>
      </c>
      <c r="F96" s="29">
        <v>10</v>
      </c>
      <c r="G96" s="29">
        <v>9</v>
      </c>
      <c r="H96" s="29">
        <v>10</v>
      </c>
      <c r="I96" s="29">
        <v>1</v>
      </c>
      <c r="M96" s="286"/>
      <c r="N96" s="286"/>
      <c r="O96" s="286"/>
      <c r="P96" s="286"/>
      <c r="Q96" s="286"/>
      <c r="R96" s="175"/>
      <c r="S96" s="175"/>
      <c r="T96" s="399" t="s">
        <v>544</v>
      </c>
      <c r="U96" s="318" t="s">
        <v>540</v>
      </c>
      <c r="V96" s="318" t="s">
        <v>541</v>
      </c>
      <c r="W96" s="318" t="s">
        <v>542</v>
      </c>
      <c r="Y96" s="175"/>
      <c r="Z96" s="175"/>
      <c r="AA96" s="175"/>
      <c r="AB96" s="175"/>
      <c r="AC96" s="175"/>
      <c r="AD96" s="175"/>
      <c r="AE96" s="175"/>
      <c r="AF96" s="175"/>
      <c r="AG96" s="175"/>
    </row>
    <row r="97" spans="1:33" ht="25" x14ac:dyDescent="0.2">
      <c r="E97" s="29" t="s">
        <v>86</v>
      </c>
      <c r="F97" s="29">
        <v>3</v>
      </c>
      <c r="G97" s="29">
        <v>3</v>
      </c>
      <c r="H97" s="29">
        <v>2</v>
      </c>
      <c r="I97" s="29">
        <v>3</v>
      </c>
      <c r="M97" s="286"/>
      <c r="N97" s="286"/>
      <c r="O97" s="286"/>
      <c r="P97" s="286"/>
      <c r="Q97" s="286"/>
      <c r="R97" s="175"/>
      <c r="S97" s="175"/>
      <c r="T97" s="317" t="s">
        <v>539</v>
      </c>
      <c r="U97" s="315">
        <v>4.3650529292729646E-2</v>
      </c>
      <c r="V97" s="316">
        <v>0.99217169536290184</v>
      </c>
      <c r="W97" s="315">
        <v>1.0442337924280127E-4</v>
      </c>
      <c r="X97" s="175"/>
      <c r="Y97" s="175"/>
      <c r="Z97" s="175"/>
      <c r="AA97" s="175"/>
      <c r="AB97" s="175"/>
      <c r="AC97" s="175"/>
      <c r="AD97" s="175"/>
      <c r="AE97" s="175"/>
      <c r="AF97" s="175"/>
      <c r="AG97" s="175"/>
    </row>
    <row r="98" spans="1:33" ht="25" x14ac:dyDescent="0.2">
      <c r="E98" s="29" t="s">
        <v>86</v>
      </c>
      <c r="F98" s="29">
        <v>5</v>
      </c>
      <c r="G98" s="29">
        <v>6</v>
      </c>
      <c r="H98" s="29">
        <v>4</v>
      </c>
      <c r="I98" s="29">
        <v>1</v>
      </c>
      <c r="M98" s="286"/>
      <c r="N98" s="286"/>
      <c r="O98" s="286"/>
      <c r="P98" s="286"/>
      <c r="Q98" s="286"/>
      <c r="R98" s="175"/>
      <c r="S98" s="175"/>
      <c r="T98" s="317" t="s">
        <v>540</v>
      </c>
      <c r="U98" s="316"/>
      <c r="V98" s="316">
        <v>9.2142917385886688E-2</v>
      </c>
      <c r="W98" s="316">
        <v>0.38985930506230154</v>
      </c>
      <c r="X98" s="175"/>
      <c r="Y98" s="175"/>
      <c r="Z98" s="175"/>
      <c r="AA98" s="175"/>
      <c r="AB98" s="175"/>
      <c r="AC98" s="175"/>
      <c r="AD98" s="175"/>
      <c r="AE98" s="175"/>
      <c r="AF98" s="175"/>
      <c r="AG98" s="175"/>
    </row>
    <row r="99" spans="1:33" ht="25" x14ac:dyDescent="0.2">
      <c r="E99" s="29" t="s">
        <v>86</v>
      </c>
      <c r="F99" s="29">
        <v>2</v>
      </c>
      <c r="G99" s="29">
        <v>3</v>
      </c>
      <c r="H99" s="29">
        <v>2</v>
      </c>
      <c r="I99" s="29">
        <v>1</v>
      </c>
      <c r="M99" s="286"/>
      <c r="N99" s="286"/>
      <c r="O99" s="286"/>
      <c r="P99" s="286"/>
      <c r="Q99" s="286"/>
      <c r="R99" s="175"/>
      <c r="S99" s="175"/>
      <c r="T99" s="317" t="s">
        <v>541</v>
      </c>
      <c r="U99" s="316"/>
      <c r="V99" s="316"/>
      <c r="W99" s="315">
        <v>3.8954120712825929E-4</v>
      </c>
      <c r="X99" s="175"/>
      <c r="Y99" s="175"/>
      <c r="Z99" s="175"/>
      <c r="AA99" s="175"/>
      <c r="AB99" s="175"/>
      <c r="AC99" s="175"/>
      <c r="AD99" s="175"/>
      <c r="AE99" s="175"/>
      <c r="AF99" s="175"/>
      <c r="AG99" s="175"/>
    </row>
    <row r="100" spans="1:33" x14ac:dyDescent="0.2">
      <c r="E100" s="29" t="s">
        <v>86</v>
      </c>
      <c r="F100" s="29">
        <v>5</v>
      </c>
      <c r="G100" s="29">
        <v>1</v>
      </c>
      <c r="H100" s="29">
        <v>10</v>
      </c>
      <c r="I100" s="29">
        <v>10</v>
      </c>
      <c r="M100" s="286"/>
      <c r="N100" s="286"/>
      <c r="O100" s="286"/>
      <c r="P100" s="286"/>
      <c r="Q100" s="286"/>
      <c r="R100" s="175"/>
      <c r="S100" s="175"/>
      <c r="T100" s="312"/>
      <c r="U100" s="175"/>
      <c r="V100" s="175"/>
      <c r="W100" s="175"/>
      <c r="X100" s="175"/>
      <c r="Y100" s="175"/>
      <c r="Z100" s="175"/>
      <c r="AA100" s="175"/>
      <c r="AB100" s="175"/>
      <c r="AC100" s="175"/>
      <c r="AD100" s="175"/>
      <c r="AE100" s="175"/>
      <c r="AF100" s="175"/>
      <c r="AG100" s="175"/>
    </row>
    <row r="101" spans="1:33" x14ac:dyDescent="0.2">
      <c r="E101" s="29" t="s">
        <v>86</v>
      </c>
      <c r="F101" s="29">
        <v>6</v>
      </c>
      <c r="G101" s="29">
        <v>2</v>
      </c>
      <c r="H101" s="29">
        <v>4</v>
      </c>
      <c r="I101" s="29">
        <v>3</v>
      </c>
      <c r="M101" s="286"/>
      <c r="N101" s="286"/>
      <c r="O101" s="286"/>
      <c r="P101" s="286"/>
      <c r="Q101" s="286"/>
      <c r="R101" s="175"/>
      <c r="S101" s="175"/>
      <c r="T101" s="175"/>
      <c r="U101" s="175"/>
      <c r="V101" s="175"/>
      <c r="W101" s="175"/>
      <c r="X101" s="175"/>
      <c r="Y101" s="175"/>
      <c r="Z101" s="175"/>
      <c r="AA101" s="175"/>
      <c r="AB101" s="175"/>
      <c r="AC101" s="175"/>
      <c r="AD101" s="175"/>
      <c r="AE101" s="175"/>
      <c r="AF101" s="175"/>
      <c r="AG101" s="175"/>
    </row>
    <row r="102" spans="1:33" x14ac:dyDescent="0.2">
      <c r="E102" s="29" t="s">
        <v>86</v>
      </c>
      <c r="F102" s="29">
        <v>8</v>
      </c>
      <c r="G102" s="29">
        <v>7</v>
      </c>
      <c r="H102" s="29">
        <v>8</v>
      </c>
      <c r="I102" s="29">
        <v>2</v>
      </c>
      <c r="M102" s="286"/>
      <c r="N102" s="286"/>
      <c r="O102" s="286"/>
      <c r="P102" s="286"/>
      <c r="Q102" s="286"/>
      <c r="R102" s="175"/>
      <c r="S102" s="175"/>
      <c r="T102" s="175"/>
      <c r="U102" s="175"/>
      <c r="V102" s="175"/>
      <c r="W102" s="175"/>
      <c r="X102" s="175"/>
      <c r="Y102" s="175"/>
      <c r="Z102" s="175"/>
      <c r="AA102" s="175"/>
      <c r="AB102" s="175"/>
      <c r="AC102" s="175"/>
      <c r="AD102" s="175"/>
      <c r="AE102" s="175"/>
      <c r="AF102" s="175"/>
      <c r="AG102" s="175"/>
    </row>
    <row r="103" spans="1:33" x14ac:dyDescent="0.2">
      <c r="M103" s="286"/>
      <c r="N103" s="286"/>
      <c r="O103" s="286"/>
      <c r="P103" s="286"/>
      <c r="Q103" s="286"/>
      <c r="R103" s="175"/>
      <c r="S103" s="175"/>
      <c r="T103" s="175"/>
      <c r="U103" s="175"/>
      <c r="V103" s="175"/>
      <c r="W103" s="175"/>
      <c r="X103" s="175"/>
      <c r="Y103" s="175"/>
      <c r="Z103" s="175"/>
      <c r="AA103" s="175"/>
      <c r="AB103" s="175"/>
      <c r="AC103" s="175"/>
      <c r="AD103" s="175"/>
      <c r="AE103" s="175"/>
      <c r="AF103" s="175"/>
      <c r="AG103" s="175"/>
    </row>
    <row r="104" spans="1:33" x14ac:dyDescent="0.2">
      <c r="M104" s="286"/>
      <c r="N104" s="286"/>
      <c r="O104" s="286"/>
      <c r="P104" s="286"/>
      <c r="Q104" s="286"/>
      <c r="R104" s="175"/>
      <c r="S104" s="175"/>
      <c r="T104" s="175"/>
      <c r="U104" s="175"/>
      <c r="V104" s="175"/>
      <c r="W104" s="175"/>
      <c r="X104" s="175"/>
      <c r="Y104" s="175"/>
      <c r="Z104" s="175"/>
      <c r="AA104" s="175"/>
      <c r="AB104" s="175"/>
      <c r="AC104" s="175"/>
      <c r="AD104" s="175"/>
      <c r="AE104" s="175"/>
      <c r="AF104" s="175"/>
      <c r="AG104" s="175"/>
    </row>
    <row r="105" spans="1:33" x14ac:dyDescent="0.2">
      <c r="M105" s="175"/>
      <c r="N105" s="175"/>
      <c r="O105" s="175"/>
      <c r="P105" s="175"/>
      <c r="Q105" s="175"/>
      <c r="R105" s="175"/>
      <c r="S105" s="175"/>
      <c r="T105" s="175"/>
      <c r="U105" s="175"/>
      <c r="V105" s="175"/>
      <c r="W105" s="175"/>
      <c r="X105" s="175"/>
      <c r="Y105" s="175"/>
      <c r="Z105" s="175"/>
      <c r="AA105" s="175"/>
      <c r="AB105" s="175"/>
      <c r="AC105" s="175"/>
      <c r="AD105" s="175"/>
      <c r="AE105" s="175"/>
      <c r="AF105" s="175"/>
      <c r="AG105" s="175"/>
    </row>
    <row r="106" spans="1:33" x14ac:dyDescent="0.2">
      <c r="M106" s="175"/>
      <c r="N106" s="175"/>
      <c r="O106" s="175"/>
      <c r="P106" s="175"/>
      <c r="Q106" s="175"/>
      <c r="R106" s="175"/>
      <c r="S106" s="175"/>
      <c r="T106" s="175"/>
      <c r="U106" s="175"/>
      <c r="V106" s="175"/>
      <c r="W106" s="175"/>
      <c r="X106" s="175"/>
      <c r="Y106" s="175"/>
      <c r="Z106" s="175"/>
      <c r="AA106" s="175"/>
      <c r="AB106" s="175"/>
      <c r="AC106" s="175"/>
      <c r="AD106" s="175"/>
      <c r="AE106" s="175"/>
      <c r="AF106" s="175"/>
      <c r="AG106" s="175"/>
    </row>
    <row r="107" spans="1:33" x14ac:dyDescent="0.2">
      <c r="M107" s="175"/>
      <c r="N107" s="175"/>
      <c r="O107" s="175"/>
      <c r="P107" s="175"/>
      <c r="Q107" s="175"/>
      <c r="R107" s="175"/>
      <c r="S107" s="175"/>
      <c r="T107" s="175"/>
      <c r="U107" s="175"/>
      <c r="V107" s="175"/>
      <c r="W107" s="175"/>
      <c r="X107" s="175"/>
      <c r="Y107" s="175"/>
      <c r="Z107" s="175"/>
      <c r="AA107" s="175"/>
      <c r="AB107" s="175"/>
      <c r="AC107" s="175"/>
      <c r="AD107" s="175"/>
      <c r="AE107" s="175"/>
      <c r="AF107" s="175"/>
      <c r="AG107" s="175"/>
    </row>
    <row r="108" spans="1:33" x14ac:dyDescent="0.2">
      <c r="M108" s="175"/>
      <c r="N108" s="175"/>
      <c r="O108" s="175"/>
      <c r="P108" s="175"/>
      <c r="Q108" s="175"/>
      <c r="R108" s="175"/>
      <c r="S108" s="175"/>
      <c r="T108" s="175"/>
      <c r="U108" s="175"/>
      <c r="V108" s="175"/>
      <c r="W108" s="175"/>
      <c r="X108" s="175"/>
      <c r="Y108" s="175"/>
      <c r="Z108" s="175"/>
      <c r="AA108" s="175"/>
      <c r="AB108" s="175"/>
      <c r="AC108" s="175"/>
      <c r="AD108" s="175"/>
      <c r="AE108" s="175"/>
      <c r="AF108" s="175"/>
      <c r="AG108" s="175"/>
    </row>
    <row r="109" spans="1:33" x14ac:dyDescent="0.2">
      <c r="M109" s="175"/>
      <c r="N109" s="175"/>
      <c r="O109" s="175"/>
      <c r="P109" s="175"/>
      <c r="Q109" s="175"/>
      <c r="R109" s="175"/>
      <c r="S109" s="175"/>
      <c r="T109" s="175"/>
      <c r="U109" s="175"/>
      <c r="V109" s="175"/>
      <c r="W109" s="175"/>
      <c r="X109" s="175"/>
      <c r="Y109" s="175"/>
      <c r="Z109" s="175"/>
      <c r="AA109" s="175"/>
      <c r="AB109" s="175"/>
      <c r="AC109" s="175"/>
      <c r="AD109" s="175"/>
      <c r="AE109" s="175"/>
      <c r="AF109" s="175"/>
      <c r="AG109" s="175"/>
    </row>
    <row r="110" spans="1:33" s="125" customFormat="1" x14ac:dyDescent="0.2">
      <c r="A110" s="225"/>
      <c r="B110" s="125" t="s">
        <v>507</v>
      </c>
      <c r="C110" s="225"/>
      <c r="M110" s="65"/>
      <c r="N110" s="65"/>
      <c r="O110" s="65"/>
      <c r="P110" s="65"/>
      <c r="Q110" s="65"/>
      <c r="R110" s="65"/>
      <c r="S110" s="65"/>
      <c r="T110" s="65"/>
      <c r="U110" s="65"/>
      <c r="V110" s="65"/>
      <c r="W110" s="65"/>
      <c r="X110" s="65"/>
      <c r="Y110" s="65"/>
      <c r="Z110" s="65"/>
      <c r="AA110" s="65"/>
      <c r="AB110" s="65"/>
      <c r="AC110" s="65"/>
      <c r="AD110" s="65"/>
      <c r="AE110" s="65"/>
      <c r="AF110" s="65"/>
      <c r="AG110" s="65"/>
    </row>
    <row r="111" spans="1:33" x14ac:dyDescent="0.2">
      <c r="M111" s="175"/>
      <c r="N111" s="175"/>
      <c r="O111" s="175"/>
      <c r="P111" s="175"/>
      <c r="Q111" s="175"/>
      <c r="R111" s="175"/>
      <c r="S111" s="175"/>
      <c r="T111" s="175"/>
      <c r="U111" s="175"/>
      <c r="V111" s="175"/>
      <c r="W111" s="175"/>
      <c r="X111" s="175"/>
      <c r="Y111" s="175"/>
      <c r="Z111" s="175"/>
      <c r="AA111" s="175"/>
      <c r="AB111" s="175"/>
      <c r="AC111" s="175"/>
      <c r="AD111" s="175"/>
      <c r="AE111" s="175"/>
      <c r="AF111" s="175"/>
      <c r="AG111" s="175"/>
    </row>
    <row r="112" spans="1:33" x14ac:dyDescent="0.2">
      <c r="M112" s="175"/>
      <c r="N112" s="175"/>
      <c r="O112" s="175"/>
      <c r="P112" s="175"/>
      <c r="Q112" s="175"/>
      <c r="R112" s="175"/>
      <c r="S112" s="175"/>
      <c r="T112" s="175"/>
      <c r="U112" s="175"/>
      <c r="V112" s="175"/>
      <c r="W112" s="175"/>
      <c r="X112" s="175"/>
      <c r="Y112" s="175"/>
      <c r="Z112" s="175"/>
      <c r="AA112" s="175"/>
      <c r="AB112" s="175"/>
      <c r="AC112" s="175"/>
      <c r="AD112" s="175"/>
      <c r="AE112" s="175"/>
      <c r="AF112" s="175"/>
      <c r="AG112" s="175"/>
    </row>
    <row r="113" spans="1:79" ht="17" thickBot="1" x14ac:dyDescent="0.25">
      <c r="M113" s="175"/>
      <c r="N113" s="175"/>
      <c r="O113" s="175"/>
      <c r="P113" s="175"/>
      <c r="Q113" s="175"/>
      <c r="R113" s="175"/>
      <c r="S113" s="175"/>
      <c r="T113" s="175"/>
      <c r="U113" s="175"/>
      <c r="V113" s="175"/>
      <c r="W113" s="175"/>
      <c r="X113" s="175"/>
      <c r="Y113" s="175"/>
      <c r="Z113" s="175"/>
      <c r="AA113" s="175"/>
      <c r="AB113" s="175"/>
      <c r="AC113" s="175"/>
      <c r="AD113" s="175"/>
      <c r="AE113" s="175"/>
      <c r="AF113" s="175"/>
      <c r="AG113" s="175"/>
    </row>
    <row r="114" spans="1:79" ht="17" thickBot="1" x14ac:dyDescent="0.25">
      <c r="D114" s="23" t="s">
        <v>508</v>
      </c>
      <c r="E114" s="23" t="s">
        <v>509</v>
      </c>
      <c r="F114" s="23" t="s">
        <v>510</v>
      </c>
      <c r="G114" s="23" t="s">
        <v>511</v>
      </c>
      <c r="H114" s="223" t="s">
        <v>512</v>
      </c>
      <c r="M114" s="175"/>
      <c r="N114" s="175"/>
      <c r="O114" s="175"/>
      <c r="P114" s="175"/>
      <c r="Q114" s="175"/>
      <c r="R114" s="175"/>
      <c r="S114" s="175"/>
      <c r="T114" s="175"/>
      <c r="U114" s="175"/>
      <c r="V114" s="175"/>
      <c r="W114" s="175"/>
      <c r="X114" s="175"/>
      <c r="Y114" s="175"/>
      <c r="Z114" s="175"/>
      <c r="AA114" s="175"/>
      <c r="AB114" s="175"/>
      <c r="AC114" s="175"/>
      <c r="AD114" s="175"/>
      <c r="AE114" s="175"/>
      <c r="AF114" s="175"/>
      <c r="AG114" s="175"/>
    </row>
    <row r="115" spans="1:79" x14ac:dyDescent="0.2">
      <c r="C115" s="8" t="s">
        <v>86</v>
      </c>
      <c r="D115" s="28">
        <v>3</v>
      </c>
      <c r="E115" s="28">
        <v>2</v>
      </c>
      <c r="F115" s="28">
        <v>2</v>
      </c>
      <c r="G115" s="28">
        <v>2</v>
      </c>
      <c r="H115" s="28">
        <v>2</v>
      </c>
      <c r="M115" s="175"/>
      <c r="N115" s="175"/>
      <c r="O115" s="175"/>
      <c r="P115" s="175"/>
      <c r="Q115" s="175"/>
      <c r="R115" s="175"/>
      <c r="S115" s="175"/>
      <c r="T115" s="175"/>
      <c r="U115" s="175"/>
      <c r="V115" s="175"/>
      <c r="W115" s="175"/>
      <c r="X115" s="175"/>
      <c r="Y115" s="175"/>
      <c r="Z115" s="175"/>
      <c r="AA115" s="175"/>
      <c r="AB115" s="175"/>
      <c r="AC115" s="175"/>
      <c r="AD115" s="175"/>
      <c r="AE115" s="175"/>
      <c r="AF115" s="175"/>
      <c r="AG115" s="175"/>
    </row>
    <row r="116" spans="1:79" ht="17" thickBot="1" x14ac:dyDescent="0.25">
      <c r="A116" s="8" t="s">
        <v>519</v>
      </c>
      <c r="C116" s="8" t="s">
        <v>54</v>
      </c>
      <c r="D116" s="28">
        <v>2</v>
      </c>
      <c r="E116" s="28">
        <v>1</v>
      </c>
      <c r="F116" s="28">
        <v>0</v>
      </c>
      <c r="G116" s="28">
        <v>0</v>
      </c>
      <c r="H116" s="28">
        <v>0</v>
      </c>
      <c r="M116" s="175"/>
      <c r="N116" s="175"/>
      <c r="O116" s="175"/>
      <c r="P116" s="175"/>
      <c r="Q116" s="175"/>
      <c r="R116" s="175"/>
      <c r="S116" s="175"/>
      <c r="T116" s="175"/>
      <c r="U116" s="175"/>
      <c r="V116" s="175"/>
      <c r="W116" s="175"/>
      <c r="X116" s="175"/>
      <c r="Y116" s="175"/>
      <c r="Z116" s="175"/>
      <c r="AA116" s="175"/>
      <c r="AB116" s="175"/>
      <c r="AC116" s="175"/>
      <c r="AD116" s="175"/>
      <c r="AE116" s="175"/>
      <c r="AF116" s="175"/>
      <c r="AG116" s="175"/>
    </row>
    <row r="117" spans="1:79" ht="49" thickBot="1" x14ac:dyDescent="0.25">
      <c r="A117" s="8" t="s">
        <v>54</v>
      </c>
      <c r="B117" t="s">
        <v>86</v>
      </c>
      <c r="C117" s="48" t="s">
        <v>50</v>
      </c>
      <c r="D117" s="23" t="s">
        <v>508</v>
      </c>
      <c r="E117" s="23" t="s">
        <v>509</v>
      </c>
      <c r="F117" s="23" t="s">
        <v>510</v>
      </c>
      <c r="G117" s="23" t="s">
        <v>511</v>
      </c>
      <c r="H117" s="216" t="s">
        <v>512</v>
      </c>
      <c r="I117" s="267"/>
      <c r="J117" s="267"/>
      <c r="K117" s="267"/>
      <c r="L117" s="267"/>
      <c r="M117" s="293"/>
      <c r="N117" s="175"/>
      <c r="O117" s="175"/>
      <c r="P117" s="175"/>
      <c r="Q117" s="175"/>
      <c r="R117" s="175"/>
      <c r="S117" s="175"/>
      <c r="T117" s="175"/>
      <c r="U117" s="175"/>
      <c r="V117" s="175"/>
      <c r="W117" s="175"/>
      <c r="X117" s="175"/>
      <c r="Y117" s="175"/>
      <c r="Z117" s="175"/>
      <c r="AA117" s="175"/>
      <c r="AB117" s="175"/>
      <c r="AC117" s="175"/>
      <c r="AD117" s="175"/>
      <c r="AE117" s="175"/>
      <c r="AF117" s="175"/>
      <c r="AG117" s="175"/>
    </row>
    <row r="118" spans="1:79" x14ac:dyDescent="0.2">
      <c r="A118" s="27">
        <v>2</v>
      </c>
      <c r="B118" s="28">
        <v>2</v>
      </c>
      <c r="C118" s="25" t="s">
        <v>54</v>
      </c>
      <c r="D118" s="26">
        <v>3</v>
      </c>
      <c r="E118" s="26">
        <v>2</v>
      </c>
      <c r="F118" s="26">
        <v>2</v>
      </c>
      <c r="G118" s="26">
        <v>1</v>
      </c>
      <c r="H118" s="26">
        <v>1</v>
      </c>
      <c r="J118" t="s">
        <v>494</v>
      </c>
      <c r="M118" s="175"/>
      <c r="N118" s="175"/>
      <c r="O118" s="175"/>
      <c r="P118" s="175"/>
      <c r="Q118" s="175" t="s">
        <v>495</v>
      </c>
      <c r="R118" s="175"/>
      <c r="S118" s="175"/>
      <c r="T118" s="175"/>
      <c r="U118" s="175"/>
      <c r="V118" s="175"/>
      <c r="W118" s="175"/>
      <c r="X118" s="175"/>
      <c r="Y118" s="175" t="s">
        <v>499</v>
      </c>
      <c r="Z118" s="175"/>
      <c r="AA118" s="175"/>
      <c r="AB118" s="175"/>
      <c r="AC118" s="175"/>
      <c r="AD118" s="175"/>
      <c r="AE118" s="175"/>
      <c r="AF118" s="175"/>
      <c r="AG118" s="175"/>
      <c r="AJ118" t="s">
        <v>486</v>
      </c>
      <c r="AN118" t="s">
        <v>486</v>
      </c>
      <c r="AR118" t="s">
        <v>486</v>
      </c>
      <c r="AV118" t="s">
        <v>486</v>
      </c>
      <c r="AZ118" t="s">
        <v>486</v>
      </c>
      <c r="BD118" t="s">
        <v>486</v>
      </c>
      <c r="BH118" s="37" t="s">
        <v>486</v>
      </c>
      <c r="BI118" s="37"/>
      <c r="BJ118" s="37"/>
      <c r="BK118" s="37"/>
      <c r="BL118" s="37" t="s">
        <v>486</v>
      </c>
      <c r="BM118" s="37"/>
      <c r="BN118" s="37"/>
      <c r="BO118" s="37"/>
      <c r="BP118" s="37" t="s">
        <v>486</v>
      </c>
      <c r="BQ118" s="37"/>
      <c r="BT118" t="s">
        <v>486</v>
      </c>
      <c r="BY118" t="s">
        <v>466</v>
      </c>
    </row>
    <row r="119" spans="1:79" ht="17" thickBot="1" x14ac:dyDescent="0.25">
      <c r="A119" s="27">
        <v>1</v>
      </c>
      <c r="B119" s="28">
        <v>1</v>
      </c>
      <c r="C119" s="25" t="s">
        <v>54</v>
      </c>
      <c r="D119" s="41">
        <v>2</v>
      </c>
      <c r="E119" s="41">
        <v>2</v>
      </c>
      <c r="F119" s="20">
        <v>1</v>
      </c>
      <c r="G119" s="20">
        <v>1</v>
      </c>
      <c r="H119" s="20">
        <v>1</v>
      </c>
      <c r="M119" s="175"/>
      <c r="N119" s="175"/>
      <c r="O119" s="175"/>
      <c r="P119" s="175"/>
      <c r="Q119" s="175"/>
      <c r="R119" s="175"/>
      <c r="S119" s="175"/>
      <c r="T119" s="175"/>
      <c r="U119" s="175"/>
      <c r="V119" s="175"/>
      <c r="W119" s="175"/>
      <c r="X119" s="175"/>
      <c r="Y119" s="175"/>
      <c r="Z119" s="175"/>
      <c r="AA119" s="175"/>
      <c r="AB119" s="175"/>
      <c r="AC119" s="175"/>
      <c r="AD119" s="175"/>
      <c r="AE119" s="175"/>
      <c r="AF119" s="175"/>
      <c r="AG119" s="175" t="s">
        <v>514</v>
      </c>
      <c r="BH119" s="37"/>
      <c r="BI119" s="37"/>
      <c r="BJ119" s="37"/>
      <c r="BK119" s="37"/>
      <c r="BL119" s="37"/>
      <c r="BM119" s="37"/>
      <c r="BN119" s="37"/>
      <c r="BO119" s="37"/>
      <c r="BP119" s="37"/>
      <c r="BQ119" s="37"/>
    </row>
    <row r="120" spans="1:79" ht="33" thickBot="1" x14ac:dyDescent="0.25">
      <c r="A120" s="27">
        <v>0</v>
      </c>
      <c r="B120" s="28">
        <v>1</v>
      </c>
      <c r="C120" s="25" t="s">
        <v>54</v>
      </c>
      <c r="D120" s="20">
        <v>3</v>
      </c>
      <c r="E120" s="20">
        <v>2</v>
      </c>
      <c r="F120" s="20">
        <v>0</v>
      </c>
      <c r="G120" s="20">
        <v>0</v>
      </c>
      <c r="H120" s="20">
        <v>0</v>
      </c>
      <c r="J120" s="48" t="s">
        <v>50</v>
      </c>
      <c r="K120" s="23" t="s">
        <v>508</v>
      </c>
      <c r="L120" s="223" t="s">
        <v>509</v>
      </c>
      <c r="M120" s="293" t="s">
        <v>510</v>
      </c>
      <c r="N120" s="293" t="s">
        <v>511</v>
      </c>
      <c r="O120" s="293" t="s">
        <v>512</v>
      </c>
      <c r="P120" s="175"/>
      <c r="Q120" s="175" t="s">
        <v>496</v>
      </c>
      <c r="R120" s="175" t="s">
        <v>516</v>
      </c>
      <c r="S120" s="175"/>
      <c r="T120" s="175"/>
      <c r="U120" s="175"/>
      <c r="V120" s="175"/>
      <c r="W120" s="175"/>
      <c r="X120" s="175"/>
      <c r="Y120" s="175" t="s">
        <v>500</v>
      </c>
      <c r="Z120" s="175"/>
      <c r="AA120" s="175"/>
      <c r="AB120" s="175"/>
      <c r="AC120" s="284" t="s">
        <v>207</v>
      </c>
      <c r="AD120" s="284">
        <v>0.05</v>
      </c>
      <c r="AE120" s="175"/>
      <c r="AF120" s="175"/>
      <c r="AG120" s="175"/>
      <c r="AK120" s="28" t="s">
        <v>508</v>
      </c>
      <c r="AL120" s="28" t="s">
        <v>509</v>
      </c>
      <c r="AO120" s="28" t="s">
        <v>508</v>
      </c>
      <c r="AP120" s="28" t="s">
        <v>510</v>
      </c>
      <c r="AS120" s="28" t="s">
        <v>508</v>
      </c>
      <c r="AT120" s="28" t="s">
        <v>511</v>
      </c>
      <c r="AW120" s="28" t="s">
        <v>508</v>
      </c>
      <c r="AX120" s="28" t="s">
        <v>512</v>
      </c>
      <c r="BA120" s="28" t="s">
        <v>509</v>
      </c>
      <c r="BB120" s="28" t="s">
        <v>510</v>
      </c>
      <c r="BE120" s="28" t="s">
        <v>509</v>
      </c>
      <c r="BF120" s="28" t="s">
        <v>511</v>
      </c>
      <c r="BH120" s="37"/>
      <c r="BI120" s="41" t="s">
        <v>509</v>
      </c>
      <c r="BJ120" s="41" t="s">
        <v>512</v>
      </c>
      <c r="BK120" s="37"/>
      <c r="BL120" s="37"/>
      <c r="BM120" s="41" t="s">
        <v>510</v>
      </c>
      <c r="BN120" s="41" t="s">
        <v>511</v>
      </c>
      <c r="BO120" s="37"/>
      <c r="BP120" s="37"/>
      <c r="BQ120" s="41" t="s">
        <v>510</v>
      </c>
      <c r="BR120" s="28" t="s">
        <v>512</v>
      </c>
      <c r="BU120" s="28" t="s">
        <v>511</v>
      </c>
      <c r="BV120" s="28" t="s">
        <v>512</v>
      </c>
      <c r="BZ120" t="s">
        <v>54</v>
      </c>
      <c r="CA120" t="s">
        <v>86</v>
      </c>
    </row>
    <row r="121" spans="1:79" x14ac:dyDescent="0.2">
      <c r="A121" s="27">
        <v>0</v>
      </c>
      <c r="B121" s="28">
        <v>2</v>
      </c>
      <c r="C121" s="25" t="s">
        <v>54</v>
      </c>
      <c r="D121" s="20">
        <v>2</v>
      </c>
      <c r="E121" s="20">
        <v>0</v>
      </c>
      <c r="F121" s="20">
        <v>0</v>
      </c>
      <c r="G121" s="20">
        <v>0</v>
      </c>
      <c r="H121" s="20">
        <v>2</v>
      </c>
      <c r="J121" s="25" t="s">
        <v>54</v>
      </c>
      <c r="K121" s="26">
        <v>276</v>
      </c>
      <c r="L121" s="276">
        <v>194.5</v>
      </c>
      <c r="M121" s="282">
        <v>194.5</v>
      </c>
      <c r="N121" s="282">
        <v>107.5</v>
      </c>
      <c r="O121" s="282">
        <v>107.5</v>
      </c>
      <c r="P121" s="175"/>
      <c r="Q121" s="175"/>
      <c r="R121" s="286" t="s">
        <v>508</v>
      </c>
      <c r="S121" s="286" t="s">
        <v>509</v>
      </c>
      <c r="T121" s="286" t="s">
        <v>510</v>
      </c>
      <c r="U121" s="286" t="s">
        <v>511</v>
      </c>
      <c r="V121" s="286" t="s">
        <v>512</v>
      </c>
      <c r="W121" s="175"/>
      <c r="X121" s="175"/>
      <c r="Y121" s="290"/>
      <c r="Z121" s="290" t="s">
        <v>501</v>
      </c>
      <c r="AA121" s="290" t="s">
        <v>211</v>
      </c>
      <c r="AB121" s="290" t="s">
        <v>502</v>
      </c>
      <c r="AC121" s="290" t="s">
        <v>503</v>
      </c>
      <c r="AD121" s="290" t="s">
        <v>214</v>
      </c>
      <c r="AE121" s="290" t="s">
        <v>216</v>
      </c>
      <c r="AF121" s="175"/>
      <c r="AG121" s="175" t="s">
        <v>465</v>
      </c>
      <c r="AJ121" t="s">
        <v>451</v>
      </c>
      <c r="AK121" s="243">
        <v>2</v>
      </c>
      <c r="AL121" s="244">
        <v>2</v>
      </c>
      <c r="AN121" t="s">
        <v>451</v>
      </c>
      <c r="AO121" s="243">
        <v>2</v>
      </c>
      <c r="AP121" s="244">
        <v>1</v>
      </c>
      <c r="AR121" t="s">
        <v>451</v>
      </c>
      <c r="AS121" s="243">
        <v>2</v>
      </c>
      <c r="AT121" s="244">
        <v>1</v>
      </c>
      <c r="AV121" t="s">
        <v>451</v>
      </c>
      <c r="AW121" s="243">
        <v>2</v>
      </c>
      <c r="AX121" s="244">
        <v>1</v>
      </c>
      <c r="AZ121" t="s">
        <v>451</v>
      </c>
      <c r="BA121" s="243">
        <v>2</v>
      </c>
      <c r="BB121" s="244">
        <v>1</v>
      </c>
      <c r="BD121" t="s">
        <v>451</v>
      </c>
      <c r="BE121" s="243">
        <v>2</v>
      </c>
      <c r="BF121" s="244">
        <v>1</v>
      </c>
      <c r="BH121" s="123" t="s">
        <v>451</v>
      </c>
      <c r="BI121" s="268">
        <v>2</v>
      </c>
      <c r="BJ121" s="269">
        <v>1</v>
      </c>
      <c r="BK121" s="123"/>
      <c r="BL121" s="123" t="s">
        <v>451</v>
      </c>
      <c r="BM121" s="243">
        <v>1</v>
      </c>
      <c r="BN121" s="244">
        <v>1</v>
      </c>
      <c r="BO121" s="37"/>
      <c r="BP121" s="37" t="s">
        <v>451</v>
      </c>
      <c r="BQ121" s="243">
        <v>1</v>
      </c>
      <c r="BR121" s="244">
        <v>1</v>
      </c>
      <c r="BT121" t="s">
        <v>451</v>
      </c>
      <c r="BU121" s="243">
        <v>1</v>
      </c>
      <c r="BV121" s="244">
        <v>1</v>
      </c>
      <c r="BY121" t="s">
        <v>453</v>
      </c>
      <c r="BZ121" s="111">
        <v>30</v>
      </c>
      <c r="CA121" s="122">
        <v>30</v>
      </c>
    </row>
    <row r="122" spans="1:79" x14ac:dyDescent="0.2">
      <c r="A122" s="27">
        <v>0</v>
      </c>
      <c r="B122" s="28">
        <v>3</v>
      </c>
      <c r="C122" s="25" t="s">
        <v>54</v>
      </c>
      <c r="D122" s="20">
        <v>2</v>
      </c>
      <c r="E122" s="20">
        <v>2</v>
      </c>
      <c r="F122" s="20">
        <v>0</v>
      </c>
      <c r="G122" s="20">
        <v>0</v>
      </c>
      <c r="H122" s="20">
        <v>0</v>
      </c>
      <c r="J122" s="25" t="s">
        <v>54</v>
      </c>
      <c r="K122" s="41">
        <v>194.5</v>
      </c>
      <c r="L122" s="41">
        <v>194.5</v>
      </c>
      <c r="M122" s="282">
        <v>107.5</v>
      </c>
      <c r="N122" s="282">
        <v>107.5</v>
      </c>
      <c r="O122" s="282">
        <v>107.5</v>
      </c>
      <c r="P122" s="175"/>
      <c r="Q122" s="282" t="s">
        <v>54</v>
      </c>
      <c r="R122" s="175">
        <v>15</v>
      </c>
      <c r="S122" s="175">
        <v>15</v>
      </c>
      <c r="T122" s="175">
        <v>15</v>
      </c>
      <c r="U122" s="175">
        <v>15</v>
      </c>
      <c r="V122" s="175">
        <v>15</v>
      </c>
      <c r="W122" s="175">
        <v>75</v>
      </c>
      <c r="X122" s="175"/>
      <c r="Y122" s="175" t="s">
        <v>513</v>
      </c>
      <c r="Z122" s="175">
        <v>528374.52</v>
      </c>
      <c r="AA122" s="175">
        <v>3</v>
      </c>
      <c r="AB122" s="175"/>
      <c r="AC122" s="175">
        <v>76.665592501927151</v>
      </c>
      <c r="AD122" s="287">
        <v>1.5924885728908988E-16</v>
      </c>
      <c r="AE122" s="284" t="s">
        <v>518</v>
      </c>
      <c r="AF122" s="175"/>
      <c r="AG122" s="175"/>
      <c r="BH122" s="41"/>
      <c r="BI122" s="37"/>
      <c r="BJ122" s="41"/>
      <c r="BK122" s="37"/>
      <c r="BL122" s="37"/>
      <c r="BM122" s="37"/>
      <c r="BN122" s="37"/>
      <c r="BO122" s="37"/>
      <c r="BP122" s="37"/>
      <c r="BQ122" s="37"/>
      <c r="BY122" t="s">
        <v>451</v>
      </c>
      <c r="BZ122" s="233">
        <v>0</v>
      </c>
      <c r="CA122" s="234">
        <v>2</v>
      </c>
    </row>
    <row r="123" spans="1:79" x14ac:dyDescent="0.2">
      <c r="A123" s="27">
        <v>0</v>
      </c>
      <c r="B123" s="28">
        <v>3</v>
      </c>
      <c r="C123" s="25" t="s">
        <v>54</v>
      </c>
      <c r="D123" s="20">
        <v>2</v>
      </c>
      <c r="E123" s="20">
        <v>0</v>
      </c>
      <c r="F123" s="20">
        <v>0</v>
      </c>
      <c r="G123" s="20">
        <v>0</v>
      </c>
      <c r="H123" s="20">
        <v>0</v>
      </c>
      <c r="J123" s="25" t="s">
        <v>54</v>
      </c>
      <c r="K123" s="20">
        <v>276</v>
      </c>
      <c r="L123" s="277">
        <v>194.5</v>
      </c>
      <c r="M123" s="282">
        <v>39</v>
      </c>
      <c r="N123" s="282">
        <v>39</v>
      </c>
      <c r="O123" s="282">
        <v>39</v>
      </c>
      <c r="P123" s="175"/>
      <c r="Q123" s="282" t="s">
        <v>54</v>
      </c>
      <c r="R123" s="175">
        <v>15</v>
      </c>
      <c r="S123" s="175">
        <v>15</v>
      </c>
      <c r="T123" s="175">
        <v>15</v>
      </c>
      <c r="U123" s="175">
        <v>15</v>
      </c>
      <c r="V123" s="175">
        <v>15</v>
      </c>
      <c r="W123" s="175">
        <v>75</v>
      </c>
      <c r="X123" s="175"/>
      <c r="Y123" s="175" t="s">
        <v>514</v>
      </c>
      <c r="Z123" s="175">
        <v>557283.14166666684</v>
      </c>
      <c r="AA123" s="175">
        <v>4</v>
      </c>
      <c r="AB123" s="175"/>
      <c r="AC123" s="175">
        <v>80.860148682435351</v>
      </c>
      <c r="AD123" s="287">
        <v>1.1448735533540896E-16</v>
      </c>
      <c r="AE123" s="284" t="s">
        <v>518</v>
      </c>
      <c r="AF123" s="175"/>
      <c r="AG123" s="175" t="s">
        <v>207</v>
      </c>
      <c r="AH123" s="288">
        <v>0.05</v>
      </c>
      <c r="AJ123" t="s">
        <v>453</v>
      </c>
      <c r="AK123" s="232">
        <v>60</v>
      </c>
      <c r="AN123" t="s">
        <v>453</v>
      </c>
      <c r="AO123" s="232">
        <v>60</v>
      </c>
      <c r="AR123" t="s">
        <v>453</v>
      </c>
      <c r="AS123" s="232">
        <v>60</v>
      </c>
      <c r="AV123" t="s">
        <v>453</v>
      </c>
      <c r="AW123" s="232">
        <v>60</v>
      </c>
      <c r="AZ123" t="s">
        <v>453</v>
      </c>
      <c r="BA123" s="232">
        <v>60</v>
      </c>
      <c r="BD123" t="s">
        <v>453</v>
      </c>
      <c r="BE123" s="232">
        <v>60</v>
      </c>
      <c r="BH123" s="41" t="s">
        <v>453</v>
      </c>
      <c r="BI123" s="232">
        <v>60</v>
      </c>
      <c r="BJ123" s="41"/>
      <c r="BK123" s="37"/>
      <c r="BL123" s="37" t="s">
        <v>453</v>
      </c>
      <c r="BM123" s="232">
        <v>60</v>
      </c>
      <c r="BN123" s="37"/>
      <c r="BO123" s="37"/>
      <c r="BP123" s="37" t="s">
        <v>453</v>
      </c>
      <c r="BQ123" s="232">
        <v>60</v>
      </c>
      <c r="BT123" t="s">
        <v>453</v>
      </c>
      <c r="BU123" s="232">
        <v>60</v>
      </c>
      <c r="BY123" t="s">
        <v>452</v>
      </c>
      <c r="BZ123" s="113">
        <v>555</v>
      </c>
      <c r="CA123" s="114">
        <v>1275</v>
      </c>
    </row>
    <row r="124" spans="1:79" x14ac:dyDescent="0.2">
      <c r="A124" s="27">
        <v>1</v>
      </c>
      <c r="B124" s="28">
        <v>1</v>
      </c>
      <c r="C124" s="25" t="s">
        <v>54</v>
      </c>
      <c r="D124" s="19">
        <v>2</v>
      </c>
      <c r="E124" s="20">
        <v>2</v>
      </c>
      <c r="F124" s="20">
        <v>1</v>
      </c>
      <c r="G124" s="20">
        <v>1</v>
      </c>
      <c r="H124" s="20">
        <v>1</v>
      </c>
      <c r="J124" s="25" t="s">
        <v>54</v>
      </c>
      <c r="K124" s="20">
        <v>194.5</v>
      </c>
      <c r="L124" s="277">
        <v>39</v>
      </c>
      <c r="M124" s="282">
        <v>39</v>
      </c>
      <c r="N124" s="282">
        <v>39</v>
      </c>
      <c r="O124" s="282">
        <v>194.5</v>
      </c>
      <c r="P124" s="175"/>
      <c r="Q124" s="282" t="s">
        <v>86</v>
      </c>
      <c r="R124" s="175">
        <v>15</v>
      </c>
      <c r="S124" s="175">
        <v>15</v>
      </c>
      <c r="T124" s="175">
        <v>15</v>
      </c>
      <c r="U124" s="175">
        <v>15</v>
      </c>
      <c r="V124" s="175">
        <v>15</v>
      </c>
      <c r="W124" s="175">
        <v>75</v>
      </c>
      <c r="X124" s="175"/>
      <c r="Y124" s="175" t="s">
        <v>504</v>
      </c>
      <c r="Z124" s="175">
        <v>111328.93833333324</v>
      </c>
      <c r="AA124" s="175">
        <v>12</v>
      </c>
      <c r="AB124" s="175"/>
      <c r="AC124" s="175">
        <v>16.153502292153494</v>
      </c>
      <c r="AD124" s="175">
        <v>0.18430611501542202</v>
      </c>
      <c r="AE124" s="284" t="s">
        <v>517</v>
      </c>
      <c r="AF124" s="175"/>
      <c r="AG124" s="175"/>
      <c r="AJ124" t="s">
        <v>487</v>
      </c>
      <c r="AK124" s="228">
        <v>36</v>
      </c>
      <c r="AN124" t="s">
        <v>487</v>
      </c>
      <c r="AO124" s="228">
        <v>52</v>
      </c>
      <c r="AR124" t="s">
        <v>487</v>
      </c>
      <c r="AS124" s="228">
        <v>49</v>
      </c>
      <c r="AV124" t="s">
        <v>487</v>
      </c>
      <c r="AW124" s="228">
        <v>47</v>
      </c>
      <c r="AZ124" t="s">
        <v>487</v>
      </c>
      <c r="BA124" s="228">
        <v>24</v>
      </c>
      <c r="BD124" t="s">
        <v>487</v>
      </c>
      <c r="BE124" s="228">
        <v>26</v>
      </c>
      <c r="BH124" s="37" t="s">
        <v>487</v>
      </c>
      <c r="BI124" s="228">
        <v>29</v>
      </c>
      <c r="BJ124" s="37"/>
      <c r="BK124" s="37"/>
      <c r="BL124" s="37" t="s">
        <v>487</v>
      </c>
      <c r="BM124" s="228">
        <v>10</v>
      </c>
      <c r="BN124" s="37"/>
      <c r="BO124" s="37"/>
      <c r="BP124" s="37" t="s">
        <v>487</v>
      </c>
      <c r="BQ124" s="228">
        <v>22</v>
      </c>
      <c r="BT124" t="s">
        <v>487</v>
      </c>
      <c r="BU124" s="228">
        <v>21</v>
      </c>
      <c r="BY124" t="s">
        <v>467</v>
      </c>
      <c r="BZ124" s="115">
        <v>810</v>
      </c>
      <c r="CA124" s="116">
        <v>90</v>
      </c>
    </row>
    <row r="125" spans="1:79" x14ac:dyDescent="0.2">
      <c r="A125" s="27">
        <v>1</v>
      </c>
      <c r="B125" s="28">
        <v>2</v>
      </c>
      <c r="C125" s="25" t="s">
        <v>54</v>
      </c>
      <c r="D125" s="20">
        <v>3</v>
      </c>
      <c r="E125" s="20">
        <v>1</v>
      </c>
      <c r="F125" s="20">
        <v>2</v>
      </c>
      <c r="G125" s="20">
        <v>1</v>
      </c>
      <c r="H125" s="20">
        <v>1</v>
      </c>
      <c r="J125" s="25" t="s">
        <v>54</v>
      </c>
      <c r="K125" s="20">
        <v>194.5</v>
      </c>
      <c r="L125" s="277">
        <v>194.5</v>
      </c>
      <c r="M125" s="282">
        <v>39</v>
      </c>
      <c r="N125" s="282">
        <v>39</v>
      </c>
      <c r="O125" s="282">
        <v>39</v>
      </c>
      <c r="P125" s="175"/>
      <c r="Q125" s="282" t="s">
        <v>86</v>
      </c>
      <c r="R125" s="175">
        <v>15</v>
      </c>
      <c r="S125" s="175">
        <v>15</v>
      </c>
      <c r="T125" s="175">
        <v>15</v>
      </c>
      <c r="U125" s="175">
        <v>15</v>
      </c>
      <c r="V125" s="175">
        <v>15</v>
      </c>
      <c r="W125" s="175">
        <v>75</v>
      </c>
      <c r="X125" s="175"/>
      <c r="Y125" s="175" t="s">
        <v>505</v>
      </c>
      <c r="Z125" s="175">
        <v>863702.89999999991</v>
      </c>
      <c r="AA125" s="175">
        <v>280</v>
      </c>
      <c r="AB125" s="175"/>
      <c r="AC125" s="175"/>
      <c r="AD125" s="175"/>
      <c r="AE125" s="175"/>
      <c r="AF125" s="175"/>
      <c r="AG125" s="175" t="s">
        <v>455</v>
      </c>
      <c r="AH125" s="279">
        <v>77.73</v>
      </c>
      <c r="AJ125" t="s">
        <v>488</v>
      </c>
      <c r="AK125" s="228">
        <v>0</v>
      </c>
      <c r="AN125" t="s">
        <v>488</v>
      </c>
      <c r="AO125" s="228">
        <v>0</v>
      </c>
      <c r="AR125" t="s">
        <v>488</v>
      </c>
      <c r="AS125" s="228">
        <v>0</v>
      </c>
      <c r="AV125" t="s">
        <v>488</v>
      </c>
      <c r="AW125" s="228">
        <v>8.5</v>
      </c>
      <c r="AZ125" t="s">
        <v>488</v>
      </c>
      <c r="BA125" s="228">
        <v>34.5</v>
      </c>
      <c r="BD125" t="s">
        <v>488</v>
      </c>
      <c r="BE125" s="228">
        <v>61</v>
      </c>
      <c r="BH125" s="37" t="s">
        <v>488</v>
      </c>
      <c r="BI125" s="228">
        <v>83</v>
      </c>
      <c r="BJ125" s="37"/>
      <c r="BK125" s="37"/>
      <c r="BL125" s="37" t="s">
        <v>488</v>
      </c>
      <c r="BM125" s="228">
        <v>25</v>
      </c>
      <c r="BN125" s="37"/>
      <c r="BO125" s="37"/>
      <c r="BP125" s="37" t="s">
        <v>488</v>
      </c>
      <c r="BQ125" s="228">
        <v>110</v>
      </c>
      <c r="BT125" t="s">
        <v>488</v>
      </c>
      <c r="BU125" s="228">
        <v>96</v>
      </c>
    </row>
    <row r="126" spans="1:79" x14ac:dyDescent="0.2">
      <c r="A126" s="27">
        <v>1</v>
      </c>
      <c r="B126" s="28">
        <v>2</v>
      </c>
      <c r="C126" s="25" t="s">
        <v>54</v>
      </c>
      <c r="D126" s="20">
        <v>3</v>
      </c>
      <c r="E126" s="20">
        <v>1</v>
      </c>
      <c r="F126" s="20">
        <v>0</v>
      </c>
      <c r="G126" s="20">
        <v>0</v>
      </c>
      <c r="H126" s="20">
        <v>1</v>
      </c>
      <c r="J126" s="25" t="s">
        <v>54</v>
      </c>
      <c r="K126" s="20">
        <v>194.5</v>
      </c>
      <c r="L126" s="277">
        <v>39</v>
      </c>
      <c r="M126" s="282">
        <v>39</v>
      </c>
      <c r="N126" s="282">
        <v>39</v>
      </c>
      <c r="O126" s="282">
        <v>39</v>
      </c>
      <c r="P126" s="175"/>
      <c r="Q126" s="175"/>
      <c r="R126" s="175">
        <v>60</v>
      </c>
      <c r="S126" s="175">
        <v>60</v>
      </c>
      <c r="T126" s="175">
        <v>60</v>
      </c>
      <c r="U126" s="175">
        <v>60</v>
      </c>
      <c r="V126" s="175">
        <v>60</v>
      </c>
      <c r="W126" s="175">
        <v>300</v>
      </c>
      <c r="X126" s="175"/>
      <c r="Y126" s="175" t="s">
        <v>197</v>
      </c>
      <c r="Z126" s="175">
        <v>2060689.5</v>
      </c>
      <c r="AA126" s="175">
        <v>299</v>
      </c>
      <c r="AB126" s="175">
        <v>6891.9381270903014</v>
      </c>
      <c r="AC126" s="175"/>
      <c r="AD126" s="175"/>
      <c r="AE126" s="175"/>
      <c r="AF126" s="175"/>
      <c r="AG126" s="175" t="s">
        <v>211</v>
      </c>
      <c r="AH126" s="114">
        <v>4</v>
      </c>
      <c r="AJ126" t="s">
        <v>489</v>
      </c>
      <c r="AK126" s="228">
        <v>666</v>
      </c>
      <c r="AN126" t="s">
        <v>489</v>
      </c>
      <c r="AO126" s="228">
        <v>1378</v>
      </c>
      <c r="AR126" t="s">
        <v>489</v>
      </c>
      <c r="AS126" s="228">
        <v>1225</v>
      </c>
      <c r="AV126" t="s">
        <v>489</v>
      </c>
      <c r="AW126" s="228">
        <v>1119.5</v>
      </c>
      <c r="AZ126" t="s">
        <v>489</v>
      </c>
      <c r="BA126" s="228">
        <v>265.5</v>
      </c>
      <c r="BD126" t="s">
        <v>489</v>
      </c>
      <c r="BE126" s="228">
        <v>290</v>
      </c>
      <c r="BH126" s="37" t="s">
        <v>489</v>
      </c>
      <c r="BI126" s="228">
        <v>352</v>
      </c>
      <c r="BJ126" s="37"/>
      <c r="BK126" s="37"/>
      <c r="BL126" s="37" t="s">
        <v>489</v>
      </c>
      <c r="BM126" s="228">
        <v>30</v>
      </c>
      <c r="BN126" s="37"/>
      <c r="BO126" s="37"/>
      <c r="BP126" s="37" t="s">
        <v>489</v>
      </c>
      <c r="BQ126" s="228">
        <v>143</v>
      </c>
      <c r="BT126" t="s">
        <v>489</v>
      </c>
      <c r="BU126" s="228">
        <v>135</v>
      </c>
      <c r="BZ126" s="227" t="s">
        <v>468</v>
      </c>
      <c r="CA126" s="227" t="s">
        <v>469</v>
      </c>
    </row>
    <row r="127" spans="1:79" x14ac:dyDescent="0.2">
      <c r="A127" s="27">
        <v>1</v>
      </c>
      <c r="B127" s="28">
        <v>2</v>
      </c>
      <c r="C127" s="25" t="s">
        <v>54</v>
      </c>
      <c r="D127" s="20">
        <v>2</v>
      </c>
      <c r="E127" s="20">
        <v>2</v>
      </c>
      <c r="F127" s="20">
        <v>1</v>
      </c>
      <c r="G127" s="20">
        <v>1</v>
      </c>
      <c r="H127" s="20">
        <v>1</v>
      </c>
      <c r="J127" s="25" t="s">
        <v>54</v>
      </c>
      <c r="K127" s="19">
        <v>194.5</v>
      </c>
      <c r="L127" s="277">
        <v>194.5</v>
      </c>
      <c r="M127" s="282">
        <v>107.5</v>
      </c>
      <c r="N127" s="282">
        <v>107.5</v>
      </c>
      <c r="O127" s="282">
        <v>107.5</v>
      </c>
      <c r="P127" s="175"/>
      <c r="Q127" s="175"/>
      <c r="R127" s="175"/>
      <c r="S127" s="175"/>
      <c r="T127" s="175"/>
      <c r="U127" s="175"/>
      <c r="V127" s="175"/>
      <c r="W127" s="175"/>
      <c r="X127" s="175"/>
      <c r="Y127" s="175"/>
      <c r="Z127" s="175"/>
      <c r="AA127" s="175"/>
      <c r="AB127" s="175"/>
      <c r="AC127" s="175"/>
      <c r="AD127" s="175"/>
      <c r="AE127" s="175"/>
      <c r="AF127" s="175"/>
      <c r="AG127" s="175" t="s">
        <v>214</v>
      </c>
      <c r="AH127" s="289">
        <v>5.2691034980447062E-16</v>
      </c>
      <c r="AJ127" t="s">
        <v>490</v>
      </c>
      <c r="AK127" s="230">
        <v>0</v>
      </c>
      <c r="AN127" t="s">
        <v>490</v>
      </c>
      <c r="AO127" s="230">
        <v>0</v>
      </c>
      <c r="AR127" t="s">
        <v>490</v>
      </c>
      <c r="AS127" s="230">
        <v>0</v>
      </c>
      <c r="AV127" t="s">
        <v>490</v>
      </c>
      <c r="AW127" s="230">
        <v>8.5</v>
      </c>
      <c r="AZ127" t="s">
        <v>490</v>
      </c>
      <c r="BA127" s="230">
        <v>34.5</v>
      </c>
      <c r="BD127" t="s">
        <v>490</v>
      </c>
      <c r="BE127" s="230">
        <v>61</v>
      </c>
      <c r="BH127" s="123" t="s">
        <v>490</v>
      </c>
      <c r="BI127" s="270">
        <v>83</v>
      </c>
      <c r="BJ127" s="123"/>
      <c r="BK127" s="123"/>
      <c r="BL127" s="123" t="s">
        <v>490</v>
      </c>
      <c r="BM127" s="270">
        <v>25</v>
      </c>
      <c r="BN127" s="123"/>
      <c r="BO127" s="123"/>
      <c r="BP127" s="123" t="s">
        <v>490</v>
      </c>
      <c r="BQ127" s="270">
        <v>110</v>
      </c>
      <c r="BT127" t="s">
        <v>490</v>
      </c>
      <c r="BU127" s="230">
        <v>96</v>
      </c>
      <c r="BY127" t="s">
        <v>457</v>
      </c>
      <c r="BZ127" s="232">
        <v>0.05</v>
      </c>
    </row>
    <row r="128" spans="1:79" x14ac:dyDescent="0.2">
      <c r="A128" s="27">
        <v>0</v>
      </c>
      <c r="B128" s="28">
        <v>2</v>
      </c>
      <c r="C128" s="25" t="s">
        <v>54</v>
      </c>
      <c r="D128" s="20">
        <v>2</v>
      </c>
      <c r="E128" s="20">
        <v>0</v>
      </c>
      <c r="F128" s="20">
        <v>0</v>
      </c>
      <c r="G128" s="20">
        <v>0</v>
      </c>
      <c r="H128" s="20">
        <v>0</v>
      </c>
      <c r="J128" s="25" t="s">
        <v>54</v>
      </c>
      <c r="K128" s="20">
        <v>276</v>
      </c>
      <c r="L128" s="277">
        <v>107.5</v>
      </c>
      <c r="M128" s="282">
        <v>194.5</v>
      </c>
      <c r="N128" s="282">
        <v>107.5</v>
      </c>
      <c r="O128" s="282">
        <v>107.5</v>
      </c>
      <c r="P128" s="175"/>
      <c r="Q128" s="175" t="s">
        <v>497</v>
      </c>
      <c r="R128" s="175"/>
      <c r="S128" s="175"/>
      <c r="T128" s="175"/>
      <c r="U128" s="175"/>
      <c r="V128" s="175"/>
      <c r="W128" s="175"/>
      <c r="X128" s="175"/>
      <c r="Y128" s="175"/>
      <c r="Z128" s="175"/>
      <c r="AA128" s="175"/>
      <c r="AB128" s="175"/>
      <c r="AC128" s="175"/>
      <c r="AD128" s="175"/>
      <c r="AE128" s="175"/>
      <c r="AF128" s="175"/>
      <c r="AG128" s="175" t="s">
        <v>216</v>
      </c>
      <c r="AH128" s="235" t="s">
        <v>518</v>
      </c>
      <c r="BH128" s="37"/>
      <c r="BI128" s="37"/>
      <c r="BJ128" s="37"/>
      <c r="BK128" s="37"/>
      <c r="BL128" s="37"/>
      <c r="BM128" s="37"/>
      <c r="BN128" s="37"/>
      <c r="BO128" s="37"/>
      <c r="BP128" s="35"/>
      <c r="BQ128" s="37"/>
      <c r="BY128" t="s">
        <v>467</v>
      </c>
      <c r="BZ128" s="228">
        <v>90</v>
      </c>
    </row>
    <row r="129" spans="1:79" x14ac:dyDescent="0.2">
      <c r="A129" s="27">
        <v>1</v>
      </c>
      <c r="B129" s="28">
        <v>1</v>
      </c>
      <c r="C129" s="25" t="s">
        <v>54</v>
      </c>
      <c r="D129" s="20">
        <v>3</v>
      </c>
      <c r="E129" s="20">
        <v>0</v>
      </c>
      <c r="F129" s="20">
        <v>1</v>
      </c>
      <c r="G129" s="20">
        <v>1</v>
      </c>
      <c r="H129" s="20">
        <v>0</v>
      </c>
      <c r="J129" s="25" t="s">
        <v>54</v>
      </c>
      <c r="K129" s="20">
        <v>276</v>
      </c>
      <c r="L129" s="277">
        <v>107.5</v>
      </c>
      <c r="M129" s="282">
        <v>39</v>
      </c>
      <c r="N129" s="282">
        <v>39</v>
      </c>
      <c r="O129" s="282">
        <v>107.5</v>
      </c>
      <c r="P129" s="175"/>
      <c r="Q129" s="175"/>
      <c r="R129" s="286" t="s">
        <v>508</v>
      </c>
      <c r="S129" s="286" t="s">
        <v>509</v>
      </c>
      <c r="T129" s="286" t="s">
        <v>510</v>
      </c>
      <c r="U129" s="286" t="s">
        <v>511</v>
      </c>
      <c r="V129" s="286" t="s">
        <v>512</v>
      </c>
      <c r="W129" s="175"/>
      <c r="X129" s="175"/>
      <c r="Y129" s="175"/>
      <c r="Z129" s="175"/>
      <c r="AA129" s="175"/>
      <c r="AB129" s="175"/>
      <c r="AC129" s="175"/>
      <c r="AD129" s="175"/>
      <c r="AE129" s="175"/>
      <c r="AF129" s="175"/>
      <c r="AG129" s="175"/>
      <c r="AK129" s="227" t="s">
        <v>468</v>
      </c>
      <c r="AL129" s="227" t="s">
        <v>469</v>
      </c>
      <c r="AO129" s="227" t="s">
        <v>468</v>
      </c>
      <c r="AP129" s="227" t="s">
        <v>469</v>
      </c>
      <c r="AS129" s="227" t="s">
        <v>468</v>
      </c>
      <c r="AT129" s="227" t="s">
        <v>469</v>
      </c>
      <c r="AW129" s="227" t="s">
        <v>468</v>
      </c>
      <c r="AX129" s="227" t="s">
        <v>469</v>
      </c>
      <c r="BA129" s="227" t="s">
        <v>468</v>
      </c>
      <c r="BB129" s="227" t="s">
        <v>469</v>
      </c>
      <c r="BE129" s="227" t="s">
        <v>468</v>
      </c>
      <c r="BF129" s="227" t="s">
        <v>469</v>
      </c>
      <c r="BH129" s="37"/>
      <c r="BI129" s="250" t="s">
        <v>468</v>
      </c>
      <c r="BJ129" s="250" t="s">
        <v>469</v>
      </c>
      <c r="BK129" s="37"/>
      <c r="BL129" s="37"/>
      <c r="BM129" s="250" t="s">
        <v>468</v>
      </c>
      <c r="BN129" s="250" t="s">
        <v>469</v>
      </c>
      <c r="BO129" s="37"/>
      <c r="BP129" s="35"/>
      <c r="BQ129" s="250" t="s">
        <v>468</v>
      </c>
      <c r="BR129" s="227" t="s">
        <v>469</v>
      </c>
      <c r="BU129" s="227" t="s">
        <v>468</v>
      </c>
      <c r="BV129" s="227" t="s">
        <v>469</v>
      </c>
      <c r="BY129" t="s">
        <v>470</v>
      </c>
      <c r="BZ129" s="228">
        <v>450</v>
      </c>
    </row>
    <row r="130" spans="1:79" x14ac:dyDescent="0.2">
      <c r="A130" s="27">
        <v>0</v>
      </c>
      <c r="B130" s="28">
        <v>3</v>
      </c>
      <c r="C130" s="25" t="s">
        <v>54</v>
      </c>
      <c r="D130" s="20">
        <v>2</v>
      </c>
      <c r="E130" s="20">
        <v>0</v>
      </c>
      <c r="F130" s="20">
        <v>0</v>
      </c>
      <c r="G130" s="20">
        <v>0</v>
      </c>
      <c r="H130" s="20">
        <v>0</v>
      </c>
      <c r="J130" s="25" t="s">
        <v>54</v>
      </c>
      <c r="K130" s="20">
        <v>194.5</v>
      </c>
      <c r="L130" s="277">
        <v>194.5</v>
      </c>
      <c r="M130" s="282">
        <v>107.5</v>
      </c>
      <c r="N130" s="282">
        <v>107.5</v>
      </c>
      <c r="O130" s="282">
        <v>107.5</v>
      </c>
      <c r="P130" s="175"/>
      <c r="Q130" s="282" t="s">
        <v>54</v>
      </c>
      <c r="R130" s="282">
        <v>232.53333333333333</v>
      </c>
      <c r="S130" s="282">
        <v>114.9</v>
      </c>
      <c r="T130" s="282">
        <v>82.566666666666663</v>
      </c>
      <c r="U130" s="282">
        <v>81.333333333333329</v>
      </c>
      <c r="V130" s="282">
        <v>81.333333333333329</v>
      </c>
      <c r="W130" s="282">
        <v>118.53333333333333</v>
      </c>
      <c r="X130" s="175"/>
      <c r="Y130" s="175"/>
      <c r="Z130" s="175"/>
      <c r="AA130" s="175"/>
      <c r="AB130" s="175"/>
      <c r="AC130" s="175"/>
      <c r="AD130" s="175"/>
      <c r="AE130" s="175"/>
      <c r="AF130" s="175"/>
      <c r="AG130" s="175"/>
      <c r="AJ130" t="s">
        <v>457</v>
      </c>
      <c r="AK130" s="232">
        <v>0.05</v>
      </c>
      <c r="AN130" t="s">
        <v>457</v>
      </c>
      <c r="AO130" s="232">
        <v>0.05</v>
      </c>
      <c r="AR130" t="s">
        <v>457</v>
      </c>
      <c r="AS130" s="232">
        <v>0.05</v>
      </c>
      <c r="AV130" t="s">
        <v>457</v>
      </c>
      <c r="AW130" s="232">
        <v>0.05</v>
      </c>
      <c r="AZ130" t="s">
        <v>457</v>
      </c>
      <c r="BA130" s="232">
        <v>0.05</v>
      </c>
      <c r="BD130" t="s">
        <v>457</v>
      </c>
      <c r="BE130" s="232">
        <v>0.05</v>
      </c>
      <c r="BH130" s="37" t="s">
        <v>457</v>
      </c>
      <c r="BI130" s="232">
        <v>0.05</v>
      </c>
      <c r="BJ130" s="37"/>
      <c r="BK130" s="37"/>
      <c r="BL130" s="37" t="s">
        <v>457</v>
      </c>
      <c r="BM130" s="232">
        <v>0.05</v>
      </c>
      <c r="BN130" s="37"/>
      <c r="BO130" s="37"/>
      <c r="BP130" s="37" t="s">
        <v>457</v>
      </c>
      <c r="BQ130" s="232">
        <v>0.05</v>
      </c>
      <c r="BT130" t="s">
        <v>457</v>
      </c>
      <c r="BU130" s="232">
        <v>0.05</v>
      </c>
      <c r="BY130" t="s">
        <v>471</v>
      </c>
      <c r="BZ130" s="228">
        <v>64.815252442249601</v>
      </c>
      <c r="CA130" t="s">
        <v>472</v>
      </c>
    </row>
    <row r="131" spans="1:79" x14ac:dyDescent="0.2">
      <c r="A131" s="27">
        <v>0</v>
      </c>
      <c r="B131" s="28">
        <v>2</v>
      </c>
      <c r="C131" s="25" t="s">
        <v>54</v>
      </c>
      <c r="D131" s="20">
        <v>3</v>
      </c>
      <c r="E131" s="20">
        <v>0</v>
      </c>
      <c r="F131" s="20">
        <v>0</v>
      </c>
      <c r="G131" s="20">
        <v>2</v>
      </c>
      <c r="H131" s="20">
        <v>0</v>
      </c>
      <c r="J131" s="25" t="s">
        <v>54</v>
      </c>
      <c r="K131" s="20">
        <v>194.5</v>
      </c>
      <c r="L131" s="277">
        <v>39</v>
      </c>
      <c r="M131" s="282">
        <v>39</v>
      </c>
      <c r="N131" s="282">
        <v>39</v>
      </c>
      <c r="O131" s="282">
        <v>39</v>
      </c>
      <c r="P131" s="175"/>
      <c r="Q131" s="282" t="s">
        <v>54</v>
      </c>
      <c r="R131" s="282">
        <v>227.1</v>
      </c>
      <c r="S131" s="282">
        <v>82.566666666666663</v>
      </c>
      <c r="T131" s="282">
        <v>68.86666666666666</v>
      </c>
      <c r="U131" s="282">
        <v>63.06666666666667</v>
      </c>
      <c r="V131" s="282">
        <v>57.266666666666666</v>
      </c>
      <c r="W131" s="282">
        <v>99.773333333333326</v>
      </c>
      <c r="X131" s="175"/>
      <c r="Y131" s="175"/>
      <c r="Z131" s="175"/>
      <c r="AA131" s="175"/>
      <c r="AB131" s="175"/>
      <c r="AC131" s="175"/>
      <c r="AD131" s="175"/>
      <c r="AE131" s="175"/>
      <c r="AF131" s="175"/>
      <c r="AG131" s="175"/>
      <c r="AJ131" t="s">
        <v>470</v>
      </c>
      <c r="AK131" s="228">
        <v>333</v>
      </c>
      <c r="AN131" t="s">
        <v>470</v>
      </c>
      <c r="AO131" s="228">
        <v>689</v>
      </c>
      <c r="AR131" t="s">
        <v>470</v>
      </c>
      <c r="AS131" s="228">
        <v>612.5</v>
      </c>
      <c r="AV131" t="s">
        <v>470</v>
      </c>
      <c r="AW131" s="228">
        <v>564</v>
      </c>
      <c r="AZ131" t="s">
        <v>470</v>
      </c>
      <c r="BA131" s="228">
        <v>150</v>
      </c>
      <c r="BD131" t="s">
        <v>470</v>
      </c>
      <c r="BE131" s="228">
        <v>175.5</v>
      </c>
      <c r="BH131" s="37" t="s">
        <v>470</v>
      </c>
      <c r="BI131" s="228">
        <v>217.5</v>
      </c>
      <c r="BJ131" s="37"/>
      <c r="BK131" s="37"/>
      <c r="BL131" s="37" t="s">
        <v>470</v>
      </c>
      <c r="BM131" s="228">
        <v>27.5</v>
      </c>
      <c r="BN131" s="37"/>
      <c r="BO131" s="37"/>
      <c r="BP131" s="37" t="s">
        <v>470</v>
      </c>
      <c r="BQ131" s="228">
        <v>126.5</v>
      </c>
      <c r="BT131" t="s">
        <v>470</v>
      </c>
      <c r="BU131" s="228">
        <v>115.5</v>
      </c>
      <c r="BY131" t="s">
        <v>473</v>
      </c>
      <c r="BZ131" s="228">
        <v>5.5542482121898704</v>
      </c>
    </row>
    <row r="132" spans="1:79" x14ac:dyDescent="0.2">
      <c r="A132" s="27">
        <v>1</v>
      </c>
      <c r="B132" s="28">
        <v>2</v>
      </c>
      <c r="C132" s="25" t="s">
        <v>54</v>
      </c>
      <c r="D132" s="20">
        <v>3</v>
      </c>
      <c r="E132" s="20">
        <v>1</v>
      </c>
      <c r="F132" s="20">
        <v>1</v>
      </c>
      <c r="G132" s="20">
        <v>1</v>
      </c>
      <c r="H132" s="20">
        <v>1</v>
      </c>
      <c r="J132" s="25" t="s">
        <v>54</v>
      </c>
      <c r="K132" s="20">
        <v>276</v>
      </c>
      <c r="L132" s="277">
        <v>39</v>
      </c>
      <c r="M132" s="282">
        <v>107.5</v>
      </c>
      <c r="N132" s="282">
        <v>107.5</v>
      </c>
      <c r="O132" s="282">
        <v>39</v>
      </c>
      <c r="P132" s="175"/>
      <c r="Q132" s="282" t="s">
        <v>86</v>
      </c>
      <c r="R132" s="282">
        <v>248.83333333333334</v>
      </c>
      <c r="S132" s="282">
        <v>204.63333333333333</v>
      </c>
      <c r="T132" s="282">
        <v>170.93333333333334</v>
      </c>
      <c r="U132" s="282">
        <v>176.36666666666667</v>
      </c>
      <c r="V132" s="282">
        <v>178.1</v>
      </c>
      <c r="W132" s="282">
        <v>195.77333333333334</v>
      </c>
      <c r="X132" s="175"/>
      <c r="Y132" s="175"/>
      <c r="Z132" s="175"/>
      <c r="AA132" s="175"/>
      <c r="AB132" s="175"/>
      <c r="AC132" s="175"/>
      <c r="AD132" s="175"/>
      <c r="AE132" s="175"/>
      <c r="AF132" s="175"/>
      <c r="AG132" s="175"/>
      <c r="AJ132" t="s">
        <v>471</v>
      </c>
      <c r="AK132" s="228">
        <v>59.872781796071578</v>
      </c>
      <c r="AL132" t="s">
        <v>472</v>
      </c>
      <c r="AN132" t="s">
        <v>471</v>
      </c>
      <c r="AO132" s="228">
        <v>106.99299042460679</v>
      </c>
      <c r="AP132" t="s">
        <v>472</v>
      </c>
      <c r="AR132" t="s">
        <v>471</v>
      </c>
      <c r="AS132" s="228">
        <v>98.26049562260512</v>
      </c>
      <c r="AT132" t="s">
        <v>472</v>
      </c>
      <c r="AV132" t="s">
        <v>471</v>
      </c>
      <c r="AW132" s="228">
        <v>92.618167764213524</v>
      </c>
      <c r="AX132" t="s">
        <v>472</v>
      </c>
      <c r="AZ132" t="s">
        <v>471</v>
      </c>
      <c r="BA132" s="228">
        <v>10.517841983981315</v>
      </c>
      <c r="BB132" t="s">
        <v>472</v>
      </c>
      <c r="BD132" t="s">
        <v>471</v>
      </c>
      <c r="BE132" s="228">
        <v>23.774986855937481</v>
      </c>
      <c r="BF132" t="s">
        <v>472</v>
      </c>
      <c r="BH132" s="123" t="s">
        <v>471</v>
      </c>
      <c r="BI132" s="271">
        <v>37.573261769508377</v>
      </c>
      <c r="BJ132" s="123" t="s">
        <v>472</v>
      </c>
      <c r="BK132" s="123"/>
      <c r="BL132" s="123" t="s">
        <v>471</v>
      </c>
      <c r="BM132" s="271" t="e">
        <v>#NUM!</v>
      </c>
      <c r="BN132" s="123" t="s">
        <v>472</v>
      </c>
      <c r="BO132" s="123"/>
      <c r="BP132" s="123" t="s">
        <v>471</v>
      </c>
      <c r="BQ132" s="271" t="e">
        <v>#NUM!</v>
      </c>
      <c r="BR132" t="s">
        <v>472</v>
      </c>
      <c r="BT132" t="s">
        <v>471</v>
      </c>
      <c r="BU132" s="228" t="e">
        <v>#NUM!</v>
      </c>
      <c r="BV132" t="s">
        <v>472</v>
      </c>
      <c r="BY132" t="s">
        <v>474</v>
      </c>
      <c r="BZ132" s="228">
        <v>0.71705036088378959</v>
      </c>
    </row>
    <row r="133" spans="1:79" x14ac:dyDescent="0.2">
      <c r="A133" s="27">
        <v>2</v>
      </c>
      <c r="B133" s="28">
        <v>1</v>
      </c>
      <c r="C133" s="25" t="s">
        <v>54</v>
      </c>
      <c r="D133" s="20">
        <v>3</v>
      </c>
      <c r="E133" s="20">
        <v>2</v>
      </c>
      <c r="F133" s="20">
        <v>2</v>
      </c>
      <c r="G133" s="20">
        <v>2</v>
      </c>
      <c r="H133" s="20">
        <v>1</v>
      </c>
      <c r="J133" s="25" t="s">
        <v>54</v>
      </c>
      <c r="K133" s="20">
        <v>194.5</v>
      </c>
      <c r="L133" s="277">
        <v>39</v>
      </c>
      <c r="M133" s="282">
        <v>39</v>
      </c>
      <c r="N133" s="282">
        <v>39</v>
      </c>
      <c r="O133" s="282">
        <v>39</v>
      </c>
      <c r="P133" s="175"/>
      <c r="Q133" s="282" t="s">
        <v>86</v>
      </c>
      <c r="R133" s="282">
        <v>227.1</v>
      </c>
      <c r="S133" s="282">
        <v>200.06666666666666</v>
      </c>
      <c r="T133" s="282">
        <v>172.16666666666666</v>
      </c>
      <c r="U133" s="282">
        <v>177.96666666666667</v>
      </c>
      <c r="V133" s="282">
        <v>162.30000000000001</v>
      </c>
      <c r="W133" s="282">
        <v>187.92</v>
      </c>
      <c r="X133" s="175"/>
      <c r="Y133" s="175"/>
      <c r="Z133" s="175"/>
      <c r="AA133" s="175"/>
      <c r="AB133" s="175"/>
      <c r="AC133" s="175"/>
      <c r="AD133" s="175"/>
      <c r="AE133" s="175"/>
      <c r="AF133" s="175"/>
      <c r="AG133" s="175"/>
      <c r="AJ133" t="s">
        <v>473</v>
      </c>
      <c r="AK133" s="228">
        <v>5.5617926879396986</v>
      </c>
      <c r="AN133" t="s">
        <v>473</v>
      </c>
      <c r="AO133" s="228">
        <v>6.4396741998300131</v>
      </c>
      <c r="AR133" t="s">
        <v>473</v>
      </c>
      <c r="AS133" s="228">
        <v>6.2334308016566986</v>
      </c>
      <c r="AV133" t="s">
        <v>473</v>
      </c>
      <c r="AW133" s="228">
        <v>5.9977433521918373</v>
      </c>
      <c r="AZ133" t="s">
        <v>473</v>
      </c>
      <c r="BA133" s="228">
        <v>10.981340105309306</v>
      </c>
      <c r="BD133" t="s">
        <v>473</v>
      </c>
      <c r="BE133" s="228">
        <v>4.8159858381332894</v>
      </c>
      <c r="BH133" s="37" t="s">
        <v>473</v>
      </c>
      <c r="BI133" s="228">
        <v>3.5796732480955393</v>
      </c>
      <c r="BJ133" s="37"/>
      <c r="BK133" s="37"/>
      <c r="BL133" s="37" t="s">
        <v>473</v>
      </c>
      <c r="BM133" s="228" t="e">
        <v>#NUM!</v>
      </c>
      <c r="BN133" s="37"/>
      <c r="BO133" s="37"/>
      <c r="BP133" s="35" t="s">
        <v>473</v>
      </c>
      <c r="BQ133" s="228" t="e">
        <v>#NUM!</v>
      </c>
      <c r="BT133" t="s">
        <v>473</v>
      </c>
      <c r="BU133" s="228" t="e">
        <v>#NUM!</v>
      </c>
      <c r="BY133" t="s">
        <v>475</v>
      </c>
      <c r="BZ133" s="232">
        <v>343.38839693859046</v>
      </c>
      <c r="CA133" s="122">
        <v>322.96443956431904</v>
      </c>
    </row>
    <row r="134" spans="1:79" x14ac:dyDescent="0.2">
      <c r="A134" s="27">
        <v>1</v>
      </c>
      <c r="B134" s="28">
        <v>2</v>
      </c>
      <c r="C134" s="25" t="s">
        <v>54</v>
      </c>
      <c r="D134" s="20">
        <v>2</v>
      </c>
      <c r="E134" s="20">
        <v>2</v>
      </c>
      <c r="F134" s="20">
        <v>1</v>
      </c>
      <c r="G134" s="20">
        <v>1</v>
      </c>
      <c r="H134" s="20">
        <v>1</v>
      </c>
      <c r="J134" s="25" t="s">
        <v>54</v>
      </c>
      <c r="K134" s="20">
        <v>276</v>
      </c>
      <c r="L134" s="277">
        <v>39</v>
      </c>
      <c r="M134" s="282">
        <v>39</v>
      </c>
      <c r="N134" s="282">
        <v>194.5</v>
      </c>
      <c r="O134" s="282">
        <v>39</v>
      </c>
      <c r="P134" s="175"/>
      <c r="Q134" s="175"/>
      <c r="R134" s="282">
        <v>233.89166666666668</v>
      </c>
      <c r="S134" s="282">
        <v>150.54166666666666</v>
      </c>
      <c r="T134" s="282">
        <v>123.63333333333334</v>
      </c>
      <c r="U134" s="282">
        <v>124.68333333333334</v>
      </c>
      <c r="V134" s="282">
        <v>119.75</v>
      </c>
      <c r="W134" s="282">
        <v>150.5</v>
      </c>
      <c r="X134" s="175"/>
      <c r="Y134" s="175"/>
      <c r="Z134" s="175"/>
      <c r="AA134" s="175"/>
      <c r="AB134" s="175"/>
      <c r="AC134" s="175"/>
      <c r="AD134" s="175"/>
      <c r="AE134" s="175"/>
      <c r="AF134" s="175"/>
      <c r="AG134" s="175"/>
      <c r="AJ134" t="s">
        <v>474</v>
      </c>
      <c r="AK134" s="228">
        <v>0.50771988589197736</v>
      </c>
      <c r="AN134" t="s">
        <v>474</v>
      </c>
      <c r="AO134" s="228">
        <v>0.58785913703848813</v>
      </c>
      <c r="AR134" t="s">
        <v>474</v>
      </c>
      <c r="AS134" s="228">
        <v>0.56903177678581418</v>
      </c>
      <c r="AV134" t="s">
        <v>474</v>
      </c>
      <c r="AW134" s="228">
        <v>0.54751655468702021</v>
      </c>
      <c r="AZ134" t="s">
        <v>474</v>
      </c>
      <c r="BA134" s="228">
        <v>1.0024546145523439</v>
      </c>
      <c r="BD134" t="s">
        <v>474</v>
      </c>
      <c r="BE134" s="228">
        <v>0.43963734669517102</v>
      </c>
      <c r="BH134" s="37" t="s">
        <v>474</v>
      </c>
      <c r="BI134" s="228">
        <v>0.3267779644132856</v>
      </c>
      <c r="BJ134" s="37"/>
      <c r="BK134" s="37"/>
      <c r="BL134" s="37" t="s">
        <v>474</v>
      </c>
      <c r="BM134" s="228" t="e">
        <v>#NUM!</v>
      </c>
      <c r="BN134" s="37"/>
      <c r="BO134" s="37"/>
      <c r="BP134" s="35" t="s">
        <v>474</v>
      </c>
      <c r="BQ134" s="228" t="e">
        <v>#NUM!</v>
      </c>
      <c r="BT134" t="s">
        <v>474</v>
      </c>
      <c r="BU134" s="228" t="e">
        <v>#NUM!</v>
      </c>
      <c r="BY134" t="s">
        <v>214</v>
      </c>
      <c r="BZ134" s="228">
        <v>1.3940453680305609E-8</v>
      </c>
      <c r="CA134" s="289">
        <v>2.7880907360611218E-8</v>
      </c>
    </row>
    <row r="135" spans="1:79" x14ac:dyDescent="0.2">
      <c r="A135" s="27">
        <v>1</v>
      </c>
      <c r="B135" s="28">
        <v>0</v>
      </c>
      <c r="C135" s="25" t="s">
        <v>54</v>
      </c>
      <c r="D135" s="20">
        <v>2</v>
      </c>
      <c r="E135" s="20">
        <v>1</v>
      </c>
      <c r="F135" s="20">
        <v>1</v>
      </c>
      <c r="G135" s="20">
        <v>1</v>
      </c>
      <c r="H135" s="20">
        <v>0</v>
      </c>
      <c r="J135" s="25" t="s">
        <v>54</v>
      </c>
      <c r="K135" s="20">
        <v>276</v>
      </c>
      <c r="L135" s="277">
        <v>107.5</v>
      </c>
      <c r="M135" s="282">
        <v>107.5</v>
      </c>
      <c r="N135" s="282">
        <v>107.5</v>
      </c>
      <c r="O135" s="282">
        <v>107.5</v>
      </c>
      <c r="P135" s="175"/>
      <c r="Q135" s="175"/>
      <c r="R135" s="175"/>
      <c r="S135" s="175"/>
      <c r="T135" s="175"/>
      <c r="U135" s="175"/>
      <c r="V135" s="175"/>
      <c r="W135" s="175"/>
      <c r="X135" s="175"/>
      <c r="Y135" s="175"/>
      <c r="Z135" s="175"/>
      <c r="AA135" s="175"/>
      <c r="AB135" s="175"/>
      <c r="AC135" s="175"/>
      <c r="AD135" s="175"/>
      <c r="AE135" s="175"/>
      <c r="AF135" s="175"/>
      <c r="AG135" s="175"/>
      <c r="AJ135" t="s">
        <v>491</v>
      </c>
      <c r="AK135" s="232">
        <v>234.51803770705754</v>
      </c>
      <c r="AL135" s="122">
        <v>215.65150402547437</v>
      </c>
      <c r="AN135" t="s">
        <v>491</v>
      </c>
      <c r="AO135" s="232">
        <v>513.01219164170129</v>
      </c>
      <c r="AP135" s="122">
        <v>479.29759216953187</v>
      </c>
      <c r="AR135" t="s">
        <v>491</v>
      </c>
      <c r="AS135" s="232">
        <v>450.87586738910863</v>
      </c>
      <c r="AT135" s="122">
        <v>419.91296747663836</v>
      </c>
      <c r="AV135" t="s">
        <v>491</v>
      </c>
      <c r="AW135" s="232">
        <v>411.65667083143342</v>
      </c>
      <c r="AX135" s="122">
        <v>382.47172686805288</v>
      </c>
      <c r="AZ135" t="s">
        <v>491</v>
      </c>
      <c r="BA135" s="232">
        <v>132.69968946494586</v>
      </c>
      <c r="BB135" s="122">
        <v>129.3854085163133</v>
      </c>
      <c r="BD135" t="s">
        <v>491</v>
      </c>
      <c r="BE135" s="232">
        <v>136.39362663928765</v>
      </c>
      <c r="BF135" s="122">
        <v>128.90188202944938</v>
      </c>
      <c r="BH135" s="37" t="s">
        <v>491</v>
      </c>
      <c r="BI135" s="232">
        <v>155.69748410202703</v>
      </c>
      <c r="BJ135" s="122">
        <v>143.85776015006789</v>
      </c>
      <c r="BK135" s="37"/>
      <c r="BL135" s="37" t="s">
        <v>491</v>
      </c>
      <c r="BM135" s="232" t="e">
        <v>#NUM!</v>
      </c>
      <c r="BN135" s="122" t="e">
        <v>#NUM!</v>
      </c>
      <c r="BO135" s="37"/>
      <c r="BP135" s="37" t="s">
        <v>491</v>
      </c>
      <c r="BQ135" s="232" t="e">
        <v>#NUM!</v>
      </c>
      <c r="BR135" s="122" t="e">
        <v>#NUM!</v>
      </c>
      <c r="BT135" t="s">
        <v>491</v>
      </c>
      <c r="BU135" s="232" t="e">
        <v>#NUM!</v>
      </c>
      <c r="BV135" s="122" t="e">
        <v>#NUM!</v>
      </c>
      <c r="BY135" t="s">
        <v>476</v>
      </c>
      <c r="BZ135" s="229" t="s">
        <v>518</v>
      </c>
      <c r="CA135" s="235" t="s">
        <v>518</v>
      </c>
    </row>
    <row r="136" spans="1:79" x14ac:dyDescent="0.2">
      <c r="A136" s="27">
        <v>0</v>
      </c>
      <c r="B136" s="28">
        <v>2</v>
      </c>
      <c r="C136" s="25" t="s">
        <v>54</v>
      </c>
      <c r="D136" s="20">
        <v>2</v>
      </c>
      <c r="E136" s="20">
        <v>0</v>
      </c>
      <c r="F136" s="20">
        <v>0</v>
      </c>
      <c r="G136" s="20">
        <v>0</v>
      </c>
      <c r="H136" s="20">
        <v>0</v>
      </c>
      <c r="J136" s="25" t="s">
        <v>54</v>
      </c>
      <c r="K136" s="20">
        <v>276</v>
      </c>
      <c r="L136" s="277">
        <v>194.5</v>
      </c>
      <c r="M136" s="282">
        <v>194.5</v>
      </c>
      <c r="N136" s="282">
        <v>194.5</v>
      </c>
      <c r="O136" s="282">
        <v>107.5</v>
      </c>
      <c r="P136" s="175"/>
      <c r="Q136" s="175" t="s">
        <v>498</v>
      </c>
      <c r="R136" s="175"/>
      <c r="S136" s="175"/>
      <c r="T136" s="175"/>
      <c r="U136" s="175"/>
      <c r="V136" s="175"/>
      <c r="W136" s="175"/>
      <c r="X136" s="175"/>
      <c r="Y136" s="175"/>
      <c r="Z136" s="175"/>
      <c r="AA136" s="175"/>
      <c r="AB136" s="175"/>
      <c r="AC136" s="175"/>
      <c r="AD136" s="175"/>
      <c r="AE136" s="175"/>
      <c r="AF136" s="175"/>
      <c r="AG136" s="175"/>
      <c r="AJ136" t="s">
        <v>214</v>
      </c>
      <c r="AK136" s="228">
        <v>1.3350869076944605E-8</v>
      </c>
      <c r="AL136" s="289">
        <v>2.670173815388921E-8</v>
      </c>
      <c r="AN136" t="s">
        <v>214</v>
      </c>
      <c r="AO136" s="228">
        <v>5.9865112866930303E-11</v>
      </c>
      <c r="AP136" s="289">
        <v>1.1973022573386061E-10</v>
      </c>
      <c r="AR136" t="s">
        <v>214</v>
      </c>
      <c r="AS136" s="228">
        <v>2.2816448730367256E-10</v>
      </c>
      <c r="AT136" s="289">
        <v>4.5632897460734512E-10</v>
      </c>
      <c r="AV136" t="s">
        <v>214</v>
      </c>
      <c r="AW136" s="228">
        <v>1.0003919914680637E-9</v>
      </c>
      <c r="AX136" s="289">
        <v>2.0007839829361274E-9</v>
      </c>
      <c r="AZ136" t="s">
        <v>214</v>
      </c>
      <c r="BA136" s="228">
        <v>0</v>
      </c>
      <c r="BB136" s="114">
        <v>0</v>
      </c>
      <c r="BD136" t="s">
        <v>214</v>
      </c>
      <c r="BE136" s="228">
        <v>7.3237456144070734E-7</v>
      </c>
      <c r="BF136" s="114">
        <v>1.4647491228814147E-6</v>
      </c>
      <c r="BH136" t="s">
        <v>214</v>
      </c>
      <c r="BI136" s="228">
        <v>1.7201205318895241E-4</v>
      </c>
      <c r="BJ136" s="114">
        <v>3.4402410637790481E-4</v>
      </c>
      <c r="BL136" t="s">
        <v>214</v>
      </c>
      <c r="BM136" s="228" t="e">
        <v>#NUM!</v>
      </c>
      <c r="BN136" s="114" t="e">
        <v>#NUM!</v>
      </c>
      <c r="BP136" t="s">
        <v>214</v>
      </c>
      <c r="BQ136" s="228" t="e">
        <v>#NUM!</v>
      </c>
      <c r="BR136" s="114" t="e">
        <v>#NUM!</v>
      </c>
      <c r="BT136" t="s">
        <v>214</v>
      </c>
      <c r="BU136" s="228" t="e">
        <v>#NUM!</v>
      </c>
      <c r="BV136" s="114" t="e">
        <v>#NUM!</v>
      </c>
    </row>
    <row r="137" spans="1:79" x14ac:dyDescent="0.2">
      <c r="A137" s="27">
        <v>0</v>
      </c>
      <c r="B137" s="28">
        <v>3</v>
      </c>
      <c r="C137" s="25" t="s">
        <v>54</v>
      </c>
      <c r="D137" s="20">
        <v>3</v>
      </c>
      <c r="E137" s="20">
        <v>1</v>
      </c>
      <c r="F137" s="20">
        <v>0</v>
      </c>
      <c r="G137" s="20">
        <v>0</v>
      </c>
      <c r="H137" s="20">
        <v>0</v>
      </c>
      <c r="J137" s="25" t="s">
        <v>54</v>
      </c>
      <c r="K137" s="20">
        <v>194.5</v>
      </c>
      <c r="L137" s="277">
        <v>194.5</v>
      </c>
      <c r="M137" s="282">
        <v>107.5</v>
      </c>
      <c r="N137" s="282">
        <v>107.5</v>
      </c>
      <c r="O137" s="282">
        <v>107.5</v>
      </c>
      <c r="P137" s="175"/>
      <c r="Q137" s="175"/>
      <c r="R137" s="286" t="s">
        <v>508</v>
      </c>
      <c r="S137" s="286" t="s">
        <v>509</v>
      </c>
      <c r="T137" s="286" t="s">
        <v>510</v>
      </c>
      <c r="U137" s="286" t="s">
        <v>511</v>
      </c>
      <c r="V137" s="286" t="s">
        <v>512</v>
      </c>
      <c r="W137" s="175"/>
      <c r="X137" s="175"/>
      <c r="Y137" s="175"/>
      <c r="Z137" s="175"/>
      <c r="AA137" s="175"/>
      <c r="AB137" s="175"/>
      <c r="AC137" s="175"/>
      <c r="AD137" s="175"/>
      <c r="AE137" s="175"/>
      <c r="AF137" s="175"/>
      <c r="AG137" s="175"/>
      <c r="AJ137" t="s">
        <v>476</v>
      </c>
      <c r="AK137" s="229" t="s">
        <v>518</v>
      </c>
      <c r="AL137" s="235" t="s">
        <v>518</v>
      </c>
      <c r="AN137" t="s">
        <v>476</v>
      </c>
      <c r="AO137" s="229" t="s">
        <v>518</v>
      </c>
      <c r="AP137" s="235" t="s">
        <v>518</v>
      </c>
      <c r="AR137" t="s">
        <v>476</v>
      </c>
      <c r="AS137" s="229" t="s">
        <v>518</v>
      </c>
      <c r="AT137" s="235" t="s">
        <v>518</v>
      </c>
      <c r="AV137" t="s">
        <v>476</v>
      </c>
      <c r="AW137" s="229" t="s">
        <v>518</v>
      </c>
      <c r="AX137" s="235" t="s">
        <v>518</v>
      </c>
      <c r="AZ137" t="s">
        <v>476</v>
      </c>
      <c r="BA137" s="229" t="s">
        <v>518</v>
      </c>
      <c r="BB137" s="235" t="s">
        <v>518</v>
      </c>
      <c r="BD137" t="s">
        <v>476</v>
      </c>
      <c r="BE137" s="229" t="s">
        <v>518</v>
      </c>
      <c r="BF137" s="235" t="s">
        <v>518</v>
      </c>
      <c r="BH137" t="s">
        <v>476</v>
      </c>
      <c r="BI137" s="229" t="s">
        <v>518</v>
      </c>
      <c r="BJ137" s="235" t="s">
        <v>518</v>
      </c>
      <c r="BL137" t="s">
        <v>476</v>
      </c>
      <c r="BM137" s="229" t="e">
        <v>#NUM!</v>
      </c>
      <c r="BN137" s="235" t="e">
        <v>#NUM!</v>
      </c>
      <c r="BP137" t="s">
        <v>476</v>
      </c>
      <c r="BQ137" s="229" t="e">
        <v>#NUM!</v>
      </c>
      <c r="BR137" s="235" t="e">
        <v>#NUM!</v>
      </c>
      <c r="BT137" t="s">
        <v>476</v>
      </c>
      <c r="BU137" s="229" t="e">
        <v>#NUM!</v>
      </c>
      <c r="BV137" s="235" t="e">
        <v>#NUM!</v>
      </c>
    </row>
    <row r="138" spans="1:79" x14ac:dyDescent="0.2">
      <c r="A138" s="27">
        <v>0</v>
      </c>
      <c r="B138" s="28">
        <v>2</v>
      </c>
      <c r="C138" s="25" t="s">
        <v>54</v>
      </c>
      <c r="D138" s="20">
        <v>2</v>
      </c>
      <c r="E138" s="20">
        <v>0</v>
      </c>
      <c r="F138" s="20">
        <v>0</v>
      </c>
      <c r="G138" s="20">
        <v>0</v>
      </c>
      <c r="H138" s="20">
        <v>0</v>
      </c>
      <c r="J138" s="25" t="s">
        <v>54</v>
      </c>
      <c r="K138" s="20">
        <v>194.5</v>
      </c>
      <c r="L138" s="277">
        <v>107.5</v>
      </c>
      <c r="M138" s="282">
        <v>107.5</v>
      </c>
      <c r="N138" s="282">
        <v>107.5</v>
      </c>
      <c r="O138" s="282">
        <v>39</v>
      </c>
      <c r="P138" s="175"/>
      <c r="Q138" s="282" t="s">
        <v>54</v>
      </c>
      <c r="R138" s="175">
        <v>1771.2666666666628</v>
      </c>
      <c r="S138" s="175">
        <v>5196.1500000000005</v>
      </c>
      <c r="T138" s="175">
        <v>3096.4952380952382</v>
      </c>
      <c r="U138" s="175">
        <v>2153.1666666666665</v>
      </c>
      <c r="V138" s="175">
        <v>2153.1666666666665</v>
      </c>
      <c r="W138" s="175">
        <v>6178.927927927929</v>
      </c>
      <c r="X138" s="175"/>
      <c r="Y138" s="175"/>
      <c r="Z138" s="175"/>
      <c r="AA138" s="175"/>
      <c r="AB138" s="175"/>
      <c r="AC138" s="175"/>
      <c r="AD138" s="175"/>
      <c r="AE138" s="175"/>
      <c r="AF138" s="175"/>
      <c r="AG138" s="175"/>
    </row>
    <row r="139" spans="1:79" x14ac:dyDescent="0.2">
      <c r="A139" s="27">
        <v>0</v>
      </c>
      <c r="B139" s="28">
        <v>3</v>
      </c>
      <c r="C139" s="25" t="s">
        <v>54</v>
      </c>
      <c r="D139" s="20">
        <v>2</v>
      </c>
      <c r="E139" s="20">
        <v>1</v>
      </c>
      <c r="F139" s="20">
        <v>0</v>
      </c>
      <c r="G139" s="20">
        <v>0</v>
      </c>
      <c r="H139" s="20">
        <v>0</v>
      </c>
      <c r="J139" s="25" t="s">
        <v>54</v>
      </c>
      <c r="K139" s="20">
        <v>194.5</v>
      </c>
      <c r="L139" s="277">
        <v>39</v>
      </c>
      <c r="M139" s="282">
        <v>39</v>
      </c>
      <c r="N139" s="282">
        <v>39</v>
      </c>
      <c r="O139" s="282">
        <v>39</v>
      </c>
      <c r="P139" s="175"/>
      <c r="Q139" s="282" t="s">
        <v>54</v>
      </c>
      <c r="R139" s="175">
        <v>1708.0071428571412</v>
      </c>
      <c r="S139" s="175">
        <v>3096.4952380952382</v>
      </c>
      <c r="T139" s="175">
        <v>3168.9095238095242</v>
      </c>
      <c r="U139" s="175">
        <v>2112.0666666666666</v>
      </c>
      <c r="V139" s="175">
        <v>983.13809523809527</v>
      </c>
      <c r="W139" s="175">
        <v>6273.2992792792784</v>
      </c>
      <c r="X139" s="175"/>
      <c r="Y139" s="175"/>
      <c r="Z139" s="175"/>
      <c r="AA139" s="175"/>
      <c r="AB139" s="175"/>
      <c r="AC139" s="175"/>
      <c r="AD139" s="175"/>
      <c r="AE139" s="175"/>
      <c r="AF139" s="175"/>
      <c r="AG139" s="175"/>
      <c r="AJ139" t="s">
        <v>491</v>
      </c>
      <c r="AK139" s="232">
        <v>227</v>
      </c>
      <c r="AL139" s="232">
        <v>208</v>
      </c>
      <c r="AR139" t="s">
        <v>491</v>
      </c>
      <c r="AS139" s="232">
        <v>446</v>
      </c>
      <c r="AT139" s="232">
        <v>415</v>
      </c>
      <c r="AV139" t="s">
        <v>491</v>
      </c>
      <c r="AW139" s="232">
        <v>407</v>
      </c>
      <c r="AX139" s="232">
        <v>378</v>
      </c>
      <c r="AZ139" t="s">
        <v>491</v>
      </c>
      <c r="BA139" s="232">
        <v>91</v>
      </c>
      <c r="BB139" s="232">
        <v>81</v>
      </c>
      <c r="BD139" t="s">
        <v>491</v>
      </c>
      <c r="BE139" s="232">
        <v>110</v>
      </c>
      <c r="BF139" s="232">
        <v>98</v>
      </c>
      <c r="BH139" t="s">
        <v>491</v>
      </c>
      <c r="BI139" s="232">
        <v>140</v>
      </c>
      <c r="BJ139" s="232">
        <v>126</v>
      </c>
      <c r="BL139" t="s">
        <v>491</v>
      </c>
      <c r="BM139" s="232">
        <v>10</v>
      </c>
      <c r="BN139" s="232">
        <v>8</v>
      </c>
      <c r="BP139" t="s">
        <v>491</v>
      </c>
      <c r="BQ139" s="232">
        <v>75</v>
      </c>
      <c r="BR139" s="232">
        <v>65</v>
      </c>
      <c r="BT139" t="s">
        <v>491</v>
      </c>
      <c r="BU139" s="232">
        <v>67</v>
      </c>
      <c r="BV139" s="232">
        <v>58</v>
      </c>
    </row>
    <row r="140" spans="1:79" x14ac:dyDescent="0.2">
      <c r="A140" s="27">
        <v>1</v>
      </c>
      <c r="B140" s="28">
        <v>2</v>
      </c>
      <c r="C140" s="25" t="s">
        <v>54</v>
      </c>
      <c r="D140" s="20">
        <v>3</v>
      </c>
      <c r="E140" s="20">
        <v>1</v>
      </c>
      <c r="F140" s="20">
        <v>2</v>
      </c>
      <c r="G140" s="20">
        <v>1</v>
      </c>
      <c r="H140" s="20">
        <v>1</v>
      </c>
      <c r="J140" s="25" t="s">
        <v>54</v>
      </c>
      <c r="K140" s="20">
        <v>276</v>
      </c>
      <c r="L140" s="277">
        <v>107.5</v>
      </c>
      <c r="M140" s="282">
        <v>39</v>
      </c>
      <c r="N140" s="282">
        <v>39</v>
      </c>
      <c r="O140" s="282">
        <v>39</v>
      </c>
      <c r="P140" s="175"/>
      <c r="Q140" s="282" t="s">
        <v>86</v>
      </c>
      <c r="R140" s="175">
        <v>1581.4880952380979</v>
      </c>
      <c r="S140" s="175">
        <v>2869.052380952377</v>
      </c>
      <c r="T140" s="175">
        <v>2582.6023809523822</v>
      </c>
      <c r="U140" s="175">
        <v>3299.8023809523811</v>
      </c>
      <c r="V140" s="175">
        <v>6685.8642857142841</v>
      </c>
      <c r="W140" s="175">
        <v>4071.0965765765741</v>
      </c>
      <c r="X140" s="175"/>
      <c r="Y140" s="175"/>
      <c r="Z140" s="175"/>
      <c r="AA140" s="175"/>
      <c r="AB140" s="175"/>
      <c r="AC140" s="175"/>
      <c r="AD140" s="175"/>
      <c r="AE140" s="175"/>
      <c r="AF140" s="175"/>
      <c r="AG140" s="175"/>
      <c r="AJ140" t="s">
        <v>492</v>
      </c>
      <c r="AK140" s="229" t="s">
        <v>518</v>
      </c>
      <c r="AL140" s="229" t="s">
        <v>518</v>
      </c>
      <c r="AR140" t="s">
        <v>492</v>
      </c>
      <c r="AS140" s="229" t="s">
        <v>518</v>
      </c>
      <c r="AT140" s="229" t="s">
        <v>518</v>
      </c>
      <c r="AV140" t="s">
        <v>492</v>
      </c>
      <c r="AW140" s="229" t="s">
        <v>518</v>
      </c>
      <c r="AX140" s="229" t="s">
        <v>518</v>
      </c>
      <c r="AZ140" t="s">
        <v>492</v>
      </c>
      <c r="BA140" s="229" t="s">
        <v>518</v>
      </c>
      <c r="BB140" s="229" t="s">
        <v>518</v>
      </c>
      <c r="BD140" t="s">
        <v>492</v>
      </c>
      <c r="BE140" s="229" t="s">
        <v>518</v>
      </c>
      <c r="BF140" s="229" t="s">
        <v>518</v>
      </c>
      <c r="BH140" t="s">
        <v>492</v>
      </c>
      <c r="BI140" s="229" t="s">
        <v>518</v>
      </c>
      <c r="BJ140" s="229" t="s">
        <v>518</v>
      </c>
      <c r="BL140" t="s">
        <v>492</v>
      </c>
      <c r="BM140" s="229" t="s">
        <v>517</v>
      </c>
      <c r="BN140" s="229" t="s">
        <v>517</v>
      </c>
      <c r="BP140" t="s">
        <v>492</v>
      </c>
      <c r="BQ140" s="229" t="s">
        <v>517</v>
      </c>
      <c r="BR140" s="229" t="s">
        <v>517</v>
      </c>
      <c r="BT140" t="s">
        <v>492</v>
      </c>
      <c r="BU140" s="229" t="s">
        <v>517</v>
      </c>
      <c r="BV140" s="229" t="s">
        <v>517</v>
      </c>
    </row>
    <row r="141" spans="1:79" x14ac:dyDescent="0.2">
      <c r="A141" s="27">
        <v>1</v>
      </c>
      <c r="B141" s="28">
        <v>2</v>
      </c>
      <c r="C141" s="25" t="s">
        <v>54</v>
      </c>
      <c r="D141" s="20">
        <v>3</v>
      </c>
      <c r="E141" s="20">
        <v>1</v>
      </c>
      <c r="F141" s="20">
        <v>0</v>
      </c>
      <c r="G141" s="20">
        <v>0</v>
      </c>
      <c r="H141" s="20">
        <v>1</v>
      </c>
      <c r="J141" s="25" t="s">
        <v>54</v>
      </c>
      <c r="K141" s="20">
        <v>194.5</v>
      </c>
      <c r="L141" s="277">
        <v>39</v>
      </c>
      <c r="M141" s="282">
        <v>39</v>
      </c>
      <c r="N141" s="282">
        <v>39</v>
      </c>
      <c r="O141" s="282">
        <v>39</v>
      </c>
      <c r="P141" s="175"/>
      <c r="Q141" s="282" t="s">
        <v>86</v>
      </c>
      <c r="R141" s="175">
        <v>1708.0071428571412</v>
      </c>
      <c r="S141" s="175">
        <v>4132.388095238096</v>
      </c>
      <c r="T141" s="175">
        <v>3289.1309523809509</v>
      </c>
      <c r="U141" s="175">
        <v>2990.0166666666669</v>
      </c>
      <c r="V141" s="175">
        <v>7115.8500000000013</v>
      </c>
      <c r="W141" s="175">
        <v>4183.6354054054054</v>
      </c>
      <c r="X141" s="175"/>
      <c r="Y141" s="175"/>
      <c r="Z141" s="175"/>
      <c r="AA141" s="175"/>
      <c r="AB141" s="175"/>
      <c r="AC141" s="175"/>
      <c r="AD141" s="175"/>
      <c r="AE141" s="175"/>
      <c r="AF141" s="175"/>
      <c r="AG141" s="175"/>
    </row>
    <row r="142" spans="1:79" x14ac:dyDescent="0.2">
      <c r="A142" s="27">
        <v>0</v>
      </c>
      <c r="B142" s="28">
        <v>1</v>
      </c>
      <c r="C142" s="25" t="s">
        <v>54</v>
      </c>
      <c r="D142" s="20">
        <v>2</v>
      </c>
      <c r="E142" s="20">
        <v>0</v>
      </c>
      <c r="F142" s="20">
        <v>0</v>
      </c>
      <c r="G142" s="20">
        <v>0</v>
      </c>
      <c r="H142" s="20">
        <v>0</v>
      </c>
      <c r="J142" s="25" t="s">
        <v>54</v>
      </c>
      <c r="K142" s="20">
        <v>194.5</v>
      </c>
      <c r="L142" s="277">
        <v>107.5</v>
      </c>
      <c r="M142" s="282">
        <v>39</v>
      </c>
      <c r="N142" s="282">
        <v>39</v>
      </c>
      <c r="O142" s="282">
        <v>39</v>
      </c>
      <c r="P142" s="175"/>
      <c r="Q142" s="175"/>
      <c r="R142" s="175">
        <v>1686.8312853107354</v>
      </c>
      <c r="S142" s="175">
        <v>6494.2482344632754</v>
      </c>
      <c r="T142" s="175">
        <v>5238.9734463276836</v>
      </c>
      <c r="U142" s="175">
        <v>5348.5166666666655</v>
      </c>
      <c r="V142" s="175">
        <v>6712.8940677966102</v>
      </c>
      <c r="W142" s="175">
        <v>6891.9381270903014</v>
      </c>
      <c r="X142" s="175"/>
      <c r="Y142" s="175"/>
      <c r="Z142" s="175"/>
      <c r="AA142" s="175"/>
      <c r="AB142" s="175"/>
      <c r="AC142" s="175"/>
      <c r="AD142" s="175"/>
      <c r="AE142" s="175"/>
      <c r="AF142" s="175"/>
      <c r="AG142" s="175"/>
      <c r="AZ142" t="s">
        <v>214</v>
      </c>
      <c r="BA142" s="232">
        <v>2.1493434906005859E-4</v>
      </c>
      <c r="BB142" s="319">
        <v>4.2986869812011719E-4</v>
      </c>
      <c r="BD142" t="s">
        <v>214</v>
      </c>
      <c r="BE142" s="232">
        <v>1.3303607702255249E-3</v>
      </c>
      <c r="BF142" s="232">
        <v>2.6607215404510498E-3</v>
      </c>
      <c r="BL142" t="s">
        <v>214</v>
      </c>
      <c r="BM142" s="232">
        <v>0.4228515625</v>
      </c>
      <c r="BN142" s="232">
        <v>0.845703125</v>
      </c>
      <c r="BP142" t="s">
        <v>214</v>
      </c>
      <c r="BQ142" s="232">
        <v>0.30507588386535645</v>
      </c>
      <c r="BR142" s="232">
        <v>0.61015176773071289</v>
      </c>
      <c r="BT142" t="s">
        <v>214</v>
      </c>
      <c r="BU142" s="232">
        <v>0.25838041305541992</v>
      </c>
      <c r="BV142" s="232">
        <v>0.51676082611083984</v>
      </c>
    </row>
    <row r="143" spans="1:79" x14ac:dyDescent="0.2">
      <c r="A143" s="27">
        <v>0</v>
      </c>
      <c r="B143" s="28">
        <v>2</v>
      </c>
      <c r="C143" s="25" t="s">
        <v>54</v>
      </c>
      <c r="D143" s="20">
        <v>2</v>
      </c>
      <c r="E143" s="20">
        <v>0</v>
      </c>
      <c r="F143" s="20">
        <v>0</v>
      </c>
      <c r="G143" s="20">
        <v>0</v>
      </c>
      <c r="H143" s="20">
        <v>0</v>
      </c>
      <c r="J143" s="25" t="s">
        <v>54</v>
      </c>
      <c r="K143" s="20">
        <v>276</v>
      </c>
      <c r="L143" s="277">
        <v>107.5</v>
      </c>
      <c r="M143" s="282">
        <v>194.5</v>
      </c>
      <c r="N143" s="282">
        <v>107.5</v>
      </c>
      <c r="O143" s="282">
        <v>107.5</v>
      </c>
      <c r="P143" s="175"/>
      <c r="Q143" s="175"/>
      <c r="R143" s="175"/>
      <c r="S143" s="175"/>
      <c r="T143" s="175"/>
      <c r="U143" s="175"/>
      <c r="V143" s="175"/>
      <c r="W143" s="175"/>
      <c r="X143" s="175"/>
      <c r="Y143" s="175"/>
      <c r="Z143" s="175"/>
      <c r="AA143" s="175"/>
      <c r="AB143" s="175"/>
      <c r="AC143" s="175"/>
      <c r="AD143" s="175"/>
      <c r="AE143" s="175"/>
      <c r="AF143" s="175"/>
      <c r="AG143" s="175"/>
      <c r="AZ143" t="s">
        <v>493</v>
      </c>
      <c r="BA143" s="229" t="s">
        <v>518</v>
      </c>
      <c r="BB143" s="229" t="s">
        <v>518</v>
      </c>
      <c r="BD143" t="s">
        <v>493</v>
      </c>
      <c r="BE143" s="229" t="s">
        <v>518</v>
      </c>
      <c r="BF143" s="229" t="s">
        <v>518</v>
      </c>
      <c r="BL143" t="s">
        <v>493</v>
      </c>
      <c r="BM143" s="229" t="s">
        <v>517</v>
      </c>
      <c r="BN143" s="229" t="s">
        <v>517</v>
      </c>
      <c r="BP143" t="s">
        <v>493</v>
      </c>
      <c r="BQ143" s="229" t="s">
        <v>517</v>
      </c>
      <c r="BR143" s="229" t="s">
        <v>517</v>
      </c>
      <c r="BT143" t="s">
        <v>493</v>
      </c>
      <c r="BU143" s="229" t="s">
        <v>517</v>
      </c>
      <c r="BV143" s="229" t="s">
        <v>517</v>
      </c>
    </row>
    <row r="144" spans="1:79" x14ac:dyDescent="0.2">
      <c r="A144" s="27">
        <v>0</v>
      </c>
      <c r="B144" s="28">
        <v>1</v>
      </c>
      <c r="C144" s="25" t="s">
        <v>54</v>
      </c>
      <c r="D144" s="20">
        <v>3</v>
      </c>
      <c r="E144" s="20">
        <v>0</v>
      </c>
      <c r="F144" s="20">
        <v>0</v>
      </c>
      <c r="G144" s="20">
        <v>0</v>
      </c>
      <c r="H144" s="20">
        <v>0</v>
      </c>
      <c r="J144" s="25" t="s">
        <v>54</v>
      </c>
      <c r="K144" s="20">
        <v>276</v>
      </c>
      <c r="L144" s="277">
        <v>107.5</v>
      </c>
      <c r="M144" s="282">
        <v>39</v>
      </c>
      <c r="N144" s="282">
        <v>39</v>
      </c>
      <c r="O144" s="282">
        <v>107.5</v>
      </c>
      <c r="P144" s="175"/>
      <c r="Q144" s="175"/>
      <c r="R144" s="175"/>
      <c r="S144" s="175"/>
      <c r="T144" s="175"/>
      <c r="U144" s="175"/>
      <c r="V144" s="175"/>
      <c r="W144" s="175"/>
      <c r="X144" s="175"/>
      <c r="Y144" s="175"/>
      <c r="Z144" s="175"/>
      <c r="AA144" s="175"/>
      <c r="AB144" s="175"/>
      <c r="AC144" s="175"/>
      <c r="AD144" s="175"/>
      <c r="AE144" s="175"/>
      <c r="AF144" s="175"/>
      <c r="AG144" s="175"/>
    </row>
    <row r="145" spans="1:102" x14ac:dyDescent="0.2">
      <c r="A145" s="27">
        <v>0</v>
      </c>
      <c r="B145" s="28">
        <v>3</v>
      </c>
      <c r="C145" s="25" t="s">
        <v>54</v>
      </c>
      <c r="D145" s="20">
        <v>3</v>
      </c>
      <c r="E145" s="20">
        <v>0</v>
      </c>
      <c r="F145" s="20">
        <v>0</v>
      </c>
      <c r="G145" s="20">
        <v>0</v>
      </c>
      <c r="H145" s="20">
        <v>0</v>
      </c>
      <c r="J145" s="25" t="s">
        <v>54</v>
      </c>
      <c r="K145" s="20">
        <v>194.5</v>
      </c>
      <c r="L145" s="277">
        <v>39</v>
      </c>
      <c r="M145" s="282">
        <v>39</v>
      </c>
      <c r="N145" s="282">
        <v>39</v>
      </c>
      <c r="O145" s="282">
        <v>39</v>
      </c>
      <c r="P145" s="175"/>
      <c r="Q145" s="175"/>
      <c r="R145" s="175"/>
      <c r="S145" s="175"/>
      <c r="T145" s="175"/>
      <c r="U145" s="175"/>
      <c r="V145" s="175"/>
      <c r="W145" s="175"/>
      <c r="X145" s="175"/>
      <c r="Y145" s="175"/>
      <c r="Z145" s="175"/>
      <c r="AA145" s="175"/>
      <c r="AB145" s="175"/>
      <c r="AC145" s="175"/>
      <c r="AD145" s="175"/>
      <c r="AE145" s="175"/>
      <c r="AF145" s="175"/>
      <c r="AG145" s="175"/>
    </row>
    <row r="146" spans="1:102" x14ac:dyDescent="0.2">
      <c r="A146" s="27">
        <v>0</v>
      </c>
      <c r="B146" s="28">
        <v>2</v>
      </c>
      <c r="C146" s="25" t="s">
        <v>54</v>
      </c>
      <c r="D146" s="20">
        <v>2</v>
      </c>
      <c r="E146" s="20">
        <v>0</v>
      </c>
      <c r="F146" s="20">
        <v>0</v>
      </c>
      <c r="G146" s="20">
        <v>0</v>
      </c>
      <c r="H146" s="20">
        <v>0</v>
      </c>
      <c r="J146" s="25" t="s">
        <v>54</v>
      </c>
      <c r="K146" s="20">
        <v>194.5</v>
      </c>
      <c r="L146" s="277">
        <v>39</v>
      </c>
      <c r="M146" s="282">
        <v>39</v>
      </c>
      <c r="N146" s="282">
        <v>39</v>
      </c>
      <c r="O146" s="282">
        <v>39</v>
      </c>
      <c r="P146" s="175"/>
      <c r="Q146" s="175"/>
      <c r="R146" s="175"/>
      <c r="S146" s="175"/>
      <c r="T146" s="175"/>
      <c r="U146" s="175"/>
      <c r="V146" s="175"/>
      <c r="W146" s="175"/>
      <c r="X146" s="175"/>
      <c r="Y146" s="175"/>
      <c r="Z146" s="175"/>
      <c r="AA146" s="175"/>
      <c r="AB146" s="175"/>
      <c r="AC146" s="175"/>
      <c r="AD146" s="175"/>
      <c r="AE146" s="175"/>
      <c r="AF146" s="175"/>
      <c r="AG146" s="175"/>
    </row>
    <row r="147" spans="1:102" x14ac:dyDescent="0.2">
      <c r="A147" s="27">
        <v>0</v>
      </c>
      <c r="B147" s="28">
        <v>2</v>
      </c>
      <c r="C147" s="25" t="s">
        <v>54</v>
      </c>
      <c r="D147" s="20">
        <v>2</v>
      </c>
      <c r="E147" s="20">
        <v>0</v>
      </c>
      <c r="F147" s="20">
        <v>0</v>
      </c>
      <c r="G147" s="20">
        <v>0</v>
      </c>
      <c r="H147" s="20">
        <v>0</v>
      </c>
      <c r="J147" s="25" t="s">
        <v>54</v>
      </c>
      <c r="K147" s="20">
        <v>276</v>
      </c>
      <c r="L147" s="277">
        <v>39</v>
      </c>
      <c r="M147" s="282">
        <v>39</v>
      </c>
      <c r="N147" s="282">
        <v>39</v>
      </c>
      <c r="O147" s="282">
        <v>39</v>
      </c>
      <c r="P147" s="175"/>
      <c r="Q147" s="175"/>
      <c r="R147" s="175"/>
      <c r="S147" s="175"/>
      <c r="T147" s="175"/>
      <c r="U147" s="175"/>
      <c r="V147" s="175"/>
      <c r="W147" s="175"/>
      <c r="X147" s="175"/>
      <c r="Y147" s="175"/>
      <c r="Z147" s="175"/>
      <c r="AA147" s="175"/>
      <c r="AB147" s="175"/>
      <c r="AC147" s="175"/>
      <c r="AD147" s="175"/>
      <c r="AE147" s="175"/>
      <c r="AF147" s="175"/>
      <c r="AG147" s="175"/>
    </row>
    <row r="148" spans="1:102" x14ac:dyDescent="0.2">
      <c r="C148" s="25" t="s">
        <v>86</v>
      </c>
      <c r="D148" s="26">
        <v>2</v>
      </c>
      <c r="E148" s="26">
        <v>2</v>
      </c>
      <c r="F148" s="26">
        <v>1</v>
      </c>
      <c r="G148" s="26">
        <v>2</v>
      </c>
      <c r="H148" s="26">
        <v>2</v>
      </c>
      <c r="I148" s="266"/>
      <c r="J148" s="25" t="s">
        <v>54</v>
      </c>
      <c r="K148" s="20">
        <v>276</v>
      </c>
      <c r="L148" s="277">
        <v>39</v>
      </c>
      <c r="M148" s="282">
        <v>39</v>
      </c>
      <c r="N148" s="282">
        <v>39</v>
      </c>
      <c r="O148" s="282">
        <v>39</v>
      </c>
      <c r="P148" s="175"/>
      <c r="Q148" s="175"/>
      <c r="R148" s="175"/>
      <c r="S148" s="175"/>
      <c r="T148" s="175"/>
      <c r="U148" s="175"/>
      <c r="V148" s="175"/>
      <c r="W148" s="175"/>
      <c r="X148" s="175"/>
      <c r="Y148" s="175"/>
      <c r="Z148" s="175"/>
      <c r="AA148" s="175"/>
      <c r="AB148" s="175"/>
      <c r="AC148" s="175"/>
      <c r="AD148" s="175"/>
      <c r="AE148" s="175"/>
      <c r="AF148" s="175"/>
      <c r="AG148" s="175"/>
    </row>
    <row r="149" spans="1:102" x14ac:dyDescent="0.2">
      <c r="C149" s="25" t="s">
        <v>86</v>
      </c>
      <c r="D149" s="41">
        <v>2</v>
      </c>
      <c r="E149" s="41">
        <v>2</v>
      </c>
      <c r="F149" s="20">
        <v>1</v>
      </c>
      <c r="G149" s="20">
        <v>1</v>
      </c>
      <c r="H149" s="20">
        <v>1</v>
      </c>
      <c r="I149" s="266"/>
      <c r="J149" s="25" t="s">
        <v>54</v>
      </c>
      <c r="K149" s="20">
        <v>194.5</v>
      </c>
      <c r="L149" s="277">
        <v>39</v>
      </c>
      <c r="M149" s="282">
        <v>39</v>
      </c>
      <c r="N149" s="282">
        <v>39</v>
      </c>
      <c r="O149" s="282">
        <v>39</v>
      </c>
      <c r="P149" s="175"/>
      <c r="Q149" s="175"/>
      <c r="R149" s="175"/>
      <c r="S149" s="175"/>
      <c r="T149" s="175"/>
      <c r="U149" s="175"/>
      <c r="V149" s="175"/>
      <c r="W149" s="175"/>
      <c r="X149" s="175"/>
      <c r="Y149" s="175"/>
      <c r="Z149" s="175"/>
      <c r="AA149" s="175"/>
      <c r="AB149" s="175"/>
      <c r="AC149" s="175"/>
      <c r="AD149" s="175"/>
      <c r="AE149" s="175"/>
      <c r="AF149" s="175"/>
      <c r="AG149" s="175"/>
      <c r="AO149" s="326" t="s">
        <v>545</v>
      </c>
    </row>
    <row r="150" spans="1:102" x14ac:dyDescent="0.2">
      <c r="C150" s="25" t="s">
        <v>86</v>
      </c>
      <c r="D150" s="20">
        <v>3</v>
      </c>
      <c r="E150" s="20">
        <v>1</v>
      </c>
      <c r="F150" s="20">
        <v>1</v>
      </c>
      <c r="G150" s="20">
        <v>1</v>
      </c>
      <c r="H150" s="20">
        <v>1</v>
      </c>
      <c r="I150" s="266"/>
      <c r="J150" s="25" t="s">
        <v>54</v>
      </c>
      <c r="K150" s="20">
        <v>194.5</v>
      </c>
      <c r="L150" s="277">
        <v>39</v>
      </c>
      <c r="M150" s="282">
        <v>39</v>
      </c>
      <c r="N150" s="282">
        <v>39</v>
      </c>
      <c r="O150" s="282">
        <v>39</v>
      </c>
      <c r="P150" s="175"/>
      <c r="Q150" s="175"/>
      <c r="R150" s="175"/>
      <c r="S150" s="175"/>
      <c r="T150" s="175"/>
      <c r="U150" s="175"/>
      <c r="V150" s="175"/>
      <c r="W150" s="175"/>
      <c r="X150" s="175"/>
      <c r="Y150" s="175"/>
      <c r="Z150" s="175"/>
      <c r="AA150" s="175"/>
      <c r="AB150" s="175"/>
      <c r="AC150" s="175"/>
      <c r="AD150" s="175"/>
      <c r="AE150" s="175"/>
      <c r="AF150" s="175"/>
      <c r="AG150" s="175"/>
      <c r="AI150" s="314"/>
      <c r="AJ150" s="314"/>
      <c r="AK150" s="314"/>
      <c r="AL150" s="320" t="s">
        <v>487</v>
      </c>
      <c r="AM150" s="320"/>
      <c r="AN150" s="320"/>
      <c r="AO150" s="320"/>
      <c r="AP150" s="314" t="s">
        <v>521</v>
      </c>
      <c r="AQ150" s="320"/>
      <c r="AR150" s="320"/>
      <c r="AS150" s="320"/>
      <c r="AU150" t="s">
        <v>466</v>
      </c>
    </row>
    <row r="151" spans="1:102" x14ac:dyDescent="0.2">
      <c r="C151" s="25" t="s">
        <v>86</v>
      </c>
      <c r="D151" s="20">
        <v>3</v>
      </c>
      <c r="E151" s="20">
        <v>3</v>
      </c>
      <c r="F151" s="20">
        <v>2</v>
      </c>
      <c r="G151" s="20">
        <v>2</v>
      </c>
      <c r="H151" s="20">
        <v>2</v>
      </c>
      <c r="I151" s="266"/>
      <c r="J151" s="25" t="s">
        <v>86</v>
      </c>
      <c r="K151" s="26">
        <v>194.5</v>
      </c>
      <c r="L151" s="276">
        <v>194.5</v>
      </c>
      <c r="M151" s="282">
        <v>107.5</v>
      </c>
      <c r="N151" s="282">
        <v>194.5</v>
      </c>
      <c r="O151" s="282">
        <v>194.5</v>
      </c>
      <c r="P151" s="175"/>
      <c r="Q151" s="175"/>
      <c r="R151" s="175"/>
      <c r="S151" s="175"/>
      <c r="T151" s="175"/>
      <c r="U151" s="175"/>
      <c r="V151" s="175"/>
      <c r="W151" s="175"/>
      <c r="X151" s="175"/>
      <c r="Y151" s="175"/>
      <c r="Z151" s="175"/>
      <c r="AA151" s="175"/>
      <c r="AB151" s="175"/>
      <c r="AC151" s="175"/>
      <c r="AD151" s="175"/>
      <c r="AE151" s="175"/>
      <c r="AF151" s="175"/>
      <c r="AG151" s="175"/>
      <c r="AI151" s="314" t="s">
        <v>451</v>
      </c>
      <c r="AJ151" s="314" t="s">
        <v>162</v>
      </c>
      <c r="AK151" s="314" t="s">
        <v>520</v>
      </c>
      <c r="AL151" s="321" t="s">
        <v>509</v>
      </c>
      <c r="AM151" s="321" t="s">
        <v>510</v>
      </c>
      <c r="AN151" s="321" t="s">
        <v>511</v>
      </c>
      <c r="AO151" s="321" t="s">
        <v>512</v>
      </c>
      <c r="AP151" s="321" t="s">
        <v>509</v>
      </c>
      <c r="AQ151" s="321" t="s">
        <v>510</v>
      </c>
      <c r="AR151" s="321" t="s">
        <v>511</v>
      </c>
      <c r="AS151" s="321" t="s">
        <v>512</v>
      </c>
    </row>
    <row r="152" spans="1:102" x14ac:dyDescent="0.2">
      <c r="C152" s="25" t="s">
        <v>86</v>
      </c>
      <c r="D152" s="20">
        <v>3</v>
      </c>
      <c r="E152" s="20">
        <v>3</v>
      </c>
      <c r="F152" s="20">
        <v>2</v>
      </c>
      <c r="G152" s="20">
        <v>2</v>
      </c>
      <c r="H152" s="20">
        <v>3</v>
      </c>
      <c r="I152" s="266"/>
      <c r="J152" s="25" t="s">
        <v>86</v>
      </c>
      <c r="K152" s="41">
        <v>194.5</v>
      </c>
      <c r="L152" s="41">
        <v>194.5</v>
      </c>
      <c r="M152" s="280">
        <v>107.5</v>
      </c>
      <c r="N152" s="280">
        <v>107.5</v>
      </c>
      <c r="O152" s="280">
        <v>107.5</v>
      </c>
      <c r="AI152" s="321" t="s">
        <v>508</v>
      </c>
      <c r="AJ152" s="314">
        <v>60</v>
      </c>
      <c r="AK152" s="322">
        <v>2</v>
      </c>
      <c r="AL152" s="314">
        <v>36</v>
      </c>
      <c r="AM152" s="314">
        <v>52</v>
      </c>
      <c r="AN152" s="314">
        <v>49</v>
      </c>
      <c r="AO152" s="314">
        <v>47</v>
      </c>
      <c r="AP152" s="323">
        <v>2.670173815388921E-8</v>
      </c>
      <c r="AQ152" s="323">
        <v>1.1973022573386061E-10</v>
      </c>
      <c r="AR152" s="323">
        <v>4.5632897460734512E-10</v>
      </c>
      <c r="AS152" s="323">
        <v>2.0007839829361274E-9</v>
      </c>
      <c r="AV152" t="s">
        <v>54</v>
      </c>
      <c r="AW152" t="s">
        <v>86</v>
      </c>
    </row>
    <row r="153" spans="1:102" x14ac:dyDescent="0.2">
      <c r="C153" s="25" t="s">
        <v>86</v>
      </c>
      <c r="D153" s="20">
        <v>3</v>
      </c>
      <c r="E153" s="20">
        <v>2</v>
      </c>
      <c r="F153" s="20">
        <v>2</v>
      </c>
      <c r="G153" s="20">
        <v>3</v>
      </c>
      <c r="H153" s="20">
        <v>3</v>
      </c>
      <c r="I153" s="266"/>
      <c r="J153" s="25" t="s">
        <v>86</v>
      </c>
      <c r="K153" s="20">
        <v>276</v>
      </c>
      <c r="L153" s="20">
        <v>107.5</v>
      </c>
      <c r="M153" s="20">
        <v>107.5</v>
      </c>
      <c r="N153" s="20">
        <v>107.5</v>
      </c>
      <c r="O153" s="20">
        <v>107.5</v>
      </c>
      <c r="AI153" s="321" t="s">
        <v>509</v>
      </c>
      <c r="AJ153" s="314">
        <v>60</v>
      </c>
      <c r="AK153" s="322">
        <v>2</v>
      </c>
      <c r="AL153" s="314"/>
      <c r="AM153" s="314">
        <v>24</v>
      </c>
      <c r="AN153" s="314">
        <v>26</v>
      </c>
      <c r="AO153" s="314">
        <v>29</v>
      </c>
      <c r="AP153" s="323"/>
      <c r="AQ153" s="323">
        <v>4.2986869812011719E-4</v>
      </c>
      <c r="AR153" s="323">
        <v>1.4647491228814147E-6</v>
      </c>
      <c r="AS153" s="323">
        <v>3.4402410637790481E-4</v>
      </c>
      <c r="AU153" t="s">
        <v>453</v>
      </c>
      <c r="AV153" s="111">
        <v>30</v>
      </c>
      <c r="AW153" s="122">
        <v>30</v>
      </c>
    </row>
    <row r="154" spans="1:102" x14ac:dyDescent="0.2">
      <c r="C154" s="25" t="s">
        <v>86</v>
      </c>
      <c r="D154" s="20">
        <v>2</v>
      </c>
      <c r="E154" s="20">
        <v>2</v>
      </c>
      <c r="F154" s="20">
        <v>1</v>
      </c>
      <c r="G154" s="20">
        <v>1</v>
      </c>
      <c r="H154" s="20">
        <v>1</v>
      </c>
      <c r="I154" s="266"/>
      <c r="J154" s="25" t="s">
        <v>86</v>
      </c>
      <c r="K154" s="20">
        <v>276</v>
      </c>
      <c r="L154" s="20">
        <v>276</v>
      </c>
      <c r="M154" s="20">
        <v>194.5</v>
      </c>
      <c r="N154" s="20">
        <v>194.5</v>
      </c>
      <c r="O154" s="20">
        <v>194.5</v>
      </c>
      <c r="AI154" s="321" t="s">
        <v>510</v>
      </c>
      <c r="AJ154" s="314">
        <v>60</v>
      </c>
      <c r="AK154" s="314">
        <v>1</v>
      </c>
      <c r="AL154" s="314"/>
      <c r="AM154" s="314"/>
      <c r="AN154" s="314">
        <v>10</v>
      </c>
      <c r="AO154" s="314">
        <v>22</v>
      </c>
      <c r="AP154" s="314"/>
      <c r="AQ154" s="314"/>
      <c r="AR154" s="324">
        <v>0.845703125</v>
      </c>
      <c r="AS154" s="324">
        <v>0.61015176773071289</v>
      </c>
      <c r="AU154" t="s">
        <v>451</v>
      </c>
      <c r="AV154" s="233">
        <v>0</v>
      </c>
      <c r="AW154" s="234">
        <v>2</v>
      </c>
    </row>
    <row r="155" spans="1:102" x14ac:dyDescent="0.2">
      <c r="C155" s="25" t="s">
        <v>86</v>
      </c>
      <c r="D155" s="20">
        <v>3</v>
      </c>
      <c r="E155" s="20">
        <v>2</v>
      </c>
      <c r="F155" s="20">
        <v>2</v>
      </c>
      <c r="G155" s="20">
        <v>2</v>
      </c>
      <c r="H155" s="20">
        <v>0</v>
      </c>
      <c r="I155" s="266"/>
      <c r="J155" s="25" t="s">
        <v>86</v>
      </c>
      <c r="K155" s="20">
        <v>276</v>
      </c>
      <c r="L155" s="20">
        <v>276</v>
      </c>
      <c r="M155" s="20">
        <v>194.5</v>
      </c>
      <c r="N155" s="20">
        <v>194.5</v>
      </c>
      <c r="O155" s="20">
        <v>276</v>
      </c>
      <c r="AI155" s="321" t="s">
        <v>511</v>
      </c>
      <c r="AJ155" s="314">
        <v>60</v>
      </c>
      <c r="AK155" s="314">
        <v>1</v>
      </c>
      <c r="AL155" s="314"/>
      <c r="AM155" s="314"/>
      <c r="AN155" s="314"/>
      <c r="AO155" s="314">
        <v>21</v>
      </c>
      <c r="AP155" s="314"/>
      <c r="AQ155" s="314"/>
      <c r="AR155" s="324"/>
      <c r="AS155" s="324">
        <v>0.51676082611083984</v>
      </c>
      <c r="AU155" t="s">
        <v>214</v>
      </c>
      <c r="AV155" s="114">
        <v>2.7880907360611218E-8</v>
      </c>
    </row>
    <row r="156" spans="1:102" x14ac:dyDescent="0.2">
      <c r="C156" s="25" t="s">
        <v>86</v>
      </c>
      <c r="D156" s="20">
        <v>3</v>
      </c>
      <c r="E156" s="20">
        <v>2</v>
      </c>
      <c r="F156" s="20">
        <v>2</v>
      </c>
      <c r="G156" s="20">
        <v>1</v>
      </c>
      <c r="H156" s="20">
        <v>3</v>
      </c>
      <c r="I156" s="266"/>
      <c r="J156" s="25" t="s">
        <v>86</v>
      </c>
      <c r="K156" s="20">
        <v>276</v>
      </c>
      <c r="L156" s="20">
        <v>194.5</v>
      </c>
      <c r="M156" s="20">
        <v>194.5</v>
      </c>
      <c r="N156" s="20">
        <v>276</v>
      </c>
      <c r="O156" s="20">
        <v>276</v>
      </c>
      <c r="AI156" s="321" t="s">
        <v>512</v>
      </c>
      <c r="AJ156" s="314">
        <v>60</v>
      </c>
      <c r="AK156" s="314">
        <v>1</v>
      </c>
      <c r="AL156" s="314"/>
      <c r="AM156" s="314"/>
      <c r="AN156" s="314"/>
      <c r="AO156" s="314"/>
      <c r="AP156" s="314"/>
      <c r="AQ156" s="314"/>
      <c r="AR156" s="314"/>
      <c r="AS156" s="314"/>
    </row>
    <row r="157" spans="1:102" x14ac:dyDescent="0.2">
      <c r="C157" s="25" t="s">
        <v>86</v>
      </c>
      <c r="D157" s="20">
        <v>3</v>
      </c>
      <c r="E157" s="20">
        <v>2</v>
      </c>
      <c r="F157" s="20">
        <v>2</v>
      </c>
      <c r="G157" s="20">
        <v>2</v>
      </c>
      <c r="H157" s="20">
        <v>2</v>
      </c>
      <c r="I157" s="266"/>
      <c r="J157" s="25" t="s">
        <v>86</v>
      </c>
      <c r="K157" s="20">
        <v>194.5</v>
      </c>
      <c r="L157" s="20">
        <v>194.5</v>
      </c>
      <c r="M157" s="20">
        <v>107.5</v>
      </c>
      <c r="N157" s="20">
        <v>107.5</v>
      </c>
      <c r="O157" s="20">
        <v>107.5</v>
      </c>
      <c r="AI157" s="163"/>
      <c r="AJ157" s="163"/>
      <c r="AK157" s="163"/>
      <c r="AL157" s="163"/>
      <c r="AM157" s="163"/>
      <c r="AN157" s="163"/>
      <c r="AO157" s="163"/>
      <c r="AP157" s="163"/>
      <c r="AQ157" s="163"/>
      <c r="AR157" s="163"/>
      <c r="AS157" s="163"/>
    </row>
    <row r="158" spans="1:102" x14ac:dyDescent="0.2">
      <c r="C158" s="25" t="s">
        <v>86</v>
      </c>
      <c r="D158" s="20">
        <v>3</v>
      </c>
      <c r="E158" s="20">
        <v>3</v>
      </c>
      <c r="F158" s="20">
        <v>2</v>
      </c>
      <c r="G158" s="20">
        <v>2</v>
      </c>
      <c r="H158" s="20">
        <v>0</v>
      </c>
      <c r="I158" s="266"/>
      <c r="J158" s="25" t="s">
        <v>86</v>
      </c>
      <c r="K158" s="20">
        <v>276</v>
      </c>
      <c r="L158" s="20">
        <v>194.5</v>
      </c>
      <c r="M158" s="20">
        <v>194.5</v>
      </c>
      <c r="N158" s="20">
        <v>194.5</v>
      </c>
      <c r="O158" s="20">
        <v>39</v>
      </c>
      <c r="AP158" s="163"/>
      <c r="AQ158" s="163"/>
      <c r="AR158" s="163"/>
      <c r="AS158" s="163"/>
    </row>
    <row r="159" spans="1:102" x14ac:dyDescent="0.2">
      <c r="C159" s="25" t="s">
        <v>86</v>
      </c>
      <c r="D159" s="20">
        <v>2</v>
      </c>
      <c r="E159" s="20">
        <v>1</v>
      </c>
      <c r="F159" s="20">
        <v>1</v>
      </c>
      <c r="G159" s="20">
        <v>1</v>
      </c>
      <c r="H159" s="20">
        <v>2</v>
      </c>
      <c r="I159" s="266"/>
      <c r="J159" s="25" t="s">
        <v>86</v>
      </c>
      <c r="K159" s="20">
        <v>276</v>
      </c>
      <c r="L159" s="20">
        <v>194.5</v>
      </c>
      <c r="M159" s="20">
        <v>194.5</v>
      </c>
      <c r="N159" s="20">
        <v>107.5</v>
      </c>
      <c r="O159" s="20">
        <v>276</v>
      </c>
      <c r="AI159" s="326" t="s">
        <v>545</v>
      </c>
      <c r="AJ159" s="163"/>
      <c r="AK159" s="163"/>
      <c r="AL159" s="163"/>
      <c r="AM159" s="163"/>
      <c r="AN159" s="163"/>
      <c r="AO159" s="163"/>
      <c r="AP159" s="163"/>
      <c r="AQ159" s="163"/>
      <c r="AR159" s="163"/>
      <c r="AS159" s="163"/>
      <c r="BK159" s="37"/>
      <c r="BL159" s="37"/>
      <c r="BM159" s="37"/>
      <c r="BN159" s="37"/>
      <c r="BO159" s="37"/>
      <c r="BP159" s="37"/>
      <c r="BQ159" s="37"/>
      <c r="BR159" s="37"/>
    </row>
    <row r="160" spans="1:102" ht="17" thickBot="1" x14ac:dyDescent="0.25">
      <c r="C160" s="25" t="s">
        <v>86</v>
      </c>
      <c r="D160" s="20">
        <v>3</v>
      </c>
      <c r="E160" s="20">
        <v>3</v>
      </c>
      <c r="F160" s="20">
        <v>3</v>
      </c>
      <c r="G160" s="20">
        <v>3</v>
      </c>
      <c r="H160" s="20">
        <v>2</v>
      </c>
      <c r="I160" s="266"/>
      <c r="J160" s="25" t="s">
        <v>86</v>
      </c>
      <c r="K160" s="20">
        <v>276</v>
      </c>
      <c r="L160" s="20">
        <v>194.5</v>
      </c>
      <c r="M160" s="20">
        <v>194.5</v>
      </c>
      <c r="N160" s="20">
        <v>194.5</v>
      </c>
      <c r="O160" s="20">
        <v>194.5</v>
      </c>
      <c r="AI160" s="327"/>
      <c r="AJ160" s="327"/>
      <c r="AK160" s="321" t="s">
        <v>508</v>
      </c>
      <c r="AL160" s="321" t="s">
        <v>509</v>
      </c>
      <c r="AM160" s="321" t="s">
        <v>510</v>
      </c>
      <c r="AN160" s="321" t="s">
        <v>511</v>
      </c>
      <c r="AO160" s="321" t="s">
        <v>512</v>
      </c>
      <c r="AP160" s="163"/>
      <c r="AQ160" s="163"/>
      <c r="AR160" s="163"/>
      <c r="AS160" s="163"/>
      <c r="BK160" s="41"/>
      <c r="BL160" s="41"/>
      <c r="BM160" s="37"/>
      <c r="BN160" s="37"/>
      <c r="BO160" s="37"/>
      <c r="BP160" s="37"/>
      <c r="BQ160" s="37"/>
      <c r="BR160" s="37"/>
      <c r="CO160" t="s">
        <v>553</v>
      </c>
      <c r="CP160" t="s">
        <v>553</v>
      </c>
      <c r="CQ160" t="s">
        <v>553</v>
      </c>
      <c r="CR160" t="s">
        <v>553</v>
      </c>
      <c r="CS160" t="s">
        <v>553</v>
      </c>
      <c r="CT160" t="s">
        <v>351</v>
      </c>
      <c r="CU160" t="s">
        <v>351</v>
      </c>
      <c r="CV160" t="s">
        <v>351</v>
      </c>
      <c r="CW160" t="s">
        <v>351</v>
      </c>
      <c r="CX160" t="s">
        <v>351</v>
      </c>
    </row>
    <row r="161" spans="3:122" ht="17" thickBot="1" x14ac:dyDescent="0.25">
      <c r="C161" s="25" t="s">
        <v>86</v>
      </c>
      <c r="D161" s="20">
        <v>2</v>
      </c>
      <c r="E161" s="20">
        <v>2</v>
      </c>
      <c r="F161" s="20">
        <v>2</v>
      </c>
      <c r="G161" s="20">
        <v>2</v>
      </c>
      <c r="H161" s="20">
        <v>2</v>
      </c>
      <c r="I161" s="266"/>
      <c r="J161" s="25" t="s">
        <v>86</v>
      </c>
      <c r="K161" s="20">
        <v>276</v>
      </c>
      <c r="L161" s="20">
        <v>276</v>
      </c>
      <c r="M161" s="20">
        <v>194.5</v>
      </c>
      <c r="N161" s="20">
        <v>194.5</v>
      </c>
      <c r="O161" s="20">
        <v>39</v>
      </c>
      <c r="AI161" s="327" t="s">
        <v>162</v>
      </c>
      <c r="AJ161" s="327"/>
      <c r="AK161" s="314">
        <v>60</v>
      </c>
      <c r="AL161" s="314">
        <v>60</v>
      </c>
      <c r="AM161" s="314">
        <v>60</v>
      </c>
      <c r="AN161" s="314">
        <v>60</v>
      </c>
      <c r="AO161" s="314">
        <v>60</v>
      </c>
      <c r="AP161" s="163"/>
      <c r="AQ161" s="163"/>
      <c r="AR161" s="163"/>
      <c r="AS161" s="163"/>
      <c r="BK161" s="41"/>
      <c r="BL161" s="41"/>
      <c r="BM161" s="37"/>
      <c r="BN161" s="37"/>
      <c r="BO161" s="37"/>
      <c r="BP161" s="37"/>
      <c r="BQ161" s="37"/>
      <c r="BR161" s="37"/>
      <c r="CO161" s="23" t="s">
        <v>508</v>
      </c>
      <c r="CP161" s="23" t="s">
        <v>509</v>
      </c>
      <c r="CQ161" s="23" t="s">
        <v>510</v>
      </c>
      <c r="CR161" s="23" t="s">
        <v>511</v>
      </c>
      <c r="CS161" s="223" t="s">
        <v>512</v>
      </c>
      <c r="CT161" s="23" t="s">
        <v>508</v>
      </c>
      <c r="CU161" s="23" t="s">
        <v>509</v>
      </c>
      <c r="CV161" s="23" t="s">
        <v>510</v>
      </c>
      <c r="CW161" s="23" t="s">
        <v>511</v>
      </c>
      <c r="CX161" s="223" t="s">
        <v>512</v>
      </c>
    </row>
    <row r="162" spans="3:122" x14ac:dyDescent="0.2">
      <c r="C162" s="25" t="s">
        <v>86</v>
      </c>
      <c r="D162" s="20">
        <v>3</v>
      </c>
      <c r="E162" s="20">
        <v>2</v>
      </c>
      <c r="F162" s="20">
        <v>2</v>
      </c>
      <c r="G162" s="20">
        <v>2</v>
      </c>
      <c r="H162" s="20">
        <v>3</v>
      </c>
      <c r="I162" s="266"/>
      <c r="J162" s="25" t="s">
        <v>86</v>
      </c>
      <c r="K162" s="20">
        <v>194.5</v>
      </c>
      <c r="L162" s="20">
        <v>107.5</v>
      </c>
      <c r="M162" s="20">
        <v>107.5</v>
      </c>
      <c r="N162" s="20">
        <v>107.5</v>
      </c>
      <c r="O162" s="20">
        <v>194.5</v>
      </c>
      <c r="AI162" s="327" t="s">
        <v>522</v>
      </c>
      <c r="AJ162" s="327"/>
      <c r="AK162" s="322">
        <v>2</v>
      </c>
      <c r="AL162" s="322">
        <v>2</v>
      </c>
      <c r="AM162" s="314">
        <v>1</v>
      </c>
      <c r="AN162" s="314">
        <v>1</v>
      </c>
      <c r="AO162" s="314">
        <v>1</v>
      </c>
      <c r="AP162" s="163"/>
      <c r="AQ162" s="163"/>
      <c r="AR162" s="163"/>
      <c r="AS162" s="163"/>
      <c r="BK162" s="37"/>
      <c r="BL162" s="37"/>
      <c r="BM162" s="37"/>
      <c r="BN162" s="37"/>
      <c r="BO162" s="37"/>
      <c r="BP162" s="37"/>
      <c r="BQ162" s="37"/>
      <c r="BR162" s="37"/>
      <c r="CO162" t="s">
        <v>554</v>
      </c>
      <c r="CP162" t="s">
        <v>555</v>
      </c>
      <c r="CQ162" t="s">
        <v>556</v>
      </c>
      <c r="CR162" t="s">
        <v>557</v>
      </c>
      <c r="CS162" t="s">
        <v>558</v>
      </c>
      <c r="CT162" t="s">
        <v>559</v>
      </c>
      <c r="CU162" t="s">
        <v>560</v>
      </c>
      <c r="CV162" t="s">
        <v>561</v>
      </c>
      <c r="CW162" t="s">
        <v>562</v>
      </c>
      <c r="CX162" t="s">
        <v>563</v>
      </c>
    </row>
    <row r="163" spans="3:122" x14ac:dyDescent="0.2">
      <c r="C163" s="25" t="s">
        <v>86</v>
      </c>
      <c r="D163" s="20">
        <v>2</v>
      </c>
      <c r="E163" s="20">
        <v>1</v>
      </c>
      <c r="F163" s="20">
        <v>1</v>
      </c>
      <c r="G163" s="20">
        <v>2</v>
      </c>
      <c r="H163" s="20">
        <v>1</v>
      </c>
      <c r="I163" s="266"/>
      <c r="J163" s="25" t="s">
        <v>86</v>
      </c>
      <c r="K163" s="20">
        <v>276</v>
      </c>
      <c r="L163" s="20">
        <v>276</v>
      </c>
      <c r="M163" s="20">
        <v>276</v>
      </c>
      <c r="N163" s="20">
        <v>276</v>
      </c>
      <c r="O163" s="20">
        <v>194.5</v>
      </c>
      <c r="AI163" s="432" t="s">
        <v>487</v>
      </c>
      <c r="AJ163" s="321" t="s">
        <v>509</v>
      </c>
      <c r="AK163" s="314">
        <v>36</v>
      </c>
      <c r="AL163" s="314"/>
      <c r="AM163" s="314"/>
      <c r="AN163" s="314"/>
      <c r="AO163" s="314"/>
      <c r="AP163" s="163"/>
      <c r="AQ163" s="163"/>
      <c r="AR163" s="163"/>
      <c r="AS163" s="163"/>
      <c r="BK163" s="37"/>
      <c r="BL163" s="35"/>
      <c r="BM163" s="267"/>
      <c r="BN163" s="267"/>
      <c r="BO163" s="267"/>
      <c r="BP163" s="267"/>
      <c r="BQ163" s="267"/>
      <c r="BR163" s="37"/>
    </row>
    <row r="164" spans="3:122" x14ac:dyDescent="0.2">
      <c r="C164" s="25" t="s">
        <v>86</v>
      </c>
      <c r="D164" s="20">
        <v>3</v>
      </c>
      <c r="E164" s="20">
        <v>3</v>
      </c>
      <c r="F164" s="20">
        <v>2</v>
      </c>
      <c r="G164" s="20">
        <v>2</v>
      </c>
      <c r="H164" s="20">
        <v>2</v>
      </c>
      <c r="I164" s="266"/>
      <c r="J164" s="25" t="s">
        <v>86</v>
      </c>
      <c r="K164" s="20">
        <v>194.5</v>
      </c>
      <c r="L164" s="20">
        <v>194.5</v>
      </c>
      <c r="M164" s="20">
        <v>194.5</v>
      </c>
      <c r="N164" s="20">
        <v>194.5</v>
      </c>
      <c r="O164" s="20">
        <v>194.5</v>
      </c>
      <c r="AI164" s="432"/>
      <c r="AJ164" s="321" t="s">
        <v>510</v>
      </c>
      <c r="AK164" s="314">
        <v>52</v>
      </c>
      <c r="AL164" s="314">
        <v>24</v>
      </c>
      <c r="AM164" s="314"/>
      <c r="AN164" s="314"/>
      <c r="AO164" s="314"/>
      <c r="AP164" s="163"/>
      <c r="AQ164" s="163"/>
      <c r="AR164" s="163"/>
      <c r="AS164" s="163"/>
      <c r="BK164" s="37"/>
      <c r="BL164" s="35"/>
      <c r="BM164" s="41"/>
      <c r="BN164" s="41"/>
      <c r="BO164" s="41"/>
      <c r="BP164" s="41"/>
      <c r="BQ164" s="41"/>
      <c r="BR164" s="37"/>
    </row>
    <row r="165" spans="3:122" x14ac:dyDescent="0.2">
      <c r="C165" s="25" t="s">
        <v>86</v>
      </c>
      <c r="D165" s="20">
        <v>2</v>
      </c>
      <c r="E165" s="20">
        <v>0</v>
      </c>
      <c r="F165" s="20">
        <v>0</v>
      </c>
      <c r="G165" s="20">
        <v>0</v>
      </c>
      <c r="H165" s="20">
        <v>0</v>
      </c>
      <c r="I165" s="266"/>
      <c r="J165" s="25" t="s">
        <v>86</v>
      </c>
      <c r="K165" s="20">
        <v>276</v>
      </c>
      <c r="L165" s="20">
        <v>194.5</v>
      </c>
      <c r="M165" s="20">
        <v>194.5</v>
      </c>
      <c r="N165" s="20">
        <v>194.5</v>
      </c>
      <c r="O165" s="20">
        <v>276</v>
      </c>
      <c r="AI165" s="432"/>
      <c r="AJ165" s="321" t="s">
        <v>511</v>
      </c>
      <c r="AK165" s="314">
        <v>49</v>
      </c>
      <c r="AL165" s="314">
        <v>26</v>
      </c>
      <c r="AM165" s="314">
        <v>10</v>
      </c>
      <c r="AN165" s="314"/>
      <c r="AO165" s="314"/>
      <c r="AP165" s="163"/>
      <c r="AQ165" s="163"/>
      <c r="AR165" s="163"/>
      <c r="AS165" s="163"/>
      <c r="BK165" s="37"/>
      <c r="BL165" s="35"/>
      <c r="BM165" s="41"/>
      <c r="BN165" s="41"/>
      <c r="BO165" s="41"/>
      <c r="BP165" s="41"/>
      <c r="BQ165" s="41"/>
      <c r="BR165" s="37"/>
    </row>
    <row r="166" spans="3:122" x14ac:dyDescent="0.2">
      <c r="C166" s="25" t="s">
        <v>86</v>
      </c>
      <c r="D166" s="20">
        <v>2</v>
      </c>
      <c r="E166" s="20">
        <v>2</v>
      </c>
      <c r="F166" s="20">
        <v>2</v>
      </c>
      <c r="G166" s="20">
        <v>2</v>
      </c>
      <c r="H166" s="20">
        <v>2</v>
      </c>
      <c r="I166" s="266"/>
      <c r="J166" s="25" t="s">
        <v>86</v>
      </c>
      <c r="K166" s="20">
        <v>194.5</v>
      </c>
      <c r="L166" s="20">
        <v>107.5</v>
      </c>
      <c r="M166" s="20">
        <v>107.5</v>
      </c>
      <c r="N166" s="20">
        <v>194.5</v>
      </c>
      <c r="O166" s="20">
        <v>107.5</v>
      </c>
      <c r="AI166" s="432"/>
      <c r="AJ166" s="321" t="s">
        <v>512</v>
      </c>
      <c r="AK166" s="314">
        <v>47</v>
      </c>
      <c r="AL166" s="314">
        <v>29</v>
      </c>
      <c r="AM166" s="314">
        <v>22</v>
      </c>
      <c r="AN166" s="314">
        <v>21</v>
      </c>
      <c r="AO166" s="314"/>
      <c r="AP166" s="163"/>
      <c r="AQ166" s="163"/>
      <c r="AR166" s="163"/>
      <c r="AS166" s="163"/>
      <c r="BK166" s="37"/>
      <c r="BL166" s="143"/>
      <c r="BM166" s="267"/>
      <c r="BN166" s="267"/>
      <c r="BO166" s="267"/>
      <c r="BP166" s="267"/>
      <c r="BQ166" s="267"/>
      <c r="BR166" s="37"/>
    </row>
    <row r="167" spans="3:122" ht="17" thickBot="1" x14ac:dyDescent="0.25">
      <c r="C167" s="25" t="s">
        <v>86</v>
      </c>
      <c r="D167" s="20">
        <v>3</v>
      </c>
      <c r="E167" s="20">
        <v>3</v>
      </c>
      <c r="F167" s="20">
        <v>2</v>
      </c>
      <c r="G167" s="20">
        <v>2</v>
      </c>
      <c r="H167" s="20">
        <v>3</v>
      </c>
      <c r="I167" s="266"/>
      <c r="J167" s="25" t="s">
        <v>86</v>
      </c>
      <c r="K167" s="20">
        <v>276</v>
      </c>
      <c r="L167" s="20">
        <v>276</v>
      </c>
      <c r="M167" s="20">
        <v>194.5</v>
      </c>
      <c r="N167" s="20">
        <v>194.5</v>
      </c>
      <c r="O167" s="20">
        <v>194.5</v>
      </c>
      <c r="AI167" s="457" t="s">
        <v>521</v>
      </c>
      <c r="AJ167" s="321" t="s">
        <v>509</v>
      </c>
      <c r="AK167" s="323">
        <v>2.670173815388921E-8</v>
      </c>
      <c r="AL167" s="314"/>
      <c r="AM167" s="314"/>
      <c r="AN167" s="314"/>
      <c r="AO167" s="314"/>
      <c r="AP167" s="163"/>
      <c r="AQ167" s="163"/>
      <c r="AR167" s="163"/>
      <c r="AS167" s="163"/>
      <c r="BK167" s="37"/>
      <c r="BM167" s="40"/>
      <c r="BN167" s="41">
        <v>3</v>
      </c>
      <c r="BO167" s="41">
        <v>2</v>
      </c>
      <c r="BP167" s="41">
        <v>2</v>
      </c>
      <c r="BQ167" s="41">
        <v>2</v>
      </c>
      <c r="BR167" s="41">
        <v>2</v>
      </c>
      <c r="CO167" t="s">
        <v>54</v>
      </c>
      <c r="CT167" t="s">
        <v>86</v>
      </c>
    </row>
    <row r="168" spans="3:122" ht="49" thickBot="1" x14ac:dyDescent="0.25">
      <c r="C168" s="25" t="s">
        <v>86</v>
      </c>
      <c r="D168" s="20">
        <v>2</v>
      </c>
      <c r="E168" s="20">
        <v>2</v>
      </c>
      <c r="F168" s="20">
        <v>2</v>
      </c>
      <c r="G168" s="20">
        <v>2</v>
      </c>
      <c r="H168" s="20">
        <v>2</v>
      </c>
      <c r="I168" s="266"/>
      <c r="J168" s="25" t="s">
        <v>86</v>
      </c>
      <c r="K168" s="20">
        <v>194.5</v>
      </c>
      <c r="L168" s="20">
        <v>39</v>
      </c>
      <c r="M168" s="20">
        <v>39</v>
      </c>
      <c r="N168" s="20">
        <v>39</v>
      </c>
      <c r="O168" s="20">
        <v>39</v>
      </c>
      <c r="AI168" s="457"/>
      <c r="AJ168" s="321" t="s">
        <v>510</v>
      </c>
      <c r="AK168" s="323">
        <v>1.1973022573386061E-10</v>
      </c>
      <c r="AL168" s="323">
        <v>4.2986869812011719E-4</v>
      </c>
      <c r="AM168" s="314"/>
      <c r="AN168" s="314"/>
      <c r="AO168" s="314"/>
      <c r="AP168" s="163"/>
      <c r="AQ168" s="163"/>
      <c r="AR168" s="163"/>
      <c r="AS168" s="163"/>
      <c r="BK168" s="37"/>
      <c r="BM168" s="48" t="s">
        <v>50</v>
      </c>
      <c r="BN168" s="23" t="s">
        <v>508</v>
      </c>
      <c r="BO168" s="23" t="s">
        <v>509</v>
      </c>
      <c r="BP168" s="23" t="s">
        <v>510</v>
      </c>
      <c r="BQ168" s="23" t="s">
        <v>511</v>
      </c>
      <c r="BR168" s="223" t="s">
        <v>512</v>
      </c>
      <c r="BT168" t="s">
        <v>465</v>
      </c>
      <c r="BW168" t="s">
        <v>486</v>
      </c>
      <c r="CA168" t="s">
        <v>486</v>
      </c>
      <c r="CE168" t="s">
        <v>486</v>
      </c>
      <c r="CI168" t="s">
        <v>486</v>
      </c>
      <c r="CN168" s="48" t="s">
        <v>50</v>
      </c>
      <c r="CO168" s="23" t="s">
        <v>554</v>
      </c>
      <c r="CP168" s="23" t="s">
        <v>555</v>
      </c>
      <c r="CQ168" s="23" t="s">
        <v>556</v>
      </c>
      <c r="CR168" s="23" t="s">
        <v>557</v>
      </c>
      <c r="CS168" s="223" t="s">
        <v>558</v>
      </c>
      <c r="CT168" s="23" t="s">
        <v>559</v>
      </c>
      <c r="CU168" s="23" t="s">
        <v>560</v>
      </c>
      <c r="CV168" s="23" t="s">
        <v>561</v>
      </c>
      <c r="CW168" s="23" t="s">
        <v>562</v>
      </c>
      <c r="CX168" s="223" t="s">
        <v>563</v>
      </c>
    </row>
    <row r="169" spans="3:122" x14ac:dyDescent="0.2">
      <c r="C169" s="25" t="s">
        <v>86</v>
      </c>
      <c r="D169" s="20">
        <v>3</v>
      </c>
      <c r="E169" s="20">
        <v>3</v>
      </c>
      <c r="F169" s="20">
        <v>3</v>
      </c>
      <c r="G169" s="20">
        <v>2</v>
      </c>
      <c r="H169" s="20">
        <v>3</v>
      </c>
      <c r="I169" s="266"/>
      <c r="J169" s="25" t="s">
        <v>86</v>
      </c>
      <c r="K169" s="20">
        <v>194.5</v>
      </c>
      <c r="L169" s="20">
        <v>194.5</v>
      </c>
      <c r="M169" s="20">
        <v>194.5</v>
      </c>
      <c r="N169" s="20">
        <v>194.5</v>
      </c>
      <c r="O169" s="20">
        <v>194.5</v>
      </c>
      <c r="AI169" s="457"/>
      <c r="AJ169" s="321" t="s">
        <v>511</v>
      </c>
      <c r="AK169" s="323">
        <v>4.5632897460734512E-10</v>
      </c>
      <c r="AL169" s="323">
        <v>1.4647491228814147E-6</v>
      </c>
      <c r="AM169" s="324">
        <v>0.845703125</v>
      </c>
      <c r="AN169" s="314"/>
      <c r="AO169" s="314"/>
      <c r="AP169" s="163"/>
      <c r="AQ169" s="163"/>
      <c r="AR169" s="163"/>
      <c r="AS169" s="163"/>
      <c r="BK169" s="250"/>
      <c r="BM169" s="25" t="s">
        <v>54</v>
      </c>
      <c r="BN169" s="26">
        <v>3</v>
      </c>
      <c r="BO169" s="26">
        <v>2</v>
      </c>
      <c r="BP169" s="26">
        <v>2</v>
      </c>
      <c r="BQ169" s="26">
        <v>1</v>
      </c>
      <c r="BR169" s="26">
        <v>1</v>
      </c>
      <c r="CN169" s="25" t="s">
        <v>54</v>
      </c>
      <c r="CO169" s="26">
        <v>3</v>
      </c>
      <c r="CP169" s="26">
        <v>2</v>
      </c>
      <c r="CQ169" s="26">
        <v>2</v>
      </c>
      <c r="CR169" s="26">
        <v>1</v>
      </c>
      <c r="CS169" s="26">
        <v>1</v>
      </c>
      <c r="CT169" s="26">
        <v>2</v>
      </c>
      <c r="CU169" s="26">
        <v>2</v>
      </c>
      <c r="CV169" s="26">
        <v>1</v>
      </c>
      <c r="CW169" s="26">
        <v>2</v>
      </c>
      <c r="CX169" s="26">
        <v>2</v>
      </c>
      <c r="DA169" t="s">
        <v>523</v>
      </c>
      <c r="DH169" t="s">
        <v>523</v>
      </c>
    </row>
    <row r="170" spans="3:122" x14ac:dyDescent="0.2">
      <c r="C170" s="25" t="s">
        <v>86</v>
      </c>
      <c r="D170" s="20">
        <v>3</v>
      </c>
      <c r="E170" s="20">
        <v>2</v>
      </c>
      <c r="F170" s="20">
        <v>2</v>
      </c>
      <c r="G170" s="20">
        <v>2</v>
      </c>
      <c r="H170" s="20">
        <v>0</v>
      </c>
      <c r="I170" s="266"/>
      <c r="J170" s="25" t="s">
        <v>86</v>
      </c>
      <c r="K170" s="20">
        <v>276</v>
      </c>
      <c r="L170" s="20">
        <v>276</v>
      </c>
      <c r="M170" s="20">
        <v>194.5</v>
      </c>
      <c r="N170" s="20">
        <v>194.5</v>
      </c>
      <c r="O170" s="20">
        <v>276</v>
      </c>
      <c r="AI170" s="457"/>
      <c r="AJ170" s="321" t="s">
        <v>512</v>
      </c>
      <c r="AK170" s="323">
        <v>2.0007839829361274E-9</v>
      </c>
      <c r="AL170" s="323">
        <v>3.4402410637790481E-4</v>
      </c>
      <c r="AM170" s="324">
        <v>0.61015176773071289</v>
      </c>
      <c r="AN170" s="314">
        <v>0.51676082611083984</v>
      </c>
      <c r="AO170" s="314"/>
      <c r="AP170" s="163"/>
      <c r="AQ170" s="163"/>
      <c r="AR170" s="163"/>
      <c r="AS170" s="163"/>
      <c r="BK170" s="37"/>
      <c r="BM170" s="25" t="s">
        <v>54</v>
      </c>
      <c r="BN170" s="41">
        <v>2</v>
      </c>
      <c r="BO170" s="41">
        <v>2</v>
      </c>
      <c r="BP170" s="20">
        <v>1</v>
      </c>
      <c r="BQ170" s="20">
        <v>1</v>
      </c>
      <c r="BR170" s="20">
        <v>1</v>
      </c>
      <c r="BT170" t="s">
        <v>207</v>
      </c>
      <c r="BU170" s="328">
        <v>0.05</v>
      </c>
      <c r="BX170" s="28" t="s">
        <v>548</v>
      </c>
      <c r="BY170" s="28" t="s">
        <v>549</v>
      </c>
      <c r="CB170" s="28" t="s">
        <v>509</v>
      </c>
      <c r="CC170" s="28" t="s">
        <v>512</v>
      </c>
      <c r="CF170" s="28" t="s">
        <v>508</v>
      </c>
      <c r="CG170" s="28" t="s">
        <v>512</v>
      </c>
      <c r="CJ170" s="28" t="s">
        <v>508</v>
      </c>
      <c r="CK170" s="28" t="s">
        <v>511</v>
      </c>
      <c r="CN170" s="25" t="s">
        <v>54</v>
      </c>
      <c r="CO170" s="41">
        <v>2</v>
      </c>
      <c r="CP170" s="41">
        <v>2</v>
      </c>
      <c r="CQ170" s="20">
        <v>1</v>
      </c>
      <c r="CR170" s="20">
        <v>1</v>
      </c>
      <c r="CS170" s="20">
        <v>1</v>
      </c>
      <c r="CT170" s="41">
        <v>2</v>
      </c>
      <c r="CU170" s="41">
        <v>2</v>
      </c>
      <c r="CV170" s="20">
        <v>1</v>
      </c>
      <c r="CW170" s="20">
        <v>1</v>
      </c>
      <c r="CX170" s="20">
        <v>1</v>
      </c>
    </row>
    <row r="171" spans="3:122" x14ac:dyDescent="0.2">
      <c r="C171" s="25" t="s">
        <v>86</v>
      </c>
      <c r="D171" s="20">
        <v>2</v>
      </c>
      <c r="E171" s="20">
        <v>2</v>
      </c>
      <c r="F171" s="20">
        <v>2</v>
      </c>
      <c r="G171" s="20">
        <v>2</v>
      </c>
      <c r="H171" s="20">
        <v>3</v>
      </c>
      <c r="I171" s="266"/>
      <c r="J171" s="25" t="s">
        <v>86</v>
      </c>
      <c r="K171" s="20">
        <v>194.5</v>
      </c>
      <c r="L171" s="20">
        <v>194.5</v>
      </c>
      <c r="M171" s="20">
        <v>194.5</v>
      </c>
      <c r="N171" s="20">
        <v>194.5</v>
      </c>
      <c r="O171" s="20">
        <v>194.5</v>
      </c>
      <c r="BK171" s="37"/>
      <c r="BM171" s="25" t="s">
        <v>54</v>
      </c>
      <c r="BN171" s="20">
        <v>3</v>
      </c>
      <c r="BO171" s="20">
        <v>2</v>
      </c>
      <c r="BP171" s="20">
        <v>0</v>
      </c>
      <c r="BQ171" s="20">
        <v>0</v>
      </c>
      <c r="BR171" s="20">
        <v>0</v>
      </c>
      <c r="BW171" t="s">
        <v>451</v>
      </c>
      <c r="BX171" s="330">
        <v>2.5</v>
      </c>
      <c r="BY171" s="331">
        <v>1.5</v>
      </c>
      <c r="CA171" t="s">
        <v>451</v>
      </c>
      <c r="CB171" s="330">
        <v>1</v>
      </c>
      <c r="CC171" s="331">
        <v>0</v>
      </c>
      <c r="CE171" t="s">
        <v>451</v>
      </c>
      <c r="CF171" s="330">
        <v>2</v>
      </c>
      <c r="CG171" s="331">
        <v>0</v>
      </c>
      <c r="CI171" t="s">
        <v>451</v>
      </c>
      <c r="CJ171" s="330">
        <v>2</v>
      </c>
      <c r="CK171" s="331">
        <v>0</v>
      </c>
      <c r="CN171" s="25" t="s">
        <v>54</v>
      </c>
      <c r="CO171" s="20">
        <v>3</v>
      </c>
      <c r="CP171" s="20">
        <v>2</v>
      </c>
      <c r="CQ171" s="20">
        <v>0</v>
      </c>
      <c r="CR171" s="20">
        <v>0</v>
      </c>
      <c r="CS171" s="20">
        <v>0</v>
      </c>
      <c r="CT171" s="20">
        <v>3</v>
      </c>
      <c r="CU171" s="20">
        <v>1</v>
      </c>
      <c r="CV171" s="20">
        <v>1</v>
      </c>
      <c r="CW171" s="20">
        <v>1</v>
      </c>
      <c r="CX171" s="20">
        <v>1</v>
      </c>
      <c r="DB171" s="273" t="s">
        <v>533</v>
      </c>
      <c r="DC171" s="273" t="s">
        <v>534</v>
      </c>
      <c r="DD171" s="273" t="s">
        <v>535</v>
      </c>
      <c r="DE171" s="273" t="s">
        <v>536</v>
      </c>
      <c r="DF171" s="273" t="s">
        <v>537</v>
      </c>
      <c r="DI171" s="273" t="s">
        <v>564</v>
      </c>
      <c r="DJ171" s="273" t="s">
        <v>567</v>
      </c>
      <c r="DK171" s="273" t="s">
        <v>568</v>
      </c>
      <c r="DL171" s="273" t="s">
        <v>569</v>
      </c>
      <c r="DM171" s="273" t="s">
        <v>570</v>
      </c>
      <c r="DN171" s="273" t="s">
        <v>565</v>
      </c>
      <c r="DO171" s="273" t="s">
        <v>566</v>
      </c>
      <c r="DP171" s="273" t="s">
        <v>571</v>
      </c>
      <c r="DQ171" s="273" t="s">
        <v>572</v>
      </c>
      <c r="DR171" s="273" t="s">
        <v>573</v>
      </c>
    </row>
    <row r="172" spans="3:122" x14ac:dyDescent="0.2">
      <c r="C172" s="25" t="s">
        <v>86</v>
      </c>
      <c r="D172" s="20">
        <v>2</v>
      </c>
      <c r="E172" s="20">
        <v>2</v>
      </c>
      <c r="F172" s="20">
        <v>1</v>
      </c>
      <c r="G172" s="20">
        <v>1</v>
      </c>
      <c r="H172" s="20">
        <v>1</v>
      </c>
      <c r="I172" s="266"/>
      <c r="J172" s="25" t="s">
        <v>86</v>
      </c>
      <c r="K172" s="20">
        <v>276</v>
      </c>
      <c r="L172" s="20">
        <v>276</v>
      </c>
      <c r="M172" s="20">
        <v>276</v>
      </c>
      <c r="N172" s="20">
        <v>194.5</v>
      </c>
      <c r="O172" s="20">
        <v>276</v>
      </c>
      <c r="BK172" s="37"/>
      <c r="BM172" s="25" t="s">
        <v>54</v>
      </c>
      <c r="BN172" s="20">
        <v>2</v>
      </c>
      <c r="BO172" s="20">
        <v>0</v>
      </c>
      <c r="BP172" s="20">
        <v>0</v>
      </c>
      <c r="BQ172" s="20">
        <v>0</v>
      </c>
      <c r="BR172" s="20">
        <v>2</v>
      </c>
      <c r="BT172" t="s">
        <v>455</v>
      </c>
      <c r="BU172" s="329" t="e">
        <v>#NAME?</v>
      </c>
      <c r="CN172" s="25" t="s">
        <v>54</v>
      </c>
      <c r="CO172" s="20">
        <v>2</v>
      </c>
      <c r="CP172" s="20">
        <v>0</v>
      </c>
      <c r="CQ172" s="20">
        <v>0</v>
      </c>
      <c r="CR172" s="20">
        <v>0</v>
      </c>
      <c r="CS172" s="20">
        <v>2</v>
      </c>
      <c r="CT172" s="20">
        <v>3</v>
      </c>
      <c r="CU172" s="20">
        <v>3</v>
      </c>
      <c r="CV172" s="20">
        <v>2</v>
      </c>
      <c r="CW172" s="20">
        <v>2</v>
      </c>
      <c r="CX172" s="20">
        <v>2</v>
      </c>
      <c r="DA172" t="s">
        <v>525</v>
      </c>
      <c r="DB172" s="352">
        <v>2</v>
      </c>
      <c r="DC172" s="356">
        <v>1</v>
      </c>
      <c r="DD172" s="356">
        <v>0</v>
      </c>
      <c r="DE172" s="356">
        <v>1</v>
      </c>
      <c r="DF172" s="332">
        <v>0</v>
      </c>
      <c r="DH172" t="s">
        <v>525</v>
      </c>
      <c r="DI172" s="352">
        <v>2</v>
      </c>
      <c r="DJ172" s="356">
        <v>0</v>
      </c>
      <c r="DK172" s="356">
        <v>0</v>
      </c>
      <c r="DL172" s="356">
        <v>0</v>
      </c>
      <c r="DM172" s="356">
        <v>0</v>
      </c>
      <c r="DN172" s="356">
        <v>2</v>
      </c>
      <c r="DO172" s="356">
        <v>1</v>
      </c>
      <c r="DP172" s="356">
        <v>0</v>
      </c>
      <c r="DQ172" s="356">
        <v>1</v>
      </c>
      <c r="DR172" s="332">
        <v>0</v>
      </c>
    </row>
    <row r="173" spans="3:122" x14ac:dyDescent="0.2">
      <c r="C173" s="25" t="s">
        <v>86</v>
      </c>
      <c r="D173" s="20">
        <v>2</v>
      </c>
      <c r="E173" s="20">
        <v>2</v>
      </c>
      <c r="F173" s="20">
        <v>2</v>
      </c>
      <c r="G173" s="20">
        <v>2</v>
      </c>
      <c r="H173" s="20">
        <v>0</v>
      </c>
      <c r="I173" s="266"/>
      <c r="J173" s="25" t="s">
        <v>86</v>
      </c>
      <c r="K173" s="20">
        <v>276</v>
      </c>
      <c r="L173" s="20">
        <v>194.5</v>
      </c>
      <c r="M173" s="20">
        <v>194.5</v>
      </c>
      <c r="N173" s="20">
        <v>194.5</v>
      </c>
      <c r="O173" s="20">
        <v>39</v>
      </c>
      <c r="BK173" s="37"/>
      <c r="BM173" s="25" t="s">
        <v>54</v>
      </c>
      <c r="BN173" s="20">
        <v>2</v>
      </c>
      <c r="BO173" s="20">
        <v>2</v>
      </c>
      <c r="BP173" s="20">
        <v>0</v>
      </c>
      <c r="BQ173" s="20">
        <v>0</v>
      </c>
      <c r="BR173" s="20">
        <v>0</v>
      </c>
      <c r="BT173" t="s">
        <v>211</v>
      </c>
      <c r="BU173" s="228">
        <v>4</v>
      </c>
      <c r="BW173" t="s">
        <v>453</v>
      </c>
      <c r="BX173" s="329">
        <v>4</v>
      </c>
      <c r="CA173" t="s">
        <v>453</v>
      </c>
      <c r="CB173" s="329">
        <v>30</v>
      </c>
      <c r="CE173" t="s">
        <v>453</v>
      </c>
      <c r="CF173" s="329">
        <v>30</v>
      </c>
      <c r="CI173" t="s">
        <v>453</v>
      </c>
      <c r="CJ173" s="329">
        <v>30</v>
      </c>
      <c r="CN173" s="25" t="s">
        <v>54</v>
      </c>
      <c r="CO173" s="20">
        <v>2</v>
      </c>
      <c r="CP173" s="20">
        <v>2</v>
      </c>
      <c r="CQ173" s="20">
        <v>0</v>
      </c>
      <c r="CR173" s="20">
        <v>0</v>
      </c>
      <c r="CS173" s="20">
        <v>0</v>
      </c>
      <c r="CT173" s="20">
        <v>3</v>
      </c>
      <c r="CU173" s="20">
        <v>3</v>
      </c>
      <c r="CV173" s="20">
        <v>2</v>
      </c>
      <c r="CW173" s="20">
        <v>2</v>
      </c>
      <c r="CX173" s="20">
        <v>3</v>
      </c>
      <c r="DA173" t="s">
        <v>529</v>
      </c>
      <c r="DB173" s="113">
        <v>0</v>
      </c>
      <c r="DC173" s="37">
        <v>1</v>
      </c>
      <c r="DD173" s="37">
        <v>1</v>
      </c>
      <c r="DE173" s="37">
        <v>0.25</v>
      </c>
      <c r="DF173" s="114">
        <v>1</v>
      </c>
      <c r="DH173" t="s">
        <v>529</v>
      </c>
      <c r="DI173" s="113">
        <v>0</v>
      </c>
      <c r="DJ173" s="37">
        <v>0</v>
      </c>
      <c r="DK173" s="37">
        <v>0</v>
      </c>
      <c r="DL173" s="37">
        <v>0</v>
      </c>
      <c r="DM173" s="37">
        <v>0</v>
      </c>
      <c r="DN173" s="37">
        <v>0</v>
      </c>
      <c r="DO173" s="37">
        <v>1</v>
      </c>
      <c r="DP173" s="37">
        <v>1</v>
      </c>
      <c r="DQ173" s="37">
        <v>0.25</v>
      </c>
      <c r="DR173" s="114">
        <v>1</v>
      </c>
    </row>
    <row r="174" spans="3:122" x14ac:dyDescent="0.2">
      <c r="C174" s="25" t="s">
        <v>86</v>
      </c>
      <c r="D174" s="20">
        <v>2</v>
      </c>
      <c r="E174" s="20">
        <v>2</v>
      </c>
      <c r="F174" s="20">
        <v>1</v>
      </c>
      <c r="G174" s="20">
        <v>1</v>
      </c>
      <c r="H174" s="20">
        <v>1</v>
      </c>
      <c r="I174" s="266"/>
      <c r="J174" s="25" t="s">
        <v>86</v>
      </c>
      <c r="K174" s="20">
        <v>194.5</v>
      </c>
      <c r="L174" s="20">
        <v>194.5</v>
      </c>
      <c r="M174" s="20">
        <v>194.5</v>
      </c>
      <c r="N174" s="20">
        <v>194.5</v>
      </c>
      <c r="O174" s="20">
        <v>276</v>
      </c>
      <c r="BK174" s="37"/>
      <c r="BM174" s="25" t="s">
        <v>54</v>
      </c>
      <c r="BN174" s="20">
        <v>2</v>
      </c>
      <c r="BO174" s="20">
        <v>0</v>
      </c>
      <c r="BP174" s="20">
        <v>0</v>
      </c>
      <c r="BQ174" s="20">
        <v>0</v>
      </c>
      <c r="BR174" s="20">
        <v>0</v>
      </c>
      <c r="BT174" t="s">
        <v>214</v>
      </c>
      <c r="BU174" s="228" t="e">
        <v>#NAME?</v>
      </c>
      <c r="BW174" t="s">
        <v>487</v>
      </c>
      <c r="BX174" s="228">
        <v>3</v>
      </c>
      <c r="CA174" t="s">
        <v>487</v>
      </c>
      <c r="CB174" s="228">
        <v>12</v>
      </c>
      <c r="CE174" t="s">
        <v>487</v>
      </c>
      <c r="CF174" s="228">
        <v>29</v>
      </c>
      <c r="CI174" t="s">
        <v>487</v>
      </c>
      <c r="CJ174" s="228">
        <v>30</v>
      </c>
      <c r="CN174" s="25" t="s">
        <v>54</v>
      </c>
      <c r="CO174" s="20">
        <v>2</v>
      </c>
      <c r="CP174" s="20">
        <v>0</v>
      </c>
      <c r="CQ174" s="20">
        <v>0</v>
      </c>
      <c r="CR174" s="20">
        <v>0</v>
      </c>
      <c r="CS174" s="20">
        <v>0</v>
      </c>
      <c r="CT174" s="20">
        <v>3</v>
      </c>
      <c r="CU174" s="20">
        <v>2</v>
      </c>
      <c r="CV174" s="20">
        <v>2</v>
      </c>
      <c r="CW174" s="20">
        <v>3</v>
      </c>
      <c r="CX174" s="20">
        <v>3</v>
      </c>
      <c r="DA174" t="s">
        <v>530</v>
      </c>
      <c r="DB174" s="113">
        <v>1</v>
      </c>
      <c r="DC174" s="37">
        <v>0</v>
      </c>
      <c r="DD174" s="37">
        <v>1</v>
      </c>
      <c r="DE174" s="37">
        <v>0.75</v>
      </c>
      <c r="DF174" s="114">
        <v>1</v>
      </c>
      <c r="DH174" t="s">
        <v>530</v>
      </c>
      <c r="DI174" s="113">
        <v>0</v>
      </c>
      <c r="DJ174" s="37">
        <v>1</v>
      </c>
      <c r="DK174" s="37">
        <v>0</v>
      </c>
      <c r="DL174" s="37">
        <v>0</v>
      </c>
      <c r="DM174" s="37">
        <v>0</v>
      </c>
      <c r="DN174" s="37">
        <v>1</v>
      </c>
      <c r="DO174" s="37">
        <v>0</v>
      </c>
      <c r="DP174" s="37">
        <v>1</v>
      </c>
      <c r="DQ174" s="37">
        <v>0.75</v>
      </c>
      <c r="DR174" s="114">
        <v>1</v>
      </c>
    </row>
    <row r="175" spans="3:122" x14ac:dyDescent="0.2">
      <c r="C175" s="25" t="s">
        <v>86</v>
      </c>
      <c r="D175" s="20">
        <v>3</v>
      </c>
      <c r="E175" s="20">
        <v>3</v>
      </c>
      <c r="F175" s="20">
        <v>2</v>
      </c>
      <c r="G175" s="20">
        <v>3</v>
      </c>
      <c r="H175" s="20">
        <v>2</v>
      </c>
      <c r="I175" s="266"/>
      <c r="J175" s="25" t="s">
        <v>86</v>
      </c>
      <c r="K175" s="20">
        <v>194.5</v>
      </c>
      <c r="L175" s="20">
        <v>194.5</v>
      </c>
      <c r="M175" s="20">
        <v>107.5</v>
      </c>
      <c r="N175" s="20">
        <v>107.5</v>
      </c>
      <c r="O175" s="20">
        <v>107.5</v>
      </c>
      <c r="BE175" t="s">
        <v>550</v>
      </c>
      <c r="BK175" s="37"/>
      <c r="BM175" s="25" t="s">
        <v>54</v>
      </c>
      <c r="BN175" s="19">
        <v>2</v>
      </c>
      <c r="BO175" s="20">
        <v>2</v>
      </c>
      <c r="BP175" s="20">
        <v>1</v>
      </c>
      <c r="BQ175" s="20">
        <v>1</v>
      </c>
      <c r="BR175" s="20">
        <v>1</v>
      </c>
      <c r="BT175" t="s">
        <v>216</v>
      </c>
      <c r="BU175" s="229" t="e">
        <v>#NAME?</v>
      </c>
      <c r="BW175" t="s">
        <v>488</v>
      </c>
      <c r="BX175" s="228" t="e">
        <v>#NAME?</v>
      </c>
      <c r="CA175" t="s">
        <v>488</v>
      </c>
      <c r="CB175" s="228" t="e">
        <v>#NAME?</v>
      </c>
      <c r="CE175" t="s">
        <v>488</v>
      </c>
      <c r="CF175" s="228" t="e">
        <v>#NAME?</v>
      </c>
      <c r="CI175" t="s">
        <v>488</v>
      </c>
      <c r="CJ175" s="228" t="e">
        <v>#NAME?</v>
      </c>
      <c r="CN175" s="25" t="s">
        <v>54</v>
      </c>
      <c r="CO175" s="19">
        <v>2</v>
      </c>
      <c r="CP175" s="20">
        <v>2</v>
      </c>
      <c r="CQ175" s="20">
        <v>1</v>
      </c>
      <c r="CR175" s="20">
        <v>1</v>
      </c>
      <c r="CS175" s="20">
        <v>1</v>
      </c>
      <c r="CT175" s="20">
        <v>2</v>
      </c>
      <c r="CU175" s="20">
        <v>2</v>
      </c>
      <c r="CV175" s="20">
        <v>1</v>
      </c>
      <c r="CW175" s="20">
        <v>1</v>
      </c>
      <c r="CX175" s="20">
        <v>1</v>
      </c>
      <c r="DA175" t="s">
        <v>531</v>
      </c>
      <c r="DB175" s="113">
        <v>0</v>
      </c>
      <c r="DC175" s="37">
        <v>0.75</v>
      </c>
      <c r="DD175" s="37">
        <v>0</v>
      </c>
      <c r="DE175" s="37">
        <v>0</v>
      </c>
      <c r="DF175" s="114">
        <v>0</v>
      </c>
      <c r="DH175" t="s">
        <v>531</v>
      </c>
      <c r="DI175" s="113">
        <v>1</v>
      </c>
      <c r="DJ175" s="37">
        <v>0.75</v>
      </c>
      <c r="DK175" s="37">
        <v>1</v>
      </c>
      <c r="DL175" s="37">
        <v>1</v>
      </c>
      <c r="DM175" s="37">
        <v>1</v>
      </c>
      <c r="DN175" s="37">
        <v>0</v>
      </c>
      <c r="DO175" s="37">
        <v>0.75</v>
      </c>
      <c r="DP175" s="37">
        <v>0</v>
      </c>
      <c r="DQ175" s="37">
        <v>0</v>
      </c>
      <c r="DR175" s="114">
        <v>0</v>
      </c>
    </row>
    <row r="176" spans="3:122" x14ac:dyDescent="0.2">
      <c r="C176" s="25" t="s">
        <v>86</v>
      </c>
      <c r="D176" s="20">
        <v>2</v>
      </c>
      <c r="E176" s="20">
        <v>2</v>
      </c>
      <c r="F176" s="20">
        <v>2</v>
      </c>
      <c r="G176" s="20">
        <v>2</v>
      </c>
      <c r="H176" s="20">
        <v>2</v>
      </c>
      <c r="I176" s="266"/>
      <c r="J176" s="25" t="s">
        <v>86</v>
      </c>
      <c r="K176" s="20">
        <v>194.5</v>
      </c>
      <c r="L176" s="20">
        <v>194.5</v>
      </c>
      <c r="M176" s="20">
        <v>194.5</v>
      </c>
      <c r="N176" s="20">
        <v>194.5</v>
      </c>
      <c r="O176" s="20">
        <v>39</v>
      </c>
      <c r="BE176" s="340" t="s">
        <v>521</v>
      </c>
      <c r="BF176" s="340"/>
      <c r="BG176" s="340" t="s">
        <v>520</v>
      </c>
      <c r="BH176" s="341" t="s">
        <v>509</v>
      </c>
      <c r="BI176" s="341" t="s">
        <v>510</v>
      </c>
      <c r="BJ176" s="341" t="s">
        <v>511</v>
      </c>
      <c r="BK176" s="341" t="s">
        <v>512</v>
      </c>
      <c r="BM176" s="25" t="s">
        <v>54</v>
      </c>
      <c r="BN176" s="20">
        <v>3</v>
      </c>
      <c r="BO176" s="20">
        <v>1</v>
      </c>
      <c r="BP176" s="20">
        <v>2</v>
      </c>
      <c r="BQ176" s="20">
        <v>1</v>
      </c>
      <c r="BR176" s="20">
        <v>1</v>
      </c>
      <c r="BW176" t="s">
        <v>489</v>
      </c>
      <c r="BX176" s="228" t="e">
        <v>#NAME?</v>
      </c>
      <c r="CA176" t="s">
        <v>489</v>
      </c>
      <c r="CB176" s="228" t="e">
        <v>#NAME?</v>
      </c>
      <c r="CE176" t="s">
        <v>489</v>
      </c>
      <c r="CF176" s="228" t="e">
        <v>#NAME?</v>
      </c>
      <c r="CI176" t="s">
        <v>489</v>
      </c>
      <c r="CJ176" s="228" t="e">
        <v>#NAME?</v>
      </c>
      <c r="CN176" s="25" t="s">
        <v>54</v>
      </c>
      <c r="CO176" s="20">
        <v>3</v>
      </c>
      <c r="CP176" s="20">
        <v>1</v>
      </c>
      <c r="CQ176" s="20">
        <v>2</v>
      </c>
      <c r="CR176" s="20">
        <v>1</v>
      </c>
      <c r="CS176" s="20">
        <v>1</v>
      </c>
      <c r="CT176" s="20">
        <v>3</v>
      </c>
      <c r="CU176" s="20">
        <v>2</v>
      </c>
      <c r="CV176" s="20">
        <v>2</v>
      </c>
      <c r="CW176" s="20">
        <v>2</v>
      </c>
      <c r="CX176" s="20">
        <v>0</v>
      </c>
      <c r="DA176" t="s">
        <v>532</v>
      </c>
      <c r="DB176" s="115">
        <v>0</v>
      </c>
      <c r="DC176" s="226">
        <v>0.25</v>
      </c>
      <c r="DD176" s="226">
        <v>1</v>
      </c>
      <c r="DE176" s="226">
        <v>1</v>
      </c>
      <c r="DF176" s="116">
        <v>1</v>
      </c>
      <c r="DH176" t="s">
        <v>532</v>
      </c>
      <c r="DI176" s="115">
        <v>0</v>
      </c>
      <c r="DJ176" s="226">
        <v>0.25</v>
      </c>
      <c r="DK176" s="226">
        <v>1</v>
      </c>
      <c r="DL176" s="226">
        <v>1</v>
      </c>
      <c r="DM176" s="226">
        <v>1</v>
      </c>
      <c r="DN176" s="226">
        <v>0</v>
      </c>
      <c r="DO176" s="226">
        <v>0.25</v>
      </c>
      <c r="DP176" s="226">
        <v>1</v>
      </c>
      <c r="DQ176" s="226">
        <v>1</v>
      </c>
      <c r="DR176" s="116">
        <v>1</v>
      </c>
    </row>
    <row r="177" spans="3:122" x14ac:dyDescent="0.2">
      <c r="C177" s="25" t="s">
        <v>86</v>
      </c>
      <c r="D177" s="20">
        <v>3</v>
      </c>
      <c r="E177" s="20">
        <v>2</v>
      </c>
      <c r="F177" s="20">
        <v>2</v>
      </c>
      <c r="G177" s="20">
        <v>2</v>
      </c>
      <c r="H177" s="20">
        <v>2</v>
      </c>
      <c r="I177" s="266"/>
      <c r="J177" s="25" t="s">
        <v>86</v>
      </c>
      <c r="K177" s="20">
        <v>194.5</v>
      </c>
      <c r="L177" s="20">
        <v>194.5</v>
      </c>
      <c r="M177" s="20">
        <v>107.5</v>
      </c>
      <c r="N177" s="20">
        <v>107.5</v>
      </c>
      <c r="O177" s="20">
        <v>107.5</v>
      </c>
      <c r="BE177" s="340" t="s">
        <v>54</v>
      </c>
      <c r="BF177" s="341" t="s">
        <v>508</v>
      </c>
      <c r="BG177" s="342">
        <v>2</v>
      </c>
      <c r="BH177" s="337">
        <v>5.9604644775390625E-8</v>
      </c>
      <c r="BI177" s="337">
        <v>1.1504884485091793E-6</v>
      </c>
      <c r="BJ177" s="337">
        <v>9.5290872104136781E-7</v>
      </c>
      <c r="BK177" s="337">
        <v>1.0887087364963577E-6</v>
      </c>
      <c r="BM177" s="25" t="s">
        <v>54</v>
      </c>
      <c r="BN177" s="20">
        <v>3</v>
      </c>
      <c r="BO177" s="20">
        <v>1</v>
      </c>
      <c r="BP177" s="20">
        <v>0</v>
      </c>
      <c r="BQ177" s="20">
        <v>0</v>
      </c>
      <c r="BR177" s="20">
        <v>1</v>
      </c>
      <c r="BW177" t="s">
        <v>490</v>
      </c>
      <c r="BX177" s="230" t="e">
        <v>#NAME?</v>
      </c>
      <c r="CA177" t="s">
        <v>490</v>
      </c>
      <c r="CB177" s="230" t="e">
        <v>#NAME?</v>
      </c>
      <c r="CE177" t="s">
        <v>490</v>
      </c>
      <c r="CF177" s="230" t="e">
        <v>#NAME?</v>
      </c>
      <c r="CI177" t="s">
        <v>490</v>
      </c>
      <c r="CJ177" s="230" t="e">
        <v>#NAME?</v>
      </c>
      <c r="CN177" s="25" t="s">
        <v>54</v>
      </c>
      <c r="CO177" s="20">
        <v>3</v>
      </c>
      <c r="CP177" s="20">
        <v>1</v>
      </c>
      <c r="CQ177" s="20">
        <v>0</v>
      </c>
      <c r="CR177" s="20">
        <v>0</v>
      </c>
      <c r="CS177" s="20">
        <v>1</v>
      </c>
      <c r="CT177" s="20">
        <v>3</v>
      </c>
      <c r="CU177" s="20">
        <v>2</v>
      </c>
      <c r="CV177" s="20">
        <v>2</v>
      </c>
      <c r="CW177" s="20">
        <v>1</v>
      </c>
      <c r="CX177" s="20">
        <v>3</v>
      </c>
    </row>
    <row r="178" spans="3:122" x14ac:dyDescent="0.2">
      <c r="D178" s="28"/>
      <c r="E178" s="28"/>
      <c r="F178" s="28"/>
      <c r="G178" s="28"/>
      <c r="H178" s="28"/>
      <c r="J178" s="25" t="s">
        <v>86</v>
      </c>
      <c r="K178" s="20">
        <v>276</v>
      </c>
      <c r="L178" s="20">
        <v>276</v>
      </c>
      <c r="M178" s="20">
        <v>194.5</v>
      </c>
      <c r="N178" s="20">
        <v>276</v>
      </c>
      <c r="O178" s="20">
        <v>194.5</v>
      </c>
      <c r="BE178" s="456" t="s">
        <v>546</v>
      </c>
      <c r="BF178" s="341" t="s">
        <v>509</v>
      </c>
      <c r="BG178" s="342">
        <v>1</v>
      </c>
      <c r="BH178" s="340"/>
      <c r="BI178" s="343">
        <v>4.066786325120253E-3</v>
      </c>
      <c r="BJ178" s="343">
        <v>2.7789243231424177E-3</v>
      </c>
      <c r="BK178" s="343">
        <v>2.685546875E-2</v>
      </c>
      <c r="BM178" s="25" t="s">
        <v>54</v>
      </c>
      <c r="BN178" s="20">
        <v>2</v>
      </c>
      <c r="BO178" s="20">
        <v>2</v>
      </c>
      <c r="BP178" s="20">
        <v>1</v>
      </c>
      <c r="BQ178" s="20">
        <v>1</v>
      </c>
      <c r="BR178" s="20">
        <v>1</v>
      </c>
      <c r="CN178" s="25" t="s">
        <v>54</v>
      </c>
      <c r="CO178" s="20">
        <v>2</v>
      </c>
      <c r="CP178" s="20">
        <v>2</v>
      </c>
      <c r="CQ178" s="20">
        <v>1</v>
      </c>
      <c r="CR178" s="20">
        <v>1</v>
      </c>
      <c r="CS178" s="20">
        <v>1</v>
      </c>
      <c r="CT178" s="20">
        <v>3</v>
      </c>
      <c r="CU178" s="20">
        <v>2</v>
      </c>
      <c r="CV178" s="20">
        <v>2</v>
      </c>
      <c r="CW178" s="20">
        <v>2</v>
      </c>
      <c r="CX178" s="20">
        <v>2</v>
      </c>
      <c r="DA178" t="s">
        <v>525</v>
      </c>
      <c r="DB178" s="352">
        <v>2</v>
      </c>
      <c r="DC178" s="356">
        <v>1</v>
      </c>
      <c r="DD178" s="356">
        <v>0</v>
      </c>
      <c r="DE178" s="356">
        <v>1</v>
      </c>
      <c r="DF178" s="332">
        <v>0</v>
      </c>
      <c r="DH178" t="s">
        <v>525</v>
      </c>
      <c r="DI178" s="352">
        <v>2</v>
      </c>
      <c r="DJ178" s="356">
        <v>0</v>
      </c>
      <c r="DK178" s="356">
        <v>0</v>
      </c>
      <c r="DL178" s="356">
        <v>0</v>
      </c>
      <c r="DM178" s="356">
        <v>0</v>
      </c>
      <c r="DN178" s="356">
        <v>2</v>
      </c>
      <c r="DO178" s="356">
        <v>1</v>
      </c>
      <c r="DP178" s="356">
        <v>0</v>
      </c>
      <c r="DQ178" s="356">
        <v>1</v>
      </c>
      <c r="DR178" s="332">
        <v>0</v>
      </c>
    </row>
    <row r="179" spans="3:122" x14ac:dyDescent="0.2">
      <c r="J179" s="25" t="s">
        <v>86</v>
      </c>
      <c r="K179" s="20">
        <v>194.5</v>
      </c>
      <c r="L179" s="20">
        <v>194.5</v>
      </c>
      <c r="M179" s="20">
        <v>194.5</v>
      </c>
      <c r="N179" s="20">
        <v>194.5</v>
      </c>
      <c r="O179" s="20">
        <v>194.5</v>
      </c>
      <c r="BE179" s="442"/>
      <c r="BF179" s="341" t="s">
        <v>510</v>
      </c>
      <c r="BG179" s="342">
        <v>0</v>
      </c>
      <c r="BH179" s="340"/>
      <c r="BI179" s="344"/>
      <c r="BJ179" s="344">
        <v>5.7373046875E-2</v>
      </c>
      <c r="BK179" s="344">
        <v>0.65234375</v>
      </c>
      <c r="BM179" s="25" t="s">
        <v>54</v>
      </c>
      <c r="BN179" s="20">
        <v>2</v>
      </c>
      <c r="BO179" s="20">
        <v>0</v>
      </c>
      <c r="BP179" s="20">
        <v>0</v>
      </c>
      <c r="BQ179" s="20">
        <v>0</v>
      </c>
      <c r="BR179" s="20">
        <v>0</v>
      </c>
      <c r="BX179" s="227" t="s">
        <v>468</v>
      </c>
      <c r="BY179" s="227" t="s">
        <v>469</v>
      </c>
      <c r="CB179" s="227" t="s">
        <v>468</v>
      </c>
      <c r="CC179" s="227" t="s">
        <v>469</v>
      </c>
      <c r="CF179" s="227" t="s">
        <v>468</v>
      </c>
      <c r="CG179" s="227" t="s">
        <v>469</v>
      </c>
      <c r="CJ179" s="227" t="s">
        <v>468</v>
      </c>
      <c r="CK179" s="227" t="s">
        <v>469</v>
      </c>
      <c r="CN179" s="25" t="s">
        <v>54</v>
      </c>
      <c r="CO179" s="20">
        <v>2</v>
      </c>
      <c r="CP179" s="20">
        <v>0</v>
      </c>
      <c r="CQ179" s="20">
        <v>0</v>
      </c>
      <c r="CR179" s="20">
        <v>0</v>
      </c>
      <c r="CS179" s="20">
        <v>0</v>
      </c>
      <c r="CT179" s="20">
        <v>3</v>
      </c>
      <c r="CU179" s="20">
        <v>3</v>
      </c>
      <c r="CV179" s="20">
        <v>2</v>
      </c>
      <c r="CW179" s="20">
        <v>2</v>
      </c>
      <c r="CX179" s="20">
        <v>0</v>
      </c>
      <c r="DA179" t="s">
        <v>526</v>
      </c>
      <c r="DB179" s="113">
        <v>2</v>
      </c>
      <c r="DC179" s="37">
        <v>2</v>
      </c>
      <c r="DD179" s="37">
        <v>1</v>
      </c>
      <c r="DE179" s="37">
        <v>1.25</v>
      </c>
      <c r="DF179" s="114">
        <v>1</v>
      </c>
      <c r="DH179" t="s">
        <v>526</v>
      </c>
      <c r="DI179" s="113">
        <v>2</v>
      </c>
      <c r="DJ179" s="37">
        <v>0</v>
      </c>
      <c r="DK179" s="37">
        <v>0</v>
      </c>
      <c r="DL179" s="37">
        <v>0</v>
      </c>
      <c r="DM179" s="37">
        <v>0</v>
      </c>
      <c r="DN179" s="37">
        <v>2</v>
      </c>
      <c r="DO179" s="37">
        <v>2</v>
      </c>
      <c r="DP179" s="37">
        <v>1</v>
      </c>
      <c r="DQ179" s="37">
        <v>1.25</v>
      </c>
      <c r="DR179" s="114">
        <v>1</v>
      </c>
    </row>
    <row r="180" spans="3:122" x14ac:dyDescent="0.2">
      <c r="J180" s="25" t="s">
        <v>86</v>
      </c>
      <c r="K180" s="20">
        <v>276</v>
      </c>
      <c r="L180" s="20">
        <v>194.5</v>
      </c>
      <c r="M180" s="20">
        <v>194.5</v>
      </c>
      <c r="N180" s="20">
        <v>194.5</v>
      </c>
      <c r="O180" s="20">
        <v>194.5</v>
      </c>
      <c r="BE180" s="442"/>
      <c r="BF180" s="341" t="s">
        <v>511</v>
      </c>
      <c r="BG180" s="342">
        <v>0</v>
      </c>
      <c r="BH180" s="340"/>
      <c r="BI180" s="344"/>
      <c r="BJ180" s="344"/>
      <c r="BK180" s="344">
        <v>0.8125</v>
      </c>
      <c r="BM180" s="25" t="s">
        <v>54</v>
      </c>
      <c r="BN180" s="20">
        <v>3</v>
      </c>
      <c r="BO180" s="20">
        <v>0</v>
      </c>
      <c r="BP180" s="20">
        <v>1</v>
      </c>
      <c r="BQ180" s="20">
        <v>1</v>
      </c>
      <c r="BR180" s="20">
        <v>0</v>
      </c>
      <c r="BW180" t="s">
        <v>457</v>
      </c>
      <c r="BX180" s="329">
        <v>0.05</v>
      </c>
      <c r="CA180" t="s">
        <v>457</v>
      </c>
      <c r="CB180" s="329">
        <v>0.05</v>
      </c>
      <c r="CE180" t="s">
        <v>457</v>
      </c>
      <c r="CF180" s="329">
        <v>0.05</v>
      </c>
      <c r="CI180" t="s">
        <v>457</v>
      </c>
      <c r="CJ180" s="329">
        <v>0.05</v>
      </c>
      <c r="CN180" s="25" t="s">
        <v>54</v>
      </c>
      <c r="CO180" s="20">
        <v>3</v>
      </c>
      <c r="CP180" s="20">
        <v>0</v>
      </c>
      <c r="CQ180" s="20">
        <v>1</v>
      </c>
      <c r="CR180" s="20">
        <v>1</v>
      </c>
      <c r="CS180" s="20">
        <v>0</v>
      </c>
      <c r="CT180" s="20">
        <v>2</v>
      </c>
      <c r="CU180" s="20">
        <v>1</v>
      </c>
      <c r="CV180" s="20">
        <v>1</v>
      </c>
      <c r="CW180" s="20">
        <v>1</v>
      </c>
      <c r="CX180" s="20">
        <v>2</v>
      </c>
      <c r="DA180" t="s">
        <v>522</v>
      </c>
      <c r="DB180" s="233">
        <v>3</v>
      </c>
      <c r="DC180" s="41">
        <v>2</v>
      </c>
      <c r="DD180" s="41">
        <v>2</v>
      </c>
      <c r="DE180" s="41">
        <v>2</v>
      </c>
      <c r="DF180" s="234">
        <v>2</v>
      </c>
      <c r="DH180" t="s">
        <v>522</v>
      </c>
      <c r="DI180" s="233">
        <v>2</v>
      </c>
      <c r="DJ180" s="41">
        <v>1</v>
      </c>
      <c r="DK180" s="41">
        <v>0</v>
      </c>
      <c r="DL180" s="41">
        <v>0</v>
      </c>
      <c r="DM180" s="41">
        <v>0</v>
      </c>
      <c r="DN180" s="41">
        <v>3</v>
      </c>
      <c r="DO180" s="41">
        <v>2</v>
      </c>
      <c r="DP180" s="41">
        <v>2</v>
      </c>
      <c r="DQ180" s="41">
        <v>2</v>
      </c>
      <c r="DR180" s="234">
        <v>2</v>
      </c>
    </row>
    <row r="181" spans="3:122" x14ac:dyDescent="0.2">
      <c r="D181" t="s">
        <v>523</v>
      </c>
      <c r="BE181" s="443"/>
      <c r="BF181" s="341" t="s">
        <v>512</v>
      </c>
      <c r="BG181" s="342">
        <v>0</v>
      </c>
      <c r="BH181" s="340"/>
      <c r="BI181" s="340"/>
      <c r="BJ181" s="340"/>
      <c r="BK181" s="340"/>
      <c r="BM181" s="25" t="s">
        <v>54</v>
      </c>
      <c r="BN181" s="20">
        <v>2</v>
      </c>
      <c r="BO181" s="20">
        <v>0</v>
      </c>
      <c r="BP181" s="20">
        <v>0</v>
      </c>
      <c r="BQ181" s="20">
        <v>0</v>
      </c>
      <c r="BR181" s="20">
        <v>0</v>
      </c>
      <c r="BW181" t="s">
        <v>470</v>
      </c>
      <c r="BX181" s="228">
        <v>3</v>
      </c>
      <c r="CA181" t="s">
        <v>470</v>
      </c>
      <c r="CB181" s="228">
        <v>39</v>
      </c>
      <c r="CE181" t="s">
        <v>470</v>
      </c>
      <c r="CF181" s="228">
        <v>217.5</v>
      </c>
      <c r="CI181" t="s">
        <v>470</v>
      </c>
      <c r="CJ181" s="228">
        <v>232.5</v>
      </c>
      <c r="CN181" s="25" t="s">
        <v>54</v>
      </c>
      <c r="CO181" s="20">
        <v>2</v>
      </c>
      <c r="CP181" s="20">
        <v>0</v>
      </c>
      <c r="CQ181" s="20">
        <v>0</v>
      </c>
      <c r="CR181" s="20">
        <v>0</v>
      </c>
      <c r="CS181" s="20">
        <v>0</v>
      </c>
      <c r="CT181" s="20">
        <v>3</v>
      </c>
      <c r="CU181" s="20">
        <v>3</v>
      </c>
      <c r="CV181" s="20">
        <v>3</v>
      </c>
      <c r="CW181" s="20">
        <v>3</v>
      </c>
      <c r="CX181" s="20">
        <v>2</v>
      </c>
      <c r="DA181" t="s">
        <v>527</v>
      </c>
      <c r="DB181" s="113">
        <v>3</v>
      </c>
      <c r="DC181" s="37">
        <v>2.75</v>
      </c>
      <c r="DD181" s="37">
        <v>2</v>
      </c>
      <c r="DE181" s="37">
        <v>2</v>
      </c>
      <c r="DF181" s="114">
        <v>2</v>
      </c>
      <c r="DH181" t="s">
        <v>527</v>
      </c>
      <c r="DI181" s="113">
        <v>3</v>
      </c>
      <c r="DJ181" s="37">
        <v>1.75</v>
      </c>
      <c r="DK181" s="37">
        <v>1</v>
      </c>
      <c r="DL181" s="37">
        <v>1</v>
      </c>
      <c r="DM181" s="37">
        <v>1</v>
      </c>
      <c r="DN181" s="37">
        <v>3</v>
      </c>
      <c r="DO181" s="37">
        <v>2.75</v>
      </c>
      <c r="DP181" s="37">
        <v>2</v>
      </c>
      <c r="DQ181" s="37">
        <v>2</v>
      </c>
      <c r="DR181" s="114">
        <v>2</v>
      </c>
    </row>
    <row r="182" spans="3:122" x14ac:dyDescent="0.2">
      <c r="BE182" s="340" t="s">
        <v>272</v>
      </c>
      <c r="BF182" s="341" t="s">
        <v>508</v>
      </c>
      <c r="BG182" s="342">
        <v>3</v>
      </c>
      <c r="BH182" s="343">
        <v>9.765625E-4</v>
      </c>
      <c r="BI182" s="337">
        <v>9.5367431640625E-7</v>
      </c>
      <c r="BJ182" s="337">
        <v>3.814697265625E-6</v>
      </c>
      <c r="BK182" s="337">
        <v>1.068115234375E-4</v>
      </c>
      <c r="BM182" s="25" t="s">
        <v>54</v>
      </c>
      <c r="BN182" s="20">
        <v>3</v>
      </c>
      <c r="BO182" s="20">
        <v>0</v>
      </c>
      <c r="BP182" s="20">
        <v>0</v>
      </c>
      <c r="BQ182" s="20">
        <v>2</v>
      </c>
      <c r="BR182" s="20">
        <v>0</v>
      </c>
      <c r="BW182" t="s">
        <v>471</v>
      </c>
      <c r="BX182" s="228" t="e">
        <v>#NAME?</v>
      </c>
      <c r="BY182" t="s">
        <v>472</v>
      </c>
      <c r="CA182" t="s">
        <v>471</v>
      </c>
      <c r="CB182" s="228" t="e">
        <v>#NAME?</v>
      </c>
      <c r="CC182" t="s">
        <v>472</v>
      </c>
      <c r="CE182" t="s">
        <v>471</v>
      </c>
      <c r="CF182" s="228" t="e">
        <v>#NAME?</v>
      </c>
      <c r="CG182" t="s">
        <v>472</v>
      </c>
      <c r="CI182" t="s">
        <v>471</v>
      </c>
      <c r="CJ182" s="228" t="e">
        <v>#NAME?</v>
      </c>
      <c r="CK182" t="s">
        <v>472</v>
      </c>
      <c r="CN182" s="25" t="s">
        <v>54</v>
      </c>
      <c r="CO182" s="20">
        <v>3</v>
      </c>
      <c r="CP182" s="20">
        <v>0</v>
      </c>
      <c r="CQ182" s="20">
        <v>0</v>
      </c>
      <c r="CR182" s="20">
        <v>2</v>
      </c>
      <c r="CS182" s="20">
        <v>0</v>
      </c>
      <c r="CT182" s="20">
        <v>2</v>
      </c>
      <c r="CU182" s="20">
        <v>2</v>
      </c>
      <c r="CV182" s="20">
        <v>2</v>
      </c>
      <c r="CW182" s="20">
        <v>2</v>
      </c>
      <c r="CX182" s="20">
        <v>2</v>
      </c>
      <c r="DA182" t="s">
        <v>528</v>
      </c>
      <c r="DB182" s="113">
        <v>3</v>
      </c>
      <c r="DC182" s="37">
        <v>3</v>
      </c>
      <c r="DD182" s="37">
        <v>3</v>
      </c>
      <c r="DE182" s="37">
        <v>3</v>
      </c>
      <c r="DF182" s="114">
        <v>3</v>
      </c>
      <c r="DH182" t="s">
        <v>528</v>
      </c>
      <c r="DI182" s="113">
        <v>3</v>
      </c>
      <c r="DJ182" s="37">
        <v>2</v>
      </c>
      <c r="DK182" s="37">
        <v>2</v>
      </c>
      <c r="DL182" s="37">
        <v>2</v>
      </c>
      <c r="DM182" s="37">
        <v>2</v>
      </c>
      <c r="DN182" s="37">
        <v>3</v>
      </c>
      <c r="DO182" s="37">
        <v>3</v>
      </c>
      <c r="DP182" s="37">
        <v>3</v>
      </c>
      <c r="DQ182" s="37">
        <v>3</v>
      </c>
      <c r="DR182" s="114">
        <v>3</v>
      </c>
    </row>
    <row r="183" spans="3:122" x14ac:dyDescent="0.2">
      <c r="E183" s="273" t="s">
        <v>533</v>
      </c>
      <c r="F183" s="273" t="s">
        <v>534</v>
      </c>
      <c r="G183" s="273" t="s">
        <v>535</v>
      </c>
      <c r="H183" s="273" t="s">
        <v>536</v>
      </c>
      <c r="I183" s="273" t="s">
        <v>537</v>
      </c>
      <c r="L183" t="s">
        <v>523</v>
      </c>
      <c r="BE183" s="456" t="s">
        <v>547</v>
      </c>
      <c r="BF183" s="341" t="s">
        <v>509</v>
      </c>
      <c r="BG183" s="342">
        <v>2</v>
      </c>
      <c r="BH183" s="339"/>
      <c r="BI183" s="343">
        <v>9.765625E-4</v>
      </c>
      <c r="BJ183" s="343">
        <v>2.6611328125E-2</v>
      </c>
      <c r="BK183" s="343">
        <v>3.495472487736162E-2</v>
      </c>
      <c r="BM183" s="25" t="s">
        <v>54</v>
      </c>
      <c r="BN183" s="20">
        <v>3</v>
      </c>
      <c r="BO183" s="20">
        <v>1</v>
      </c>
      <c r="BP183" s="20">
        <v>1</v>
      </c>
      <c r="BQ183" s="20">
        <v>1</v>
      </c>
      <c r="BR183" s="20">
        <v>1</v>
      </c>
      <c r="BW183" t="s">
        <v>473</v>
      </c>
      <c r="BX183" s="228" t="e">
        <v>#NAME?</v>
      </c>
      <c r="CA183" t="s">
        <v>473</v>
      </c>
      <c r="CB183" s="228" t="e">
        <v>#NAME?</v>
      </c>
      <c r="CE183" t="s">
        <v>473</v>
      </c>
      <c r="CF183" s="228" t="e">
        <v>#NAME?</v>
      </c>
      <c r="CI183" t="s">
        <v>473</v>
      </c>
      <c r="CJ183" s="228" t="e">
        <v>#NAME?</v>
      </c>
      <c r="CN183" s="25" t="s">
        <v>54</v>
      </c>
      <c r="CO183" s="20">
        <v>3</v>
      </c>
      <c r="CP183" s="20">
        <v>1</v>
      </c>
      <c r="CQ183" s="20">
        <v>1</v>
      </c>
      <c r="CR183" s="20">
        <v>1</v>
      </c>
      <c r="CS183" s="20">
        <v>1</v>
      </c>
      <c r="CT183" s="20">
        <v>3</v>
      </c>
      <c r="CU183" s="20">
        <v>2</v>
      </c>
      <c r="CV183" s="20">
        <v>2</v>
      </c>
      <c r="CW183" s="20">
        <v>2</v>
      </c>
      <c r="CX183" s="20">
        <v>3</v>
      </c>
      <c r="DA183" t="s">
        <v>515</v>
      </c>
      <c r="DB183" s="246">
        <v>2.5333333333333332</v>
      </c>
      <c r="DC183" s="247">
        <v>2.1</v>
      </c>
      <c r="DD183" s="247">
        <v>1.7333333333333334</v>
      </c>
      <c r="DE183" s="247">
        <v>1.8</v>
      </c>
      <c r="DF183" s="248">
        <v>1.7</v>
      </c>
      <c r="DH183" t="s">
        <v>515</v>
      </c>
      <c r="DI183" s="246">
        <v>2.4333333333333331</v>
      </c>
      <c r="DJ183" s="247">
        <v>0.8</v>
      </c>
      <c r="DK183" s="247">
        <v>0.5</v>
      </c>
      <c r="DL183" s="247">
        <v>0.46666666666666667</v>
      </c>
      <c r="DM183" s="247">
        <v>0.43333333333333335</v>
      </c>
      <c r="DN183" s="247">
        <v>2.5333333333333332</v>
      </c>
      <c r="DO183" s="247">
        <v>2.1</v>
      </c>
      <c r="DP183" s="247">
        <v>1.7333333333333334</v>
      </c>
      <c r="DQ183" s="247">
        <v>1.8</v>
      </c>
      <c r="DR183" s="248">
        <v>1.7</v>
      </c>
    </row>
    <row r="184" spans="3:122" x14ac:dyDescent="0.2">
      <c r="D184" t="s">
        <v>525</v>
      </c>
      <c r="E184" s="111">
        <v>2</v>
      </c>
      <c r="F184" s="245">
        <v>0</v>
      </c>
      <c r="G184" s="245">
        <v>0</v>
      </c>
      <c r="H184" s="245">
        <v>0</v>
      </c>
      <c r="I184" s="122">
        <v>0</v>
      </c>
      <c r="BE184" s="441"/>
      <c r="BF184" s="341" t="s">
        <v>510</v>
      </c>
      <c r="BG184" s="342">
        <v>2</v>
      </c>
      <c r="BH184" s="340"/>
      <c r="BI184" s="340"/>
      <c r="BJ184" s="345">
        <v>0.5625</v>
      </c>
      <c r="BK184" s="345">
        <v>5.0537109375E-2</v>
      </c>
      <c r="BM184" s="25" t="s">
        <v>54</v>
      </c>
      <c r="BN184" s="20">
        <v>3</v>
      </c>
      <c r="BO184" s="20">
        <v>2</v>
      </c>
      <c r="BP184" s="20">
        <v>2</v>
      </c>
      <c r="BQ184" s="20">
        <v>2</v>
      </c>
      <c r="BR184" s="20">
        <v>1</v>
      </c>
      <c r="BW184" t="s">
        <v>474</v>
      </c>
      <c r="BX184" s="228" t="e">
        <v>#NAME?</v>
      </c>
      <c r="CA184" t="s">
        <v>474</v>
      </c>
      <c r="CB184" s="228" t="e">
        <v>#NAME?</v>
      </c>
      <c r="CE184" t="s">
        <v>474</v>
      </c>
      <c r="CF184" s="228" t="e">
        <v>#NAME?</v>
      </c>
      <c r="CI184" t="s">
        <v>474</v>
      </c>
      <c r="CJ184" s="228" t="e">
        <v>#NAME?</v>
      </c>
      <c r="CN184" s="25" t="s">
        <v>54</v>
      </c>
      <c r="CO184" s="20">
        <v>3</v>
      </c>
      <c r="CP184" s="20">
        <v>2</v>
      </c>
      <c r="CQ184" s="20">
        <v>2</v>
      </c>
      <c r="CR184" s="20">
        <v>2</v>
      </c>
      <c r="CS184" s="20">
        <v>1</v>
      </c>
      <c r="CT184" s="20">
        <v>2</v>
      </c>
      <c r="CU184" s="20">
        <v>1</v>
      </c>
      <c r="CV184" s="20">
        <v>1</v>
      </c>
      <c r="CW184" s="20">
        <v>2</v>
      </c>
      <c r="CX184" s="20">
        <v>1</v>
      </c>
    </row>
    <row r="185" spans="3:122" x14ac:dyDescent="0.2">
      <c r="D185" t="s">
        <v>529</v>
      </c>
      <c r="E185" s="113">
        <v>0</v>
      </c>
      <c r="F185" s="37">
        <v>0.75</v>
      </c>
      <c r="G185" s="37">
        <v>0</v>
      </c>
      <c r="H185" s="37">
        <v>0</v>
      </c>
      <c r="I185" s="114">
        <v>0</v>
      </c>
      <c r="M185" s="272" t="s">
        <v>54</v>
      </c>
      <c r="N185" s="272" t="s">
        <v>86</v>
      </c>
      <c r="BE185" s="441"/>
      <c r="BF185" s="341" t="s">
        <v>511</v>
      </c>
      <c r="BG185" s="342">
        <v>2</v>
      </c>
      <c r="BH185" s="340"/>
      <c r="BI185" s="340"/>
      <c r="BJ185" s="345"/>
      <c r="BK185" s="345">
        <v>0.5416259765625</v>
      </c>
      <c r="BM185" s="25" t="s">
        <v>54</v>
      </c>
      <c r="BN185" s="20">
        <v>2</v>
      </c>
      <c r="BO185" s="20">
        <v>2</v>
      </c>
      <c r="BP185" s="20">
        <v>1</v>
      </c>
      <c r="BQ185" s="20">
        <v>1</v>
      </c>
      <c r="BR185" s="20">
        <v>1</v>
      </c>
      <c r="BW185" t="s">
        <v>491</v>
      </c>
      <c r="BX185" s="329" t="e">
        <v>#NAME?</v>
      </c>
      <c r="BY185" s="332" t="e">
        <v>#NAME?</v>
      </c>
      <c r="CA185" t="s">
        <v>491</v>
      </c>
      <c r="CB185" s="329" t="e">
        <v>#NAME?</v>
      </c>
      <c r="CC185" s="332" t="e">
        <v>#NAME?</v>
      </c>
      <c r="CE185" t="s">
        <v>491</v>
      </c>
      <c r="CF185" s="329" t="e">
        <v>#NAME?</v>
      </c>
      <c r="CG185" s="332" t="e">
        <v>#NAME?</v>
      </c>
      <c r="CI185" t="s">
        <v>491</v>
      </c>
      <c r="CJ185" s="329" t="e">
        <v>#NAME?</v>
      </c>
      <c r="CK185" s="332" t="e">
        <v>#NAME?</v>
      </c>
      <c r="CN185" s="25" t="s">
        <v>54</v>
      </c>
      <c r="CO185" s="20">
        <v>2</v>
      </c>
      <c r="CP185" s="20">
        <v>2</v>
      </c>
      <c r="CQ185" s="20">
        <v>1</v>
      </c>
      <c r="CR185" s="20">
        <v>1</v>
      </c>
      <c r="CS185" s="20">
        <v>1</v>
      </c>
      <c r="CT185" s="20">
        <v>3</v>
      </c>
      <c r="CU185" s="20">
        <v>3</v>
      </c>
      <c r="CV185" s="20">
        <v>2</v>
      </c>
      <c r="CW185" s="20">
        <v>2</v>
      </c>
      <c r="CX185" s="20">
        <v>2</v>
      </c>
      <c r="DA185" t="s">
        <v>524</v>
      </c>
      <c r="DB185" s="328">
        <v>0</v>
      </c>
      <c r="DH185" t="s">
        <v>524</v>
      </c>
      <c r="DI185" s="328">
        <v>0</v>
      </c>
    </row>
    <row r="186" spans="3:122" x14ac:dyDescent="0.2">
      <c r="D186" t="s">
        <v>530</v>
      </c>
      <c r="E186" s="113">
        <v>0</v>
      </c>
      <c r="F186" s="37">
        <v>1.25</v>
      </c>
      <c r="G186" s="37">
        <v>1</v>
      </c>
      <c r="H186" s="37">
        <v>1</v>
      </c>
      <c r="I186" s="114">
        <v>1</v>
      </c>
      <c r="L186" t="s">
        <v>525</v>
      </c>
      <c r="M186" s="111">
        <v>0</v>
      </c>
      <c r="N186" s="122">
        <v>1</v>
      </c>
      <c r="BE186" s="444"/>
      <c r="BF186" s="341" t="s">
        <v>512</v>
      </c>
      <c r="BG186" s="342">
        <v>2</v>
      </c>
      <c r="BH186" s="340"/>
      <c r="BI186" s="340"/>
      <c r="BJ186" s="340"/>
      <c r="BK186" s="340"/>
      <c r="BM186" s="25" t="s">
        <v>54</v>
      </c>
      <c r="BN186" s="20">
        <v>2</v>
      </c>
      <c r="BO186" s="20">
        <v>1</v>
      </c>
      <c r="BP186" s="20">
        <v>1</v>
      </c>
      <c r="BQ186" s="20">
        <v>1</v>
      </c>
      <c r="BR186" s="20">
        <v>0</v>
      </c>
      <c r="BW186" t="s">
        <v>214</v>
      </c>
      <c r="BX186" s="228" t="e">
        <v>#NAME?</v>
      </c>
      <c r="BY186" s="114" t="e">
        <v>#NAME?</v>
      </c>
      <c r="CA186" t="s">
        <v>214</v>
      </c>
      <c r="CB186" s="228" t="e">
        <v>#NAME?</v>
      </c>
      <c r="CC186" s="114" t="e">
        <v>#NAME?</v>
      </c>
      <c r="CE186" t="s">
        <v>214</v>
      </c>
      <c r="CF186" s="228" t="e">
        <v>#NAME?</v>
      </c>
      <c r="CG186" s="114" t="e">
        <v>#NAME?</v>
      </c>
      <c r="CI186" t="s">
        <v>214</v>
      </c>
      <c r="CJ186" s="228" t="e">
        <v>#NAME?</v>
      </c>
      <c r="CK186" s="114" t="e">
        <v>#NAME?</v>
      </c>
      <c r="CN186" s="25" t="s">
        <v>54</v>
      </c>
      <c r="CO186" s="20">
        <v>2</v>
      </c>
      <c r="CP186" s="20">
        <v>1</v>
      </c>
      <c r="CQ186" s="20">
        <v>1</v>
      </c>
      <c r="CR186" s="20">
        <v>1</v>
      </c>
      <c r="CS186" s="20">
        <v>0</v>
      </c>
      <c r="CT186" s="20">
        <v>2</v>
      </c>
      <c r="CU186" s="20">
        <v>0</v>
      </c>
      <c r="CV186" s="20">
        <v>0</v>
      </c>
      <c r="CW186" s="20">
        <v>0</v>
      </c>
      <c r="CX186" s="20">
        <v>0</v>
      </c>
    </row>
    <row r="187" spans="3:122" x14ac:dyDescent="0.2">
      <c r="D187" t="s">
        <v>531</v>
      </c>
      <c r="E187" s="113">
        <v>1</v>
      </c>
      <c r="F187" s="37">
        <v>0</v>
      </c>
      <c r="G187" s="37">
        <v>1</v>
      </c>
      <c r="H187" s="37">
        <v>1</v>
      </c>
      <c r="I187" s="114">
        <v>1</v>
      </c>
      <c r="L187" t="s">
        <v>529</v>
      </c>
      <c r="M187" s="113">
        <v>0</v>
      </c>
      <c r="N187" s="114">
        <v>0.25</v>
      </c>
      <c r="BK187" s="37"/>
      <c r="BM187" s="25" t="s">
        <v>54</v>
      </c>
      <c r="BN187" s="20">
        <v>2</v>
      </c>
      <c r="BO187" s="20">
        <v>0</v>
      </c>
      <c r="BP187" s="20">
        <v>0</v>
      </c>
      <c r="BQ187" s="20">
        <v>0</v>
      </c>
      <c r="BR187" s="20">
        <v>0</v>
      </c>
      <c r="BW187" t="s">
        <v>476</v>
      </c>
      <c r="BX187" s="229" t="e">
        <v>#NAME?</v>
      </c>
      <c r="BY187" s="235" t="e">
        <v>#NAME?</v>
      </c>
      <c r="CA187" t="s">
        <v>476</v>
      </c>
      <c r="CB187" s="229" t="e">
        <v>#NAME?</v>
      </c>
      <c r="CC187" s="235" t="e">
        <v>#NAME?</v>
      </c>
      <c r="CE187" t="s">
        <v>476</v>
      </c>
      <c r="CF187" s="229" t="e">
        <v>#NAME?</v>
      </c>
      <c r="CG187" s="235" t="e">
        <v>#NAME?</v>
      </c>
      <c r="CI187" t="s">
        <v>476</v>
      </c>
      <c r="CJ187" s="229" t="e">
        <v>#NAME?</v>
      </c>
      <c r="CK187" s="235" t="e">
        <v>#NAME?</v>
      </c>
      <c r="CN187" s="25" t="s">
        <v>54</v>
      </c>
      <c r="CO187" s="20">
        <v>2</v>
      </c>
      <c r="CP187" s="20">
        <v>0</v>
      </c>
      <c r="CQ187" s="20">
        <v>0</v>
      </c>
      <c r="CR187" s="20">
        <v>0</v>
      </c>
      <c r="CS187" s="20">
        <v>0</v>
      </c>
      <c r="CT187" s="20">
        <v>2</v>
      </c>
      <c r="CU187" s="20">
        <v>2</v>
      </c>
      <c r="CV187" s="20">
        <v>2</v>
      </c>
      <c r="CW187" s="20">
        <v>2</v>
      </c>
      <c r="CX187" s="20">
        <v>2</v>
      </c>
    </row>
    <row r="188" spans="3:122" x14ac:dyDescent="0.2">
      <c r="D188" t="s">
        <v>532</v>
      </c>
      <c r="E188" s="115">
        <v>0</v>
      </c>
      <c r="F188" s="226">
        <v>1</v>
      </c>
      <c r="G188" s="226">
        <v>1</v>
      </c>
      <c r="H188" s="226">
        <v>1</v>
      </c>
      <c r="I188" s="116">
        <v>1</v>
      </c>
      <c r="L188" t="s">
        <v>530</v>
      </c>
      <c r="M188" s="113">
        <v>0</v>
      </c>
      <c r="N188" s="114">
        <v>0.75</v>
      </c>
      <c r="BK188" s="37"/>
      <c r="BM188" s="25" t="s">
        <v>54</v>
      </c>
      <c r="BN188" s="20">
        <v>3</v>
      </c>
      <c r="BO188" s="20">
        <v>1</v>
      </c>
      <c r="BP188" s="20">
        <v>0</v>
      </c>
      <c r="BQ188" s="20">
        <v>0</v>
      </c>
      <c r="BR188" s="20">
        <v>0</v>
      </c>
      <c r="CN188" s="25" t="s">
        <v>54</v>
      </c>
      <c r="CO188" s="20">
        <v>3</v>
      </c>
      <c r="CP188" s="20">
        <v>1</v>
      </c>
      <c r="CQ188" s="20">
        <v>0</v>
      </c>
      <c r="CR188" s="20">
        <v>0</v>
      </c>
      <c r="CS188" s="20">
        <v>0</v>
      </c>
      <c r="CT188" s="20">
        <v>3</v>
      </c>
      <c r="CU188" s="20">
        <v>3</v>
      </c>
      <c r="CV188" s="20">
        <v>2</v>
      </c>
      <c r="CW188" s="20">
        <v>2</v>
      </c>
      <c r="CX188" s="20">
        <v>3</v>
      </c>
    </row>
    <row r="189" spans="3:122" x14ac:dyDescent="0.2">
      <c r="L189" t="s">
        <v>531</v>
      </c>
      <c r="M189" s="113">
        <v>1</v>
      </c>
      <c r="N189" s="114">
        <v>0</v>
      </c>
      <c r="BK189" s="37"/>
      <c r="BM189" s="25" t="s">
        <v>54</v>
      </c>
      <c r="BN189" s="20">
        <v>2</v>
      </c>
      <c r="BO189" s="20">
        <v>0</v>
      </c>
      <c r="BP189" s="20">
        <v>0</v>
      </c>
      <c r="BQ189" s="20">
        <v>0</v>
      </c>
      <c r="BR189" s="20">
        <v>0</v>
      </c>
      <c r="BW189" t="s">
        <v>491</v>
      </c>
      <c r="BX189" s="329" t="e">
        <v>#NAME?</v>
      </c>
      <c r="BY189" s="329" t="e">
        <v>#NAME?</v>
      </c>
      <c r="CA189" t="s">
        <v>491</v>
      </c>
      <c r="CB189" s="329" t="e">
        <v>#NAME?</v>
      </c>
      <c r="CC189" s="329" t="e">
        <v>#NAME?</v>
      </c>
      <c r="CE189" t="s">
        <v>491</v>
      </c>
      <c r="CF189" s="329" t="e">
        <v>#NAME?</v>
      </c>
      <c r="CG189" s="329" t="e">
        <v>#NAME?</v>
      </c>
      <c r="CI189" t="s">
        <v>491</v>
      </c>
      <c r="CJ189" s="329" t="e">
        <v>#NAME?</v>
      </c>
      <c r="CK189" s="329" t="e">
        <v>#NAME?</v>
      </c>
      <c r="CN189" s="25" t="s">
        <v>54</v>
      </c>
      <c r="CO189" s="20">
        <v>2</v>
      </c>
      <c r="CP189" s="20">
        <v>0</v>
      </c>
      <c r="CQ189" s="20">
        <v>0</v>
      </c>
      <c r="CR189" s="20">
        <v>0</v>
      </c>
      <c r="CS189" s="20">
        <v>0</v>
      </c>
      <c r="CT189" s="20">
        <v>2</v>
      </c>
      <c r="CU189" s="20">
        <v>2</v>
      </c>
      <c r="CV189" s="20">
        <v>2</v>
      </c>
      <c r="CW189" s="20">
        <v>2</v>
      </c>
      <c r="CX189" s="20">
        <v>2</v>
      </c>
      <c r="DH189" s="236" t="s">
        <v>552</v>
      </c>
      <c r="DI189" s="236"/>
      <c r="DJ189" s="447" t="s">
        <v>86</v>
      </c>
      <c r="DK189" s="447"/>
      <c r="DL189" s="447"/>
      <c r="DM189" s="447"/>
      <c r="DN189" s="447"/>
    </row>
    <row r="190" spans="3:122" x14ac:dyDescent="0.2">
      <c r="D190" t="s">
        <v>525</v>
      </c>
      <c r="E190" s="111">
        <v>2</v>
      </c>
      <c r="F190" s="245">
        <v>0</v>
      </c>
      <c r="G190" s="245">
        <v>0</v>
      </c>
      <c r="H190" s="245">
        <v>0</v>
      </c>
      <c r="I190" s="122">
        <v>0</v>
      </c>
      <c r="L190" t="s">
        <v>532</v>
      </c>
      <c r="M190" s="115">
        <v>1</v>
      </c>
      <c r="N190" s="116">
        <v>1</v>
      </c>
      <c r="BE190" s="37"/>
      <c r="BF190" s="37"/>
      <c r="BG190" s="333"/>
      <c r="BH190" s="333"/>
      <c r="BI190" s="333"/>
      <c r="BJ190" s="333"/>
      <c r="BK190" s="37"/>
      <c r="BM190" s="25" t="s">
        <v>54</v>
      </c>
      <c r="BN190" s="20">
        <v>2</v>
      </c>
      <c r="BO190" s="20">
        <v>1</v>
      </c>
      <c r="BP190" s="20">
        <v>0</v>
      </c>
      <c r="BQ190" s="20">
        <v>0</v>
      </c>
      <c r="BR190" s="20">
        <v>0</v>
      </c>
      <c r="BW190" t="s">
        <v>492</v>
      </c>
      <c r="BX190" s="229" t="s">
        <v>517</v>
      </c>
      <c r="BY190" s="229" t="s">
        <v>517</v>
      </c>
      <c r="CA190" t="s">
        <v>492</v>
      </c>
      <c r="CB190" s="229" t="s">
        <v>517</v>
      </c>
      <c r="CC190" s="229" t="s">
        <v>517</v>
      </c>
      <c r="CE190" t="s">
        <v>492</v>
      </c>
      <c r="CF190" s="229" t="s">
        <v>517</v>
      </c>
      <c r="CG190" s="229" t="s">
        <v>517</v>
      </c>
      <c r="CI190" t="s">
        <v>492</v>
      </c>
      <c r="CJ190" s="229" t="s">
        <v>517</v>
      </c>
      <c r="CK190" s="229" t="s">
        <v>517</v>
      </c>
      <c r="CN190" s="25" t="s">
        <v>54</v>
      </c>
      <c r="CO190" s="20">
        <v>2</v>
      </c>
      <c r="CP190" s="20">
        <v>1</v>
      </c>
      <c r="CQ190" s="20">
        <v>0</v>
      </c>
      <c r="CR190" s="20">
        <v>0</v>
      </c>
      <c r="CS190" s="20">
        <v>0</v>
      </c>
      <c r="CT190" s="20">
        <v>3</v>
      </c>
      <c r="CU190" s="20">
        <v>3</v>
      </c>
      <c r="CV190" s="20">
        <v>3</v>
      </c>
      <c r="CW190" s="20">
        <v>2</v>
      </c>
      <c r="CX190" s="20">
        <v>3</v>
      </c>
      <c r="DH190" s="37" t="s">
        <v>551</v>
      </c>
      <c r="DI190" s="340"/>
      <c r="DJ190" s="341" t="s">
        <v>508</v>
      </c>
      <c r="DK190" s="341" t="s">
        <v>509</v>
      </c>
      <c r="DL190" s="341" t="s">
        <v>510</v>
      </c>
      <c r="DM190" s="341" t="s">
        <v>511</v>
      </c>
      <c r="DN190" s="341" t="s">
        <v>512</v>
      </c>
    </row>
    <row r="191" spans="3:122" x14ac:dyDescent="0.2">
      <c r="D191" t="s">
        <v>526</v>
      </c>
      <c r="E191" s="113">
        <v>2</v>
      </c>
      <c r="F191" s="37">
        <v>0.75</v>
      </c>
      <c r="G191" s="37">
        <v>0</v>
      </c>
      <c r="H191" s="37">
        <v>0</v>
      </c>
      <c r="I191" s="114">
        <v>0</v>
      </c>
      <c r="BF191" s="333"/>
      <c r="BG191" s="334"/>
      <c r="BH191" s="334"/>
      <c r="BI191" s="334"/>
      <c r="BJ191" s="334"/>
      <c r="BK191" s="37"/>
      <c r="BM191" s="25" t="s">
        <v>54</v>
      </c>
      <c r="BN191" s="20">
        <v>3</v>
      </c>
      <c r="BO191" s="20">
        <v>1</v>
      </c>
      <c r="BP191" s="20">
        <v>2</v>
      </c>
      <c r="BQ191" s="20">
        <v>1</v>
      </c>
      <c r="BR191" s="20">
        <v>1</v>
      </c>
      <c r="CN191" s="25" t="s">
        <v>54</v>
      </c>
      <c r="CO191" s="20">
        <v>3</v>
      </c>
      <c r="CP191" s="20">
        <v>1</v>
      </c>
      <c r="CQ191" s="20">
        <v>2</v>
      </c>
      <c r="CR191" s="20">
        <v>1</v>
      </c>
      <c r="CS191" s="20">
        <v>1</v>
      </c>
      <c r="CT191" s="20">
        <v>3</v>
      </c>
      <c r="CU191" s="20">
        <v>2</v>
      </c>
      <c r="CV191" s="20">
        <v>2</v>
      </c>
      <c r="CW191" s="20">
        <v>2</v>
      </c>
      <c r="CX191" s="20">
        <v>0</v>
      </c>
      <c r="DH191" s="425" t="s">
        <v>54</v>
      </c>
      <c r="DI191" s="341" t="s">
        <v>508</v>
      </c>
      <c r="DJ191" s="353">
        <v>0.44216544963414806</v>
      </c>
      <c r="DK191" s="355">
        <v>6.430059532802157E-2</v>
      </c>
      <c r="DL191" s="338">
        <v>4.5242319912874862E-5</v>
      </c>
      <c r="DM191" s="338">
        <v>2.258654391489312E-4</v>
      </c>
      <c r="DN191" s="338">
        <v>3.2312401525484979E-3</v>
      </c>
    </row>
    <row r="192" spans="3:122" x14ac:dyDescent="0.2">
      <c r="D192" t="s">
        <v>522</v>
      </c>
      <c r="E192" s="233">
        <v>2</v>
      </c>
      <c r="F192" s="41">
        <v>2</v>
      </c>
      <c r="G192" s="41">
        <v>1</v>
      </c>
      <c r="H192" s="41">
        <v>1</v>
      </c>
      <c r="I192" s="234">
        <v>1</v>
      </c>
      <c r="L192" t="s">
        <v>525</v>
      </c>
      <c r="M192" s="111">
        <v>0</v>
      </c>
      <c r="N192" s="122">
        <v>1</v>
      </c>
      <c r="BE192" s="236" t="s">
        <v>552</v>
      </c>
      <c r="BF192" s="236"/>
      <c r="BG192" s="447" t="s">
        <v>86</v>
      </c>
      <c r="BH192" s="447"/>
      <c r="BI192" s="447"/>
      <c r="BJ192" s="447"/>
      <c r="BK192" s="447"/>
      <c r="BM192" s="25" t="s">
        <v>54</v>
      </c>
      <c r="BN192" s="20">
        <v>3</v>
      </c>
      <c r="BO192" s="20">
        <v>1</v>
      </c>
      <c r="BP192" s="20">
        <v>0</v>
      </c>
      <c r="BQ192" s="20">
        <v>0</v>
      </c>
      <c r="BR192" s="20">
        <v>1</v>
      </c>
      <c r="BW192" t="s">
        <v>214</v>
      </c>
      <c r="BX192" s="329" t="e">
        <v>#NAME?</v>
      </c>
      <c r="BY192" s="329" t="e">
        <v>#NAME?</v>
      </c>
      <c r="CA192" t="s">
        <v>214</v>
      </c>
      <c r="CB192" s="329" t="e">
        <v>#NAME?</v>
      </c>
      <c r="CC192" s="329" t="e">
        <v>#NAME?</v>
      </c>
      <c r="CJ192" s="329"/>
      <c r="CK192" s="329"/>
      <c r="CN192" s="25" t="s">
        <v>54</v>
      </c>
      <c r="CO192" s="20">
        <v>3</v>
      </c>
      <c r="CP192" s="20">
        <v>1</v>
      </c>
      <c r="CQ192" s="20">
        <v>0</v>
      </c>
      <c r="CR192" s="20">
        <v>0</v>
      </c>
      <c r="CS192" s="20">
        <v>1</v>
      </c>
      <c r="CT192" s="20">
        <v>2</v>
      </c>
      <c r="CU192" s="20">
        <v>2</v>
      </c>
      <c r="CV192" s="20">
        <v>2</v>
      </c>
      <c r="CW192" s="20">
        <v>2</v>
      </c>
      <c r="CX192" s="20">
        <v>3</v>
      </c>
      <c r="DH192" s="425"/>
      <c r="DI192" s="341" t="s">
        <v>509</v>
      </c>
      <c r="DJ192" s="353"/>
      <c r="DK192" s="338">
        <v>6.1645425986078806E-7</v>
      </c>
      <c r="DL192" s="338">
        <v>2.2544808295776875E-5</v>
      </c>
      <c r="DM192" s="338">
        <v>2.5156437599926917E-5</v>
      </c>
      <c r="DN192" s="338">
        <v>9.0314724862827767E-4</v>
      </c>
    </row>
    <row r="193" spans="1:118" x14ac:dyDescent="0.2">
      <c r="D193" t="s">
        <v>527</v>
      </c>
      <c r="E193" s="113">
        <v>3</v>
      </c>
      <c r="F193" s="37">
        <v>2</v>
      </c>
      <c r="G193" s="37">
        <v>2</v>
      </c>
      <c r="H193" s="37">
        <v>2</v>
      </c>
      <c r="I193" s="114">
        <v>2</v>
      </c>
      <c r="L193" t="s">
        <v>526</v>
      </c>
      <c r="M193" s="113">
        <v>0</v>
      </c>
      <c r="N193" s="114">
        <v>1.25</v>
      </c>
      <c r="BE193" s="37" t="s">
        <v>551</v>
      </c>
      <c r="BF193" s="340"/>
      <c r="BG193" s="341" t="s">
        <v>508</v>
      </c>
      <c r="BH193" s="341" t="s">
        <v>509</v>
      </c>
      <c r="BI193" s="341" t="s">
        <v>510</v>
      </c>
      <c r="BJ193" s="341" t="s">
        <v>511</v>
      </c>
      <c r="BK193" s="341" t="s">
        <v>512</v>
      </c>
      <c r="BM193" s="25" t="s">
        <v>54</v>
      </c>
      <c r="BN193" s="20">
        <v>2</v>
      </c>
      <c r="BO193" s="20">
        <v>0</v>
      </c>
      <c r="BP193" s="20">
        <v>0</v>
      </c>
      <c r="BQ193" s="20">
        <v>0</v>
      </c>
      <c r="BR193" s="20">
        <v>0</v>
      </c>
      <c r="BW193" t="s">
        <v>493</v>
      </c>
      <c r="BX193" s="229" t="e">
        <v>#NAME?</v>
      </c>
      <c r="BY193" s="229" t="e">
        <v>#NAME?</v>
      </c>
      <c r="CA193" t="s">
        <v>493</v>
      </c>
      <c r="CB193" s="229" t="e">
        <v>#NAME?</v>
      </c>
      <c r="CC193" s="229" t="e">
        <v>#NAME?</v>
      </c>
      <c r="CJ193" s="229"/>
      <c r="CK193" s="229"/>
      <c r="CN193" s="25" t="s">
        <v>54</v>
      </c>
      <c r="CO193" s="20">
        <v>2</v>
      </c>
      <c r="CP193" s="20">
        <v>0</v>
      </c>
      <c r="CQ193" s="20">
        <v>0</v>
      </c>
      <c r="CR193" s="20">
        <v>0</v>
      </c>
      <c r="CS193" s="20">
        <v>0</v>
      </c>
      <c r="CT193" s="20">
        <v>2</v>
      </c>
      <c r="CU193" s="20">
        <v>2</v>
      </c>
      <c r="CV193" s="20">
        <v>1</v>
      </c>
      <c r="CW193" s="20">
        <v>1</v>
      </c>
      <c r="CX193" s="20">
        <v>1</v>
      </c>
      <c r="DH193" s="425"/>
      <c r="DI193" s="341" t="s">
        <v>510</v>
      </c>
      <c r="DJ193" s="353"/>
      <c r="DK193" s="338"/>
      <c r="DL193" s="338">
        <v>2.085702077714302E-7</v>
      </c>
      <c r="DM193" s="338">
        <v>1.15443831605333E-7</v>
      </c>
      <c r="DN193" s="338">
        <v>1.1905083351138046E-5</v>
      </c>
    </row>
    <row r="194" spans="1:118" x14ac:dyDescent="0.2">
      <c r="D194" t="s">
        <v>528</v>
      </c>
      <c r="E194" s="113">
        <v>3</v>
      </c>
      <c r="F194" s="37">
        <v>3</v>
      </c>
      <c r="G194" s="37">
        <v>3</v>
      </c>
      <c r="H194" s="37">
        <v>3</v>
      </c>
      <c r="I194" s="114">
        <v>3</v>
      </c>
      <c r="L194" t="s">
        <v>522</v>
      </c>
      <c r="M194" s="233">
        <v>0</v>
      </c>
      <c r="N194" s="234">
        <v>2</v>
      </c>
      <c r="BE194" s="425" t="s">
        <v>54</v>
      </c>
      <c r="BF194" s="341" t="s">
        <v>508</v>
      </c>
      <c r="BG194" s="353">
        <v>0.44216544963414806</v>
      </c>
      <c r="BH194" s="355">
        <v>6.430059532802157E-2</v>
      </c>
      <c r="BI194" s="338">
        <v>4.5242319912874862E-5</v>
      </c>
      <c r="BJ194" s="338">
        <v>2.258654391489312E-4</v>
      </c>
      <c r="BK194" s="338">
        <v>3.2312401525484979E-3</v>
      </c>
      <c r="BM194" s="25" t="s">
        <v>54</v>
      </c>
      <c r="BN194" s="20">
        <v>2</v>
      </c>
      <c r="BO194" s="20">
        <v>0</v>
      </c>
      <c r="BP194" s="20">
        <v>0</v>
      </c>
      <c r="BQ194" s="20">
        <v>0</v>
      </c>
      <c r="BR194" s="20">
        <v>0</v>
      </c>
      <c r="CN194" s="25" t="s">
        <v>54</v>
      </c>
      <c r="CO194" s="20">
        <v>2</v>
      </c>
      <c r="CP194" s="20">
        <v>0</v>
      </c>
      <c r="CQ194" s="20">
        <v>0</v>
      </c>
      <c r="CR194" s="20">
        <v>0</v>
      </c>
      <c r="CS194" s="20">
        <v>0</v>
      </c>
      <c r="CT194" s="20">
        <v>2</v>
      </c>
      <c r="CU194" s="20">
        <v>2</v>
      </c>
      <c r="CV194" s="20">
        <v>2</v>
      </c>
      <c r="CW194" s="20">
        <v>2</v>
      </c>
      <c r="CX194" s="20">
        <v>0</v>
      </c>
      <c r="DH194" s="425"/>
      <c r="DI194" s="341" t="s">
        <v>511</v>
      </c>
      <c r="DJ194" s="353"/>
      <c r="DK194" s="338"/>
      <c r="DL194" s="338"/>
      <c r="DM194" s="338">
        <v>1.9396300787732912E-8</v>
      </c>
      <c r="DN194" s="338">
        <v>6.5335689680701137E-6</v>
      </c>
    </row>
    <row r="195" spans="1:118" x14ac:dyDescent="0.2">
      <c r="D195" t="s">
        <v>515</v>
      </c>
      <c r="E195" s="246">
        <v>2.4833333333333334</v>
      </c>
      <c r="F195" s="247">
        <v>1.45</v>
      </c>
      <c r="G195" s="247">
        <v>1.1166666666666667</v>
      </c>
      <c r="H195" s="247">
        <v>1.1333333333333333</v>
      </c>
      <c r="I195" s="248">
        <v>1.0666666666666667</v>
      </c>
      <c r="L195" t="s">
        <v>527</v>
      </c>
      <c r="M195" s="113">
        <v>1</v>
      </c>
      <c r="N195" s="114">
        <v>2</v>
      </c>
      <c r="BE195" s="425"/>
      <c r="BF195" s="341" t="s">
        <v>509</v>
      </c>
      <c r="BG195" s="353"/>
      <c r="BH195" s="338">
        <v>6.1645425986078806E-7</v>
      </c>
      <c r="BI195" s="338">
        <v>2.2544808295776875E-5</v>
      </c>
      <c r="BJ195" s="338">
        <v>2.5156437599926917E-5</v>
      </c>
      <c r="BK195" s="338">
        <v>9.0314724862827767E-4</v>
      </c>
      <c r="BM195" s="25" t="s">
        <v>54</v>
      </c>
      <c r="BN195" s="20">
        <v>3</v>
      </c>
      <c r="BO195" s="20">
        <v>0</v>
      </c>
      <c r="BP195" s="20">
        <v>0</v>
      </c>
      <c r="BQ195" s="20">
        <v>0</v>
      </c>
      <c r="BR195" s="20">
        <v>0</v>
      </c>
      <c r="CN195" s="25" t="s">
        <v>54</v>
      </c>
      <c r="CO195" s="20">
        <v>3</v>
      </c>
      <c r="CP195" s="20">
        <v>0</v>
      </c>
      <c r="CQ195" s="20">
        <v>0</v>
      </c>
      <c r="CR195" s="20">
        <v>0</v>
      </c>
      <c r="CS195" s="20">
        <v>0</v>
      </c>
      <c r="CT195" s="20">
        <v>2</v>
      </c>
      <c r="CU195" s="20">
        <v>2</v>
      </c>
      <c r="CV195" s="20">
        <v>1</v>
      </c>
      <c r="CW195" s="20">
        <v>1</v>
      </c>
      <c r="CX195" s="20">
        <v>1</v>
      </c>
      <c r="DH195" s="425"/>
      <c r="DI195" s="341" t="s">
        <v>512</v>
      </c>
      <c r="DJ195" s="342"/>
      <c r="DK195" s="339"/>
      <c r="DL195" s="339"/>
      <c r="DM195" s="339"/>
      <c r="DN195" s="339">
        <v>3.3037588154094522E-6</v>
      </c>
    </row>
    <row r="196" spans="1:118" x14ac:dyDescent="0.2">
      <c r="L196" t="s">
        <v>528</v>
      </c>
      <c r="M196" s="113">
        <v>2</v>
      </c>
      <c r="N196" s="114">
        <v>3</v>
      </c>
      <c r="BE196" s="425"/>
      <c r="BF196" s="341" t="s">
        <v>510</v>
      </c>
      <c r="BG196" s="353"/>
      <c r="BH196" s="338"/>
      <c r="BI196" s="338">
        <v>2.085702077714302E-7</v>
      </c>
      <c r="BJ196" s="338">
        <v>1.15443831605333E-7</v>
      </c>
      <c r="BK196" s="338">
        <v>1.1905083351138046E-5</v>
      </c>
      <c r="BM196" s="25" t="s">
        <v>54</v>
      </c>
      <c r="BN196" s="20">
        <v>3</v>
      </c>
      <c r="BO196" s="20">
        <v>0</v>
      </c>
      <c r="BP196" s="20">
        <v>0</v>
      </c>
      <c r="BQ196" s="20">
        <v>0</v>
      </c>
      <c r="BR196" s="20">
        <v>0</v>
      </c>
      <c r="CN196" s="25" t="s">
        <v>54</v>
      </c>
      <c r="CO196" s="20">
        <v>3</v>
      </c>
      <c r="CP196" s="20">
        <v>0</v>
      </c>
      <c r="CQ196" s="20">
        <v>0</v>
      </c>
      <c r="CR196" s="20">
        <v>0</v>
      </c>
      <c r="CS196" s="20">
        <v>0</v>
      </c>
      <c r="CT196" s="20">
        <v>3</v>
      </c>
      <c r="CU196" s="20">
        <v>3</v>
      </c>
      <c r="CV196" s="20">
        <v>2</v>
      </c>
      <c r="CW196" s="20">
        <v>3</v>
      </c>
      <c r="CX196" s="20">
        <v>2</v>
      </c>
    </row>
    <row r="197" spans="1:118" x14ac:dyDescent="0.2">
      <c r="D197" t="s">
        <v>524</v>
      </c>
      <c r="E197" s="231">
        <v>0</v>
      </c>
      <c r="L197" t="s">
        <v>515</v>
      </c>
      <c r="M197" s="246">
        <v>0.5</v>
      </c>
      <c r="N197" s="248">
        <v>1.9</v>
      </c>
      <c r="BE197" s="425"/>
      <c r="BF197" s="341" t="s">
        <v>511</v>
      </c>
      <c r="BG197" s="353"/>
      <c r="BH197" s="338"/>
      <c r="BI197" s="338"/>
      <c r="BJ197" s="338">
        <v>1.9396300787732912E-8</v>
      </c>
      <c r="BK197" s="338">
        <v>6.5335689680701137E-6</v>
      </c>
      <c r="BM197" s="25" t="s">
        <v>54</v>
      </c>
      <c r="BN197" s="20">
        <v>2</v>
      </c>
      <c r="BO197" s="20">
        <v>0</v>
      </c>
      <c r="BP197" s="20">
        <v>0</v>
      </c>
      <c r="BQ197" s="20">
        <v>0</v>
      </c>
      <c r="BR197" s="20">
        <v>0</v>
      </c>
      <c r="CN197" s="25" t="s">
        <v>54</v>
      </c>
      <c r="CO197" s="20">
        <v>2</v>
      </c>
      <c r="CP197" s="20">
        <v>0</v>
      </c>
      <c r="CQ197" s="20">
        <v>0</v>
      </c>
      <c r="CR197" s="20">
        <v>0</v>
      </c>
      <c r="CS197" s="20">
        <v>0</v>
      </c>
      <c r="CT197" s="20">
        <v>2</v>
      </c>
      <c r="CU197" s="20">
        <v>2</v>
      </c>
      <c r="CV197" s="20">
        <v>2</v>
      </c>
      <c r="CW197" s="20">
        <v>2</v>
      </c>
      <c r="CX197" s="20">
        <v>2</v>
      </c>
    </row>
    <row r="198" spans="1:118" x14ac:dyDescent="0.2">
      <c r="BE198" s="425"/>
      <c r="BF198" s="341" t="s">
        <v>512</v>
      </c>
      <c r="BG198" s="342"/>
      <c r="BH198" s="339"/>
      <c r="BI198" s="339"/>
      <c r="BJ198" s="339"/>
      <c r="BK198" s="339">
        <v>3.3037588154094522E-6</v>
      </c>
      <c r="BM198" s="335" t="s">
        <v>54</v>
      </c>
      <c r="BN198" s="336">
        <v>2</v>
      </c>
      <c r="BO198" s="336">
        <v>0</v>
      </c>
      <c r="BP198" s="336">
        <v>0</v>
      </c>
      <c r="BQ198" s="336">
        <v>0</v>
      </c>
      <c r="BR198" s="336">
        <v>0</v>
      </c>
      <c r="BT198" t="s">
        <v>486</v>
      </c>
      <c r="CN198" s="335" t="s">
        <v>54</v>
      </c>
      <c r="CO198" s="336">
        <v>2</v>
      </c>
      <c r="CP198" s="336">
        <v>0</v>
      </c>
      <c r="CQ198" s="336">
        <v>0</v>
      </c>
      <c r="CR198" s="336">
        <v>0</v>
      </c>
      <c r="CS198" s="336">
        <v>0</v>
      </c>
      <c r="CT198" s="20">
        <v>3</v>
      </c>
      <c r="CU198" s="20">
        <v>2</v>
      </c>
      <c r="CV198" s="20">
        <v>2</v>
      </c>
      <c r="CW198" s="20">
        <v>2</v>
      </c>
      <c r="CX198" s="20">
        <v>2</v>
      </c>
    </row>
    <row r="199" spans="1:118" x14ac:dyDescent="0.2">
      <c r="L199" t="s">
        <v>524</v>
      </c>
      <c r="M199" s="231">
        <v>0</v>
      </c>
      <c r="BE199" s="346"/>
      <c r="BF199" s="347"/>
      <c r="BG199" s="348"/>
      <c r="BH199" s="349"/>
      <c r="BI199" s="334"/>
      <c r="BJ199" s="334"/>
      <c r="BK199" s="334"/>
      <c r="BM199" s="25" t="s">
        <v>86</v>
      </c>
      <c r="BN199" s="26">
        <v>2</v>
      </c>
      <c r="BO199" s="26">
        <v>2</v>
      </c>
      <c r="BP199" s="26">
        <v>1</v>
      </c>
      <c r="BQ199" s="26">
        <v>2</v>
      </c>
      <c r="BR199" s="26">
        <v>2</v>
      </c>
      <c r="CN199" s="25" t="s">
        <v>86</v>
      </c>
      <c r="CO199" s="26">
        <v>2</v>
      </c>
      <c r="CP199" s="26">
        <v>2</v>
      </c>
      <c r="CQ199" s="26">
        <v>1</v>
      </c>
      <c r="CR199" s="26">
        <v>2</v>
      </c>
      <c r="CS199" s="26">
        <v>2</v>
      </c>
    </row>
    <row r="200" spans="1:118" s="163" customFormat="1" x14ac:dyDescent="0.2">
      <c r="A200" s="325"/>
      <c r="C200" s="325"/>
      <c r="BE200" s="366"/>
      <c r="BF200" s="367"/>
      <c r="BG200" s="368"/>
      <c r="BH200" s="287"/>
      <c r="BI200" s="369"/>
      <c r="BJ200" s="369"/>
      <c r="BK200" s="369"/>
      <c r="BM200" s="359" t="s">
        <v>86</v>
      </c>
      <c r="BN200" s="282">
        <v>2</v>
      </c>
      <c r="BO200" s="282">
        <v>2</v>
      </c>
      <c r="BP200" s="360">
        <v>1</v>
      </c>
      <c r="BQ200" s="360">
        <v>1</v>
      </c>
      <c r="BR200" s="360">
        <v>1</v>
      </c>
      <c r="BU200" s="163" t="s">
        <v>548</v>
      </c>
      <c r="BV200" s="163" t="s">
        <v>549</v>
      </c>
      <c r="CN200" s="359" t="s">
        <v>86</v>
      </c>
      <c r="CO200" s="282">
        <v>2</v>
      </c>
      <c r="CP200" s="282">
        <v>2</v>
      </c>
      <c r="CQ200" s="360">
        <v>1</v>
      </c>
      <c r="CR200" s="360">
        <v>1</v>
      </c>
      <c r="CS200" s="360">
        <v>1</v>
      </c>
    </row>
    <row r="201" spans="1:118" x14ac:dyDescent="0.2">
      <c r="BE201" s="350"/>
      <c r="BF201" s="347"/>
      <c r="BG201" s="348"/>
      <c r="BH201" s="346"/>
      <c r="BI201" s="346"/>
      <c r="BJ201" s="351"/>
      <c r="BK201" s="351"/>
      <c r="BM201" s="25" t="s">
        <v>86</v>
      </c>
      <c r="BN201" s="20">
        <v>3</v>
      </c>
      <c r="BO201" s="20">
        <v>1</v>
      </c>
      <c r="BP201" s="20">
        <v>1</v>
      </c>
      <c r="BQ201" s="20">
        <v>1</v>
      </c>
      <c r="BR201" s="20">
        <v>1</v>
      </c>
      <c r="BT201" t="s">
        <v>451</v>
      </c>
      <c r="BU201" s="330">
        <v>2</v>
      </c>
      <c r="BV201" s="331">
        <v>1.5</v>
      </c>
      <c r="CN201" s="25" t="s">
        <v>86</v>
      </c>
      <c r="CO201" s="20">
        <v>3</v>
      </c>
      <c r="CP201" s="20">
        <v>1</v>
      </c>
      <c r="CQ201" s="20">
        <v>1</v>
      </c>
      <c r="CR201" s="20">
        <v>1</v>
      </c>
      <c r="CS201" s="20">
        <v>1</v>
      </c>
    </row>
    <row r="202" spans="1:118" x14ac:dyDescent="0.2">
      <c r="BE202" s="350"/>
      <c r="BF202" s="347"/>
      <c r="BG202" s="348"/>
      <c r="BH202" s="346"/>
      <c r="BI202" s="346"/>
      <c r="BJ202" s="351"/>
      <c r="BK202" s="351"/>
      <c r="BM202" s="25" t="s">
        <v>86</v>
      </c>
      <c r="BN202" s="20">
        <v>3</v>
      </c>
      <c r="BO202" s="20">
        <v>3</v>
      </c>
      <c r="BP202" s="20">
        <v>2</v>
      </c>
      <c r="BQ202" s="20">
        <v>2</v>
      </c>
      <c r="BR202" s="20">
        <v>2</v>
      </c>
      <c r="CN202" s="25" t="s">
        <v>86</v>
      </c>
      <c r="CO202" s="20">
        <v>3</v>
      </c>
      <c r="CP202" s="20">
        <v>3</v>
      </c>
      <c r="CQ202" s="20">
        <v>2</v>
      </c>
      <c r="CR202" s="20">
        <v>2</v>
      </c>
      <c r="CS202" s="20">
        <v>2</v>
      </c>
    </row>
    <row r="206" spans="1:118" s="362" customFormat="1" x14ac:dyDescent="0.2">
      <c r="A206" s="363" t="s">
        <v>575</v>
      </c>
      <c r="C206" s="361"/>
    </row>
    <row r="207" spans="1:118" s="362" customFormat="1" ht="17" thickBot="1" x14ac:dyDescent="0.25">
      <c r="A207" s="363"/>
    </row>
    <row r="208" spans="1:118" ht="33" thickBot="1" x14ac:dyDescent="0.25">
      <c r="A208" s="33" t="s">
        <v>115</v>
      </c>
      <c r="B208" s="362" t="s">
        <v>576</v>
      </c>
      <c r="C208" s="361" t="s">
        <v>577</v>
      </c>
      <c r="D208" s="23"/>
    </row>
    <row r="209" spans="1:19" x14ac:dyDescent="0.2">
      <c r="A209" s="25" t="s">
        <v>117</v>
      </c>
      <c r="B209" s="26">
        <v>2</v>
      </c>
      <c r="C209" s="26">
        <v>0</v>
      </c>
    </row>
    <row r="210" spans="1:19" x14ac:dyDescent="0.2">
      <c r="A210" s="25" t="s">
        <v>121</v>
      </c>
      <c r="B210" s="41">
        <v>2</v>
      </c>
      <c r="C210" s="20">
        <v>2</v>
      </c>
      <c r="K210" s="132"/>
      <c r="L210" s="133" t="s">
        <v>579</v>
      </c>
      <c r="M210" s="133"/>
      <c r="N210" s="133"/>
    </row>
    <row r="211" spans="1:19" x14ac:dyDescent="0.2">
      <c r="A211" s="25" t="s">
        <v>121</v>
      </c>
      <c r="B211" s="20">
        <v>3</v>
      </c>
      <c r="C211" s="20">
        <v>2</v>
      </c>
      <c r="F211" s="28"/>
      <c r="G211" s="28"/>
      <c r="H211" s="28"/>
      <c r="I211" s="28"/>
      <c r="J211" s="28"/>
      <c r="K211" s="63" t="s">
        <v>578</v>
      </c>
      <c r="L211" s="364" t="s">
        <v>580</v>
      </c>
      <c r="M211" s="364" t="s">
        <v>581</v>
      </c>
      <c r="N211" s="365" t="s">
        <v>160</v>
      </c>
    </row>
    <row r="212" spans="1:19" x14ac:dyDescent="0.2">
      <c r="A212" s="25" t="s">
        <v>121</v>
      </c>
      <c r="B212" s="20">
        <v>2</v>
      </c>
      <c r="C212" s="20">
        <v>1</v>
      </c>
      <c r="E212" s="17"/>
      <c r="F212" s="53"/>
      <c r="G212" s="53"/>
      <c r="H212" s="53"/>
      <c r="I212" s="53"/>
      <c r="J212" s="53"/>
      <c r="K212" s="51" t="s">
        <v>117</v>
      </c>
      <c r="L212" s="55">
        <v>14</v>
      </c>
      <c r="M212" s="55">
        <v>12</v>
      </c>
      <c r="N212" s="55">
        <v>26</v>
      </c>
    </row>
    <row r="213" spans="1:19" x14ac:dyDescent="0.2">
      <c r="A213" s="25" t="s">
        <v>121</v>
      </c>
      <c r="B213" s="20">
        <v>3</v>
      </c>
      <c r="C213" s="20">
        <v>3</v>
      </c>
      <c r="E213" s="17"/>
      <c r="F213" s="53"/>
      <c r="G213" s="53"/>
      <c r="H213" s="53"/>
      <c r="I213" s="53"/>
      <c r="J213" s="53"/>
      <c r="K213" s="51" t="s">
        <v>121</v>
      </c>
      <c r="L213" s="55">
        <v>12</v>
      </c>
      <c r="M213" s="55">
        <v>7</v>
      </c>
      <c r="N213" s="55">
        <v>19</v>
      </c>
    </row>
    <row r="214" spans="1:19" ht="17" thickBot="1" x14ac:dyDescent="0.25">
      <c r="A214" s="25" t="s">
        <v>119</v>
      </c>
      <c r="B214" s="20">
        <v>3</v>
      </c>
      <c r="C214" s="20">
        <v>1</v>
      </c>
      <c r="E214" s="17"/>
      <c r="F214" s="53"/>
      <c r="G214" s="53"/>
      <c r="H214" s="53"/>
      <c r="I214" s="53"/>
      <c r="J214" s="53"/>
      <c r="K214" s="51" t="s">
        <v>119</v>
      </c>
      <c r="L214" s="55">
        <v>5</v>
      </c>
      <c r="M214" s="55">
        <v>10</v>
      </c>
      <c r="N214" s="55">
        <v>15</v>
      </c>
    </row>
    <row r="215" spans="1:19" ht="17" thickTop="1" x14ac:dyDescent="0.2">
      <c r="A215" s="25" t="s">
        <v>117</v>
      </c>
      <c r="B215" s="20">
        <v>3</v>
      </c>
      <c r="C215" s="20">
        <v>2</v>
      </c>
      <c r="E215" s="17"/>
      <c r="F215" s="53"/>
      <c r="G215" s="53"/>
      <c r="H215" s="53"/>
      <c r="I215" s="53"/>
      <c r="J215" s="53"/>
      <c r="K215" s="52" t="s">
        <v>160</v>
      </c>
      <c r="L215" s="56">
        <v>31</v>
      </c>
      <c r="M215" s="56">
        <v>29</v>
      </c>
      <c r="N215" s="56">
        <v>60</v>
      </c>
    </row>
    <row r="216" spans="1:19" x14ac:dyDescent="0.2">
      <c r="A216" s="25" t="s">
        <v>117</v>
      </c>
      <c r="B216" s="20">
        <v>3</v>
      </c>
      <c r="C216" s="20">
        <v>3</v>
      </c>
    </row>
    <row r="217" spans="1:19" x14ac:dyDescent="0.2">
      <c r="A217" s="25" t="s">
        <v>121</v>
      </c>
      <c r="B217" s="20">
        <v>3</v>
      </c>
      <c r="C217" s="20">
        <v>2</v>
      </c>
    </row>
    <row r="218" spans="1:19" x14ac:dyDescent="0.2">
      <c r="A218" s="25" t="s">
        <v>121</v>
      </c>
      <c r="B218" s="20">
        <v>2</v>
      </c>
      <c r="C218" s="20">
        <v>0</v>
      </c>
    </row>
    <row r="219" spans="1:19" x14ac:dyDescent="0.2">
      <c r="A219" s="25" t="s">
        <v>117</v>
      </c>
      <c r="B219" s="20">
        <v>2</v>
      </c>
      <c r="C219" s="20">
        <v>2</v>
      </c>
      <c r="K219" t="s">
        <v>204</v>
      </c>
      <c r="P219" t="s">
        <v>205</v>
      </c>
    </row>
    <row r="220" spans="1:19" x14ac:dyDescent="0.2">
      <c r="A220" s="25" t="s">
        <v>117</v>
      </c>
      <c r="B220" s="20">
        <v>3</v>
      </c>
      <c r="C220" s="20">
        <v>2</v>
      </c>
    </row>
    <row r="221" spans="1:19" ht="17" thickBot="1" x14ac:dyDescent="0.25">
      <c r="A221" s="25" t="s">
        <v>119</v>
      </c>
      <c r="B221" s="20">
        <v>3</v>
      </c>
      <c r="C221" s="20">
        <v>2</v>
      </c>
      <c r="K221" t="s">
        <v>578</v>
      </c>
      <c r="L221" t="s">
        <v>580</v>
      </c>
      <c r="M221" t="s">
        <v>581</v>
      </c>
      <c r="N221" t="s">
        <v>197</v>
      </c>
      <c r="P221" t="s">
        <v>206</v>
      </c>
      <c r="R221" t="s">
        <v>207</v>
      </c>
      <c r="S221">
        <v>0.05</v>
      </c>
    </row>
    <row r="222" spans="1:19" ht="17" thickTop="1" x14ac:dyDescent="0.2">
      <c r="A222" s="25" t="s">
        <v>117</v>
      </c>
      <c r="B222" s="20">
        <v>3</v>
      </c>
      <c r="C222" s="20">
        <v>2</v>
      </c>
      <c r="K222" t="s">
        <v>117</v>
      </c>
      <c r="L222" s="352">
        <v>13.433333333333334</v>
      </c>
      <c r="M222" s="332">
        <v>12.566666666666666</v>
      </c>
      <c r="N222">
        <v>26</v>
      </c>
      <c r="P222" s="117" t="s">
        <v>208</v>
      </c>
      <c r="Q222" s="117" t="s">
        <v>209</v>
      </c>
      <c r="R222" s="117" t="s">
        <v>210</v>
      </c>
      <c r="S222" s="117" t="s">
        <v>211</v>
      </c>
    </row>
    <row r="223" spans="1:19" x14ac:dyDescent="0.2">
      <c r="A223" s="25" t="s">
        <v>117</v>
      </c>
      <c r="B223" s="20">
        <v>2</v>
      </c>
      <c r="C223" s="20">
        <v>2</v>
      </c>
      <c r="K223" t="s">
        <v>121</v>
      </c>
      <c r="L223" s="113">
        <v>9.8166666666666664</v>
      </c>
      <c r="M223" s="114">
        <v>9.1833333333333336</v>
      </c>
      <c r="N223">
        <v>19</v>
      </c>
      <c r="P223">
        <v>60</v>
      </c>
      <c r="Q223">
        <v>3</v>
      </c>
      <c r="R223">
        <v>2</v>
      </c>
      <c r="S223">
        <v>2</v>
      </c>
    </row>
    <row r="224" spans="1:19" x14ac:dyDescent="0.2">
      <c r="A224" s="29" t="s">
        <v>117</v>
      </c>
      <c r="B224" s="20">
        <v>3</v>
      </c>
      <c r="C224" s="20">
        <v>2</v>
      </c>
      <c r="K224" t="s">
        <v>119</v>
      </c>
      <c r="L224" s="115">
        <v>7.75</v>
      </c>
      <c r="M224" s="116">
        <v>7.25</v>
      </c>
      <c r="N224">
        <v>15</v>
      </c>
    </row>
    <row r="225" spans="1:21" ht="17" thickBot="1" x14ac:dyDescent="0.25">
      <c r="A225" s="29" t="s">
        <v>117</v>
      </c>
      <c r="B225" s="20">
        <v>2</v>
      </c>
      <c r="C225" s="20">
        <v>2</v>
      </c>
      <c r="K225" t="s">
        <v>197</v>
      </c>
      <c r="L225">
        <v>31</v>
      </c>
      <c r="M225">
        <v>29</v>
      </c>
      <c r="N225">
        <v>60</v>
      </c>
      <c r="P225" t="s">
        <v>212</v>
      </c>
    </row>
    <row r="226" spans="1:21" ht="17" thickTop="1" x14ac:dyDescent="0.2">
      <c r="A226" s="29" t="s">
        <v>121</v>
      </c>
      <c r="B226" s="19">
        <v>2</v>
      </c>
      <c r="C226" s="20">
        <v>2</v>
      </c>
      <c r="P226" s="117" t="s">
        <v>118</v>
      </c>
      <c r="Q226" s="117" t="s">
        <v>213</v>
      </c>
      <c r="R226" s="117" t="s">
        <v>214</v>
      </c>
      <c r="S226" s="117" t="s">
        <v>215</v>
      </c>
      <c r="T226" s="117" t="s">
        <v>216</v>
      </c>
      <c r="U226" s="117" t="s">
        <v>217</v>
      </c>
    </row>
    <row r="227" spans="1:21" x14ac:dyDescent="0.2">
      <c r="A227" s="29" t="s">
        <v>119</v>
      </c>
      <c r="B227" s="20">
        <v>2</v>
      </c>
      <c r="C227" s="20">
        <v>1</v>
      </c>
      <c r="L227" t="s">
        <v>582</v>
      </c>
      <c r="P227" t="s">
        <v>218</v>
      </c>
      <c r="Q227" t="e">
        <v>#NAME?</v>
      </c>
      <c r="R227" t="e">
        <v>#NAME?</v>
      </c>
      <c r="S227">
        <v>5.9914645471079817</v>
      </c>
      <c r="T227" s="224" t="e">
        <v>#NAME?</v>
      </c>
      <c r="U227" t="e">
        <v>#NAME?</v>
      </c>
    </row>
    <row r="228" spans="1:21" x14ac:dyDescent="0.2">
      <c r="A228" s="29" t="s">
        <v>119</v>
      </c>
      <c r="B228" s="20">
        <v>3</v>
      </c>
      <c r="C228" s="20">
        <v>2</v>
      </c>
      <c r="P228" t="s">
        <v>219</v>
      </c>
      <c r="Q228" t="e">
        <v>#NAME?</v>
      </c>
      <c r="R228" t="e">
        <v>#NAME?</v>
      </c>
      <c r="S228">
        <v>5.9914645471079817</v>
      </c>
      <c r="T228" s="224" t="e">
        <v>#NAME?</v>
      </c>
      <c r="U228" t="e">
        <v>#NAME?</v>
      </c>
    </row>
    <row r="229" spans="1:21" x14ac:dyDescent="0.2">
      <c r="A229" s="29" t="s">
        <v>119</v>
      </c>
      <c r="B229" s="20">
        <v>3</v>
      </c>
      <c r="C229" s="20">
        <v>2</v>
      </c>
      <c r="L229" t="s">
        <v>214</v>
      </c>
      <c r="M229" s="328" t="e">
        <v>#NAME?</v>
      </c>
      <c r="P229" s="354"/>
      <c r="Q229" s="354"/>
      <c r="R229" s="354"/>
      <c r="S229" s="354"/>
      <c r="T229" s="354"/>
      <c r="U229" s="354"/>
    </row>
    <row r="230" spans="1:21" x14ac:dyDescent="0.2">
      <c r="A230" s="29" t="s">
        <v>119</v>
      </c>
      <c r="B230" s="20">
        <v>3</v>
      </c>
      <c r="C230" s="20">
        <v>1</v>
      </c>
    </row>
    <row r="231" spans="1:21" x14ac:dyDescent="0.2">
      <c r="A231" s="29" t="s">
        <v>121</v>
      </c>
      <c r="B231" s="20">
        <v>2</v>
      </c>
      <c r="C231" s="20">
        <v>2</v>
      </c>
    </row>
    <row r="232" spans="1:21" x14ac:dyDescent="0.2">
      <c r="A232" s="29" t="s">
        <v>117</v>
      </c>
      <c r="B232" s="20">
        <v>2</v>
      </c>
      <c r="C232" s="20">
        <v>2</v>
      </c>
    </row>
    <row r="233" spans="1:21" x14ac:dyDescent="0.2">
      <c r="A233" s="29" t="s">
        <v>117</v>
      </c>
      <c r="B233" s="20">
        <v>3</v>
      </c>
      <c r="C233" s="20">
        <v>2</v>
      </c>
    </row>
    <row r="234" spans="1:21" x14ac:dyDescent="0.2">
      <c r="A234" s="29" t="s">
        <v>117</v>
      </c>
      <c r="B234" s="20">
        <v>2</v>
      </c>
      <c r="C234" s="20">
        <v>2</v>
      </c>
    </row>
    <row r="235" spans="1:21" x14ac:dyDescent="0.2">
      <c r="A235" s="29" t="s">
        <v>117</v>
      </c>
      <c r="B235" s="20">
        <v>3</v>
      </c>
      <c r="C235" s="20">
        <v>3</v>
      </c>
    </row>
    <row r="236" spans="1:21" x14ac:dyDescent="0.2">
      <c r="A236" s="29" t="s">
        <v>117</v>
      </c>
      <c r="B236" s="20">
        <v>3</v>
      </c>
      <c r="C236" s="20">
        <v>3</v>
      </c>
      <c r="K236" s="132"/>
      <c r="L236" s="133" t="s">
        <v>583</v>
      </c>
      <c r="M236" s="133"/>
      <c r="N236" s="133"/>
      <c r="O236" s="133"/>
      <c r="P236" s="133"/>
    </row>
    <row r="237" spans="1:21" x14ac:dyDescent="0.2">
      <c r="A237" s="29" t="s">
        <v>117</v>
      </c>
      <c r="B237" s="20">
        <v>2</v>
      </c>
      <c r="C237" s="20">
        <v>1</v>
      </c>
      <c r="K237" s="63" t="s">
        <v>578</v>
      </c>
      <c r="L237" s="364" t="s">
        <v>584</v>
      </c>
      <c r="M237" s="364" t="s">
        <v>585</v>
      </c>
      <c r="N237" s="364" t="s">
        <v>580</v>
      </c>
      <c r="O237" s="364" t="s">
        <v>581</v>
      </c>
      <c r="P237" s="365" t="s">
        <v>160</v>
      </c>
    </row>
    <row r="238" spans="1:21" x14ac:dyDescent="0.2">
      <c r="A238" s="29" t="s">
        <v>121</v>
      </c>
      <c r="B238" s="20">
        <v>3</v>
      </c>
      <c r="C238" s="20">
        <v>1</v>
      </c>
      <c r="K238" s="51" t="s">
        <v>117</v>
      </c>
      <c r="L238" s="55">
        <v>1</v>
      </c>
      <c r="M238" s="55">
        <v>2</v>
      </c>
      <c r="N238" s="55">
        <v>16</v>
      </c>
      <c r="O238" s="55">
        <v>7</v>
      </c>
      <c r="P238" s="55">
        <v>26</v>
      </c>
    </row>
    <row r="239" spans="1:21" x14ac:dyDescent="0.2">
      <c r="A239" s="25" t="s">
        <v>121</v>
      </c>
      <c r="B239" s="26">
        <v>2</v>
      </c>
      <c r="C239" s="26">
        <v>0</v>
      </c>
      <c r="K239" s="51" t="s">
        <v>121</v>
      </c>
      <c r="L239" s="55">
        <v>2</v>
      </c>
      <c r="M239" s="55">
        <v>4</v>
      </c>
      <c r="N239" s="55">
        <v>10</v>
      </c>
      <c r="O239" s="55">
        <v>3</v>
      </c>
      <c r="P239" s="55">
        <v>19</v>
      </c>
    </row>
    <row r="240" spans="1:21" ht="17" thickBot="1" x14ac:dyDescent="0.25">
      <c r="A240" s="25" t="s">
        <v>119</v>
      </c>
      <c r="B240" s="41">
        <v>3</v>
      </c>
      <c r="C240" s="20">
        <v>3</v>
      </c>
      <c r="K240" s="51" t="s">
        <v>119</v>
      </c>
      <c r="L240" s="55">
        <v>2</v>
      </c>
      <c r="M240" s="55">
        <v>4</v>
      </c>
      <c r="N240" s="55">
        <v>7</v>
      </c>
      <c r="O240" s="55">
        <v>2</v>
      </c>
      <c r="P240" s="55">
        <v>15</v>
      </c>
    </row>
    <row r="241" spans="1:23" ht="17" thickTop="1" x14ac:dyDescent="0.2">
      <c r="A241" s="25" t="s">
        <v>119</v>
      </c>
      <c r="B241" s="20">
        <v>3</v>
      </c>
      <c r="C241" s="20">
        <v>2</v>
      </c>
      <c r="K241" s="52" t="s">
        <v>160</v>
      </c>
      <c r="L241" s="56">
        <v>5</v>
      </c>
      <c r="M241" s="56">
        <v>10</v>
      </c>
      <c r="N241" s="56">
        <v>33</v>
      </c>
      <c r="O241" s="56">
        <v>12</v>
      </c>
      <c r="P241" s="56">
        <v>60</v>
      </c>
    </row>
    <row r="242" spans="1:23" x14ac:dyDescent="0.2">
      <c r="A242" s="25" t="s">
        <v>121</v>
      </c>
      <c r="B242" s="20">
        <v>2</v>
      </c>
      <c r="C242" s="20">
        <v>2</v>
      </c>
    </row>
    <row r="243" spans="1:23" x14ac:dyDescent="0.2">
      <c r="A243" s="25" t="s">
        <v>121</v>
      </c>
      <c r="B243" s="20">
        <v>2</v>
      </c>
      <c r="C243" s="20">
        <v>2</v>
      </c>
    </row>
    <row r="244" spans="1:23" x14ac:dyDescent="0.2">
      <c r="A244" s="25" t="s">
        <v>119</v>
      </c>
      <c r="B244" s="20">
        <v>2</v>
      </c>
      <c r="C244" s="20">
        <v>1</v>
      </c>
    </row>
    <row r="245" spans="1:23" x14ac:dyDescent="0.2">
      <c r="A245" s="25" t="s">
        <v>117</v>
      </c>
      <c r="B245" s="20">
        <v>3</v>
      </c>
      <c r="C245" s="20">
        <v>2</v>
      </c>
      <c r="K245" t="s">
        <v>204</v>
      </c>
      <c r="R245" t="s">
        <v>205</v>
      </c>
    </row>
    <row r="246" spans="1:23" x14ac:dyDescent="0.2">
      <c r="A246" s="25" t="s">
        <v>117</v>
      </c>
      <c r="B246" s="20">
        <v>2</v>
      </c>
      <c r="C246" s="20">
        <v>3</v>
      </c>
    </row>
    <row r="247" spans="1:23" ht="17" thickBot="1" x14ac:dyDescent="0.25">
      <c r="A247" s="25" t="s">
        <v>121</v>
      </c>
      <c r="B247" s="20">
        <v>2</v>
      </c>
      <c r="C247" s="20">
        <v>1</v>
      </c>
      <c r="K247" t="s">
        <v>578</v>
      </c>
      <c r="L247" t="s">
        <v>584</v>
      </c>
      <c r="M247" t="s">
        <v>585</v>
      </c>
      <c r="N247" t="s">
        <v>580</v>
      </c>
      <c r="O247" t="s">
        <v>581</v>
      </c>
      <c r="P247" t="s">
        <v>197</v>
      </c>
      <c r="R247" t="s">
        <v>206</v>
      </c>
      <c r="T247" t="s">
        <v>207</v>
      </c>
      <c r="U247">
        <v>0.05</v>
      </c>
    </row>
    <row r="248" spans="1:23" ht="17" thickTop="1" x14ac:dyDescent="0.2">
      <c r="A248" s="25" t="s">
        <v>121</v>
      </c>
      <c r="B248" s="20">
        <v>3</v>
      </c>
      <c r="C248" s="20">
        <v>3</v>
      </c>
      <c r="K248" t="s">
        <v>117</v>
      </c>
      <c r="L248" s="352">
        <v>2.1666666666666665</v>
      </c>
      <c r="M248" s="356">
        <v>4.333333333333333</v>
      </c>
      <c r="N248" s="356">
        <v>14.3</v>
      </c>
      <c r="O248" s="332">
        <v>5.2</v>
      </c>
      <c r="P248">
        <v>26</v>
      </c>
      <c r="R248" s="117" t="s">
        <v>208</v>
      </c>
      <c r="S248" s="117" t="s">
        <v>209</v>
      </c>
      <c r="T248" s="117" t="s">
        <v>210</v>
      </c>
      <c r="U248" s="117" t="s">
        <v>211</v>
      </c>
    </row>
    <row r="249" spans="1:23" x14ac:dyDescent="0.2">
      <c r="A249" s="25" t="s">
        <v>117</v>
      </c>
      <c r="B249" s="20">
        <v>2</v>
      </c>
      <c r="C249" s="20">
        <v>2</v>
      </c>
      <c r="K249" t="s">
        <v>121</v>
      </c>
      <c r="L249" s="113">
        <v>1.5833333333333333</v>
      </c>
      <c r="M249" s="37">
        <v>3.1666666666666665</v>
      </c>
      <c r="N249" s="37">
        <v>10.45</v>
      </c>
      <c r="O249" s="114">
        <v>3.8</v>
      </c>
      <c r="P249">
        <v>19</v>
      </c>
      <c r="R249">
        <v>60</v>
      </c>
      <c r="S249">
        <v>3</v>
      </c>
      <c r="T249">
        <v>4</v>
      </c>
      <c r="U249">
        <v>6</v>
      </c>
    </row>
    <row r="250" spans="1:23" x14ac:dyDescent="0.2">
      <c r="A250" s="25" t="s">
        <v>117</v>
      </c>
      <c r="B250" s="20">
        <v>3</v>
      </c>
      <c r="C250" s="20">
        <v>2</v>
      </c>
      <c r="K250" t="s">
        <v>119</v>
      </c>
      <c r="L250" s="115">
        <v>1.25</v>
      </c>
      <c r="M250" s="226">
        <v>2.5</v>
      </c>
      <c r="N250" s="226">
        <v>8.25</v>
      </c>
      <c r="O250" s="116">
        <v>3</v>
      </c>
      <c r="P250">
        <v>15</v>
      </c>
    </row>
    <row r="251" spans="1:23" ht="17" thickBot="1" x14ac:dyDescent="0.25">
      <c r="A251" s="25" t="s">
        <v>119</v>
      </c>
      <c r="B251" s="20">
        <v>2</v>
      </c>
      <c r="C251" s="20">
        <v>2</v>
      </c>
      <c r="K251" t="s">
        <v>197</v>
      </c>
      <c r="L251">
        <v>5</v>
      </c>
      <c r="M251">
        <v>10</v>
      </c>
      <c r="N251">
        <v>33</v>
      </c>
      <c r="O251">
        <v>12</v>
      </c>
      <c r="P251">
        <v>60</v>
      </c>
      <c r="R251" t="s">
        <v>212</v>
      </c>
    </row>
    <row r="252" spans="1:23" ht="17" thickTop="1" x14ac:dyDescent="0.2">
      <c r="A252" s="25" t="s">
        <v>121</v>
      </c>
      <c r="B252" s="20">
        <v>2</v>
      </c>
      <c r="C252" s="20">
        <v>2</v>
      </c>
      <c r="R252" s="117" t="s">
        <v>118</v>
      </c>
      <c r="S252" s="117" t="s">
        <v>213</v>
      </c>
      <c r="T252" s="117" t="s">
        <v>214</v>
      </c>
      <c r="U252" s="117" t="s">
        <v>215</v>
      </c>
      <c r="V252" s="117" t="s">
        <v>216</v>
      </c>
      <c r="W252" s="117" t="s">
        <v>217</v>
      </c>
    </row>
    <row r="253" spans="1:23" x14ac:dyDescent="0.2">
      <c r="A253" s="25" t="s">
        <v>121</v>
      </c>
      <c r="B253" s="20">
        <v>3</v>
      </c>
      <c r="C253" s="20">
        <v>2</v>
      </c>
      <c r="R253" t="s">
        <v>218</v>
      </c>
      <c r="S253" t="e">
        <v>#NAME?</v>
      </c>
      <c r="T253" t="e">
        <v>#NAME?</v>
      </c>
      <c r="U253">
        <v>12.591587243743978</v>
      </c>
      <c r="V253" s="224" t="e">
        <v>#NAME?</v>
      </c>
      <c r="W253" t="e">
        <v>#NAME?</v>
      </c>
    </row>
    <row r="254" spans="1:23" x14ac:dyDescent="0.2">
      <c r="A254" s="29" t="s">
        <v>117</v>
      </c>
      <c r="B254" s="20">
        <v>2</v>
      </c>
      <c r="C254" s="20">
        <v>2</v>
      </c>
      <c r="R254" t="s">
        <v>219</v>
      </c>
      <c r="S254" t="e">
        <v>#NAME?</v>
      </c>
      <c r="T254" t="e">
        <v>#NAME?</v>
      </c>
      <c r="U254">
        <v>12.591587243743978</v>
      </c>
      <c r="V254" s="224" t="e">
        <v>#NAME?</v>
      </c>
      <c r="W254" t="e">
        <v>#NAME?</v>
      </c>
    </row>
    <row r="255" spans="1:23" x14ac:dyDescent="0.2">
      <c r="A255" s="29" t="s">
        <v>117</v>
      </c>
      <c r="B255" s="20">
        <v>2</v>
      </c>
      <c r="C255" s="20">
        <v>2</v>
      </c>
      <c r="R255" s="354"/>
      <c r="S255" s="354"/>
      <c r="T255" s="354"/>
      <c r="U255" s="354"/>
      <c r="V255" s="354"/>
      <c r="W255" s="354"/>
    </row>
    <row r="256" spans="1:23" x14ac:dyDescent="0.2">
      <c r="A256" s="29" t="s">
        <v>121</v>
      </c>
      <c r="B256" s="20">
        <v>2</v>
      </c>
      <c r="C256" s="20">
        <v>1</v>
      </c>
    </row>
    <row r="257" spans="1:61" x14ac:dyDescent="0.2">
      <c r="A257" s="29" t="s">
        <v>119</v>
      </c>
      <c r="B257" s="20">
        <v>2</v>
      </c>
      <c r="C257" s="20">
        <v>0</v>
      </c>
    </row>
    <row r="258" spans="1:61" x14ac:dyDescent="0.2">
      <c r="A258" s="29" t="s">
        <v>119</v>
      </c>
      <c r="B258" s="20">
        <v>3</v>
      </c>
      <c r="C258" s="20">
        <v>2</v>
      </c>
    </row>
    <row r="259" spans="1:61" x14ac:dyDescent="0.2">
      <c r="A259" s="29" t="s">
        <v>119</v>
      </c>
      <c r="B259" s="20">
        <v>3</v>
      </c>
      <c r="C259" s="20">
        <v>3</v>
      </c>
    </row>
    <row r="260" spans="1:61" x14ac:dyDescent="0.2">
      <c r="A260" s="29" t="s">
        <v>119</v>
      </c>
      <c r="B260" s="20">
        <v>3</v>
      </c>
      <c r="C260" s="20">
        <v>2</v>
      </c>
    </row>
    <row r="261" spans="1:61" x14ac:dyDescent="0.2">
      <c r="A261" s="29" t="s">
        <v>119</v>
      </c>
      <c r="B261" s="20">
        <v>2</v>
      </c>
      <c r="C261" s="20">
        <v>0</v>
      </c>
    </row>
    <row r="262" spans="1:61" x14ac:dyDescent="0.2">
      <c r="A262" s="29" t="s">
        <v>121</v>
      </c>
      <c r="B262" s="20">
        <v>2</v>
      </c>
      <c r="C262" s="20">
        <v>2</v>
      </c>
    </row>
    <row r="263" spans="1:61" x14ac:dyDescent="0.2">
      <c r="A263" s="29" t="s">
        <v>117</v>
      </c>
      <c r="B263" s="20">
        <v>3</v>
      </c>
      <c r="C263" s="20">
        <v>3</v>
      </c>
    </row>
    <row r="264" spans="1:61" x14ac:dyDescent="0.2">
      <c r="A264" s="29" t="s">
        <v>117</v>
      </c>
      <c r="B264" s="20">
        <v>3</v>
      </c>
      <c r="C264" s="20">
        <v>2</v>
      </c>
    </row>
    <row r="265" spans="1:61" x14ac:dyDescent="0.2">
      <c r="A265" s="29" t="s">
        <v>117</v>
      </c>
      <c r="B265" s="20">
        <v>2</v>
      </c>
      <c r="C265" s="20">
        <v>3</v>
      </c>
    </row>
    <row r="266" spans="1:61" x14ac:dyDescent="0.2">
      <c r="A266" s="29" t="s">
        <v>117</v>
      </c>
      <c r="B266" s="20">
        <v>2</v>
      </c>
      <c r="C266" s="20">
        <v>3</v>
      </c>
    </row>
    <row r="267" spans="1:61" x14ac:dyDescent="0.2">
      <c r="A267" s="29" t="s">
        <v>117</v>
      </c>
      <c r="B267" s="20">
        <v>2</v>
      </c>
      <c r="C267" s="20">
        <v>1</v>
      </c>
    </row>
    <row r="268" spans="1:61" x14ac:dyDescent="0.2">
      <c r="A268" s="29" t="s">
        <v>121</v>
      </c>
      <c r="B268" s="20">
        <v>3</v>
      </c>
      <c r="C268" s="20">
        <v>3</v>
      </c>
    </row>
    <row r="271" spans="1:61" s="358" customFormat="1" x14ac:dyDescent="0.2">
      <c r="A271" s="357" t="s">
        <v>574</v>
      </c>
      <c r="C271" s="357"/>
    </row>
    <row r="272" spans="1:61" x14ac:dyDescent="0.2">
      <c r="BI272" t="s">
        <v>523</v>
      </c>
    </row>
    <row r="273" spans="1:79" ht="17" thickBot="1" x14ac:dyDescent="0.25"/>
    <row r="274" spans="1:79" ht="49" thickBot="1" x14ac:dyDescent="0.25">
      <c r="B274" s="23" t="s">
        <v>508</v>
      </c>
      <c r="C274" s="23" t="s">
        <v>509</v>
      </c>
      <c r="D274" s="23" t="s">
        <v>510</v>
      </c>
      <c r="E274" s="23" t="s">
        <v>511</v>
      </c>
      <c r="F274" s="274" t="s">
        <v>512</v>
      </c>
      <c r="BA274" t="s">
        <v>523</v>
      </c>
      <c r="BJ274" s="273" t="s">
        <v>593</v>
      </c>
      <c r="BK274" s="273" t="s">
        <v>592</v>
      </c>
      <c r="BL274" s="273" t="s">
        <v>594</v>
      </c>
      <c r="BM274" s="273" t="s">
        <v>595</v>
      </c>
      <c r="BN274" s="273" t="s">
        <v>596</v>
      </c>
      <c r="BQ274" s="48" t="s">
        <v>50</v>
      </c>
      <c r="BR274" s="23" t="s">
        <v>554</v>
      </c>
      <c r="BS274" s="23" t="s">
        <v>555</v>
      </c>
      <c r="BT274" s="23" t="s">
        <v>556</v>
      </c>
      <c r="BU274" s="23" t="s">
        <v>557</v>
      </c>
      <c r="BV274" s="274" t="s">
        <v>558</v>
      </c>
      <c r="BW274" s="23" t="s">
        <v>559</v>
      </c>
      <c r="BX274" s="23" t="s">
        <v>560</v>
      </c>
      <c r="BY274" s="23" t="s">
        <v>561</v>
      </c>
      <c r="BZ274" s="23" t="s">
        <v>562</v>
      </c>
      <c r="CA274" s="274" t="s">
        <v>563</v>
      </c>
    </row>
    <row r="275" spans="1:79" x14ac:dyDescent="0.2">
      <c r="A275" s="8" t="s">
        <v>86</v>
      </c>
      <c r="B275" s="28">
        <v>2</v>
      </c>
      <c r="C275" s="28">
        <v>2</v>
      </c>
      <c r="D275" s="28">
        <v>1</v>
      </c>
      <c r="E275" s="28">
        <v>1</v>
      </c>
      <c r="F275" s="28">
        <v>1</v>
      </c>
      <c r="BI275" t="s">
        <v>525</v>
      </c>
      <c r="BJ275" s="111">
        <v>0</v>
      </c>
      <c r="BK275" s="245">
        <v>0</v>
      </c>
      <c r="BL275" s="245">
        <v>0</v>
      </c>
      <c r="BM275" s="245">
        <v>0</v>
      </c>
      <c r="BN275" s="122">
        <v>0</v>
      </c>
      <c r="BQ275" s="25" t="s">
        <v>54</v>
      </c>
      <c r="BR275" s="26">
        <v>2</v>
      </c>
      <c r="BS275" s="26">
        <v>0</v>
      </c>
      <c r="BT275" s="26">
        <v>0</v>
      </c>
      <c r="BU275" s="26">
        <v>0</v>
      </c>
      <c r="BV275" s="26">
        <v>0</v>
      </c>
      <c r="BW275" s="380">
        <v>0</v>
      </c>
      <c r="BX275" s="380">
        <v>2</v>
      </c>
      <c r="BY275" s="380">
        <v>0</v>
      </c>
      <c r="BZ275" s="380">
        <v>0</v>
      </c>
      <c r="CA275" s="380">
        <v>0</v>
      </c>
    </row>
    <row r="276" spans="1:79" ht="17" thickBot="1" x14ac:dyDescent="0.25">
      <c r="A276" s="8" t="s">
        <v>54</v>
      </c>
      <c r="B276" s="28">
        <v>2</v>
      </c>
      <c r="C276" s="28">
        <v>0</v>
      </c>
      <c r="D276" s="28">
        <v>0</v>
      </c>
      <c r="E276" s="28">
        <v>0</v>
      </c>
      <c r="F276" s="28">
        <v>0</v>
      </c>
      <c r="X276" t="s">
        <v>270</v>
      </c>
      <c r="BB276" s="273" t="s">
        <v>533</v>
      </c>
      <c r="BC276" s="273" t="s">
        <v>647</v>
      </c>
      <c r="BD276" s="273" t="s">
        <v>648</v>
      </c>
      <c r="BE276" s="273" t="s">
        <v>649</v>
      </c>
      <c r="BF276" s="273" t="s">
        <v>650</v>
      </c>
      <c r="BI276" t="s">
        <v>529</v>
      </c>
      <c r="BJ276" s="113">
        <v>1</v>
      </c>
      <c r="BK276" s="37">
        <v>1</v>
      </c>
      <c r="BL276" s="37">
        <v>0</v>
      </c>
      <c r="BM276" s="37">
        <v>0</v>
      </c>
      <c r="BN276" s="114">
        <v>0</v>
      </c>
      <c r="BQ276" s="25" t="s">
        <v>54</v>
      </c>
      <c r="BR276" s="20">
        <v>1</v>
      </c>
      <c r="BS276" s="20">
        <v>0</v>
      </c>
      <c r="BT276" s="20">
        <v>0</v>
      </c>
      <c r="BU276" s="20">
        <v>0</v>
      </c>
      <c r="BV276" s="20">
        <v>0</v>
      </c>
      <c r="BW276" s="20">
        <v>2</v>
      </c>
      <c r="BX276" s="20">
        <v>2</v>
      </c>
      <c r="BY276" s="20">
        <v>1</v>
      </c>
      <c r="BZ276" s="20">
        <v>1</v>
      </c>
      <c r="CA276" s="20">
        <v>1</v>
      </c>
    </row>
    <row r="277" spans="1:79" ht="33" thickBot="1" x14ac:dyDescent="0.25">
      <c r="A277" s="48" t="s">
        <v>50</v>
      </c>
      <c r="B277" s="23" t="s">
        <v>508</v>
      </c>
      <c r="C277" s="23" t="s">
        <v>509</v>
      </c>
      <c r="D277" s="23" t="s">
        <v>510</v>
      </c>
      <c r="E277" s="23" t="s">
        <v>511</v>
      </c>
      <c r="F277" s="274" t="s">
        <v>512</v>
      </c>
      <c r="X277" t="s">
        <v>54</v>
      </c>
      <c r="Y277" t="s">
        <v>86</v>
      </c>
      <c r="BA277" t="s">
        <v>525</v>
      </c>
      <c r="BB277" s="111">
        <v>1</v>
      </c>
      <c r="BC277" s="245">
        <v>0</v>
      </c>
      <c r="BD277" s="245">
        <v>0</v>
      </c>
      <c r="BE277" s="245">
        <v>0</v>
      </c>
      <c r="BF277" s="122">
        <v>0</v>
      </c>
      <c r="BI277" t="s">
        <v>530</v>
      </c>
      <c r="BJ277" s="113">
        <v>1</v>
      </c>
      <c r="BK277" s="37">
        <v>1</v>
      </c>
      <c r="BL277" s="37">
        <v>1</v>
      </c>
      <c r="BM277" s="37">
        <v>1</v>
      </c>
      <c r="BN277" s="114">
        <v>1</v>
      </c>
      <c r="BQ277" s="25" t="s">
        <v>54</v>
      </c>
      <c r="BR277" s="20">
        <v>3</v>
      </c>
      <c r="BS277" s="20">
        <v>0</v>
      </c>
      <c r="BT277" s="20">
        <v>0</v>
      </c>
      <c r="BU277" s="20">
        <v>0</v>
      </c>
      <c r="BV277" s="20">
        <v>0</v>
      </c>
      <c r="BW277" s="20">
        <v>3</v>
      </c>
      <c r="BX277" s="20">
        <v>3</v>
      </c>
      <c r="BY277" s="20">
        <v>2</v>
      </c>
      <c r="BZ277" s="20">
        <v>2</v>
      </c>
      <c r="CA277" s="20">
        <v>2</v>
      </c>
    </row>
    <row r="278" spans="1:79" x14ac:dyDescent="0.2">
      <c r="A278" s="25" t="s">
        <v>54</v>
      </c>
      <c r="B278" s="26">
        <v>2</v>
      </c>
      <c r="C278" s="26">
        <v>0</v>
      </c>
      <c r="D278" s="26">
        <v>0</v>
      </c>
      <c r="E278" s="26">
        <v>0</v>
      </c>
      <c r="F278" s="26">
        <v>0</v>
      </c>
      <c r="H278" t="s">
        <v>495</v>
      </c>
      <c r="P278" t="s">
        <v>586</v>
      </c>
      <c r="X278" s="28">
        <v>0</v>
      </c>
      <c r="Y278" s="376">
        <v>0</v>
      </c>
      <c r="AA278" t="s">
        <v>466</v>
      </c>
      <c r="AJ278" t="s">
        <v>465</v>
      </c>
      <c r="AV278" t="s">
        <v>486</v>
      </c>
      <c r="BA278" t="s">
        <v>529</v>
      </c>
      <c r="BB278" s="113">
        <v>1</v>
      </c>
      <c r="BC278" s="37">
        <v>0</v>
      </c>
      <c r="BD278" s="37">
        <v>0</v>
      </c>
      <c r="BE278" s="37">
        <v>0</v>
      </c>
      <c r="BF278" s="114">
        <v>0</v>
      </c>
      <c r="BI278" t="s">
        <v>531</v>
      </c>
      <c r="BJ278" s="113">
        <v>0</v>
      </c>
      <c r="BK278" s="37">
        <v>0</v>
      </c>
      <c r="BL278" s="37">
        <v>1</v>
      </c>
      <c r="BM278" s="37">
        <v>1</v>
      </c>
      <c r="BN278" s="114">
        <v>0</v>
      </c>
      <c r="BQ278" s="25" t="s">
        <v>54</v>
      </c>
      <c r="BR278" s="20">
        <v>2</v>
      </c>
      <c r="BS278" s="20">
        <v>0</v>
      </c>
      <c r="BT278" s="20">
        <v>0</v>
      </c>
      <c r="BU278" s="20">
        <v>0</v>
      </c>
      <c r="BV278" s="20">
        <v>0</v>
      </c>
      <c r="BW278" s="20">
        <v>1</v>
      </c>
      <c r="BX278" s="20">
        <v>0</v>
      </c>
      <c r="BY278" s="20">
        <v>0</v>
      </c>
      <c r="BZ278" s="20">
        <v>0</v>
      </c>
      <c r="CA278" s="20">
        <v>0</v>
      </c>
    </row>
    <row r="279" spans="1:79" x14ac:dyDescent="0.2">
      <c r="A279" s="25" t="s">
        <v>54</v>
      </c>
      <c r="B279" s="20">
        <v>1</v>
      </c>
      <c r="C279" s="20">
        <v>0</v>
      </c>
      <c r="D279" s="20">
        <v>0</v>
      </c>
      <c r="E279" s="20">
        <v>0</v>
      </c>
      <c r="F279" s="20">
        <v>0</v>
      </c>
      <c r="X279" s="28">
        <v>0</v>
      </c>
      <c r="Y279" s="376">
        <v>1</v>
      </c>
      <c r="BA279" t="s">
        <v>530</v>
      </c>
      <c r="BB279" s="113">
        <v>0</v>
      </c>
      <c r="BC279" s="37">
        <v>0</v>
      </c>
      <c r="BD279" s="37">
        <v>0</v>
      </c>
      <c r="BE279" s="37">
        <v>0</v>
      </c>
      <c r="BF279" s="114">
        <v>0</v>
      </c>
      <c r="BI279" t="s">
        <v>532</v>
      </c>
      <c r="BJ279" s="115">
        <v>1</v>
      </c>
      <c r="BK279" s="226">
        <v>1</v>
      </c>
      <c r="BL279" s="226">
        <v>0</v>
      </c>
      <c r="BM279" s="226">
        <v>0</v>
      </c>
      <c r="BN279" s="116">
        <v>1</v>
      </c>
      <c r="BQ279" s="25" t="s">
        <v>54</v>
      </c>
      <c r="BR279" s="20">
        <v>2</v>
      </c>
      <c r="BS279" s="20">
        <v>1</v>
      </c>
      <c r="BT279" s="20">
        <v>1</v>
      </c>
      <c r="BU279" s="20">
        <v>1</v>
      </c>
      <c r="BV279" s="20">
        <v>0</v>
      </c>
      <c r="BW279" s="20">
        <v>2</v>
      </c>
      <c r="BX279" s="20">
        <v>2</v>
      </c>
      <c r="BY279" s="20">
        <v>2</v>
      </c>
      <c r="BZ279" s="20">
        <v>2</v>
      </c>
      <c r="CA279" s="20">
        <v>1</v>
      </c>
    </row>
    <row r="280" spans="1:79" ht="17" thickBot="1" x14ac:dyDescent="0.25">
      <c r="A280" s="25" t="s">
        <v>54</v>
      </c>
      <c r="B280" s="20">
        <v>3</v>
      </c>
      <c r="C280" s="20">
        <v>0</v>
      </c>
      <c r="D280" s="20">
        <v>0</v>
      </c>
      <c r="E280" s="20">
        <v>0</v>
      </c>
      <c r="F280" s="20">
        <v>0</v>
      </c>
      <c r="H280" t="s">
        <v>496</v>
      </c>
      <c r="I280" t="s">
        <v>516</v>
      </c>
      <c r="P280" t="s">
        <v>500</v>
      </c>
      <c r="T280" s="275" t="s">
        <v>207</v>
      </c>
      <c r="U280" s="275">
        <v>0.05</v>
      </c>
      <c r="X280" s="28">
        <v>0</v>
      </c>
      <c r="Y280" s="376">
        <v>2</v>
      </c>
      <c r="AB280" t="s">
        <v>54</v>
      </c>
      <c r="AC280" t="s">
        <v>86</v>
      </c>
      <c r="AJ280" t="s">
        <v>207</v>
      </c>
      <c r="AK280" s="328">
        <v>0.05</v>
      </c>
      <c r="AW280" s="28" t="s">
        <v>548</v>
      </c>
      <c r="AX280" s="28" t="s">
        <v>549</v>
      </c>
      <c r="BA280" t="s">
        <v>531</v>
      </c>
      <c r="BB280" s="113">
        <v>0.75</v>
      </c>
      <c r="BC280" s="37">
        <v>0</v>
      </c>
      <c r="BD280" s="37">
        <v>0</v>
      </c>
      <c r="BE280" s="37">
        <v>0</v>
      </c>
      <c r="BF280" s="114">
        <v>0</v>
      </c>
      <c r="BQ280" s="25" t="s">
        <v>54</v>
      </c>
      <c r="BR280" s="20">
        <v>2</v>
      </c>
      <c r="BS280" s="20">
        <v>0</v>
      </c>
      <c r="BT280" s="20">
        <v>0</v>
      </c>
      <c r="BU280" s="20">
        <v>0</v>
      </c>
      <c r="BV280" s="20">
        <v>0</v>
      </c>
      <c r="BW280" s="20">
        <v>2</v>
      </c>
      <c r="BX280" s="20">
        <v>1</v>
      </c>
      <c r="BY280" s="20">
        <v>1</v>
      </c>
      <c r="BZ280" s="20">
        <v>1</v>
      </c>
      <c r="CA280" s="20">
        <v>1</v>
      </c>
    </row>
    <row r="281" spans="1:79" ht="17" thickTop="1" x14ac:dyDescent="0.2">
      <c r="A281" s="25" t="s">
        <v>54</v>
      </c>
      <c r="B281" s="20">
        <v>2</v>
      </c>
      <c r="C281" s="20">
        <v>0</v>
      </c>
      <c r="D281" s="20">
        <v>0</v>
      </c>
      <c r="E281" s="20">
        <v>0</v>
      </c>
      <c r="F281" s="20">
        <v>0</v>
      </c>
      <c r="I281" s="27" t="s">
        <v>508</v>
      </c>
      <c r="J281" s="27" t="s">
        <v>509</v>
      </c>
      <c r="K281" s="27" t="s">
        <v>510</v>
      </c>
      <c r="L281" s="27" t="s">
        <v>511</v>
      </c>
      <c r="M281" s="27" t="s">
        <v>512</v>
      </c>
      <c r="P281" s="117"/>
      <c r="Q281" s="117" t="s">
        <v>501</v>
      </c>
      <c r="R281" s="117" t="s">
        <v>211</v>
      </c>
      <c r="S281" s="117" t="s">
        <v>502</v>
      </c>
      <c r="T281" s="117" t="s">
        <v>51</v>
      </c>
      <c r="U281" s="117" t="s">
        <v>214</v>
      </c>
      <c r="V281" s="117" t="s">
        <v>216</v>
      </c>
      <c r="X281" s="28">
        <v>0</v>
      </c>
      <c r="Y281" s="376">
        <v>0</v>
      </c>
      <c r="AA281" t="s">
        <v>453</v>
      </c>
      <c r="AB281" s="111">
        <v>30</v>
      </c>
      <c r="AC281" s="122">
        <v>30</v>
      </c>
      <c r="AV281" t="s">
        <v>451</v>
      </c>
      <c r="AW281" s="330">
        <v>1</v>
      </c>
      <c r="AX281" s="378">
        <v>1</v>
      </c>
      <c r="BA281" t="s">
        <v>532</v>
      </c>
      <c r="BB281" s="115">
        <v>0.25</v>
      </c>
      <c r="BC281" s="226">
        <v>0</v>
      </c>
      <c r="BD281" s="226">
        <v>0</v>
      </c>
      <c r="BE281" s="226">
        <v>0</v>
      </c>
      <c r="BF281" s="116">
        <v>0</v>
      </c>
      <c r="BI281" t="s">
        <v>525</v>
      </c>
      <c r="BJ281" s="111">
        <v>0</v>
      </c>
      <c r="BK281" s="245">
        <v>0</v>
      </c>
      <c r="BL281" s="245">
        <v>0</v>
      </c>
      <c r="BM281" s="245">
        <v>0</v>
      </c>
      <c r="BN281" s="122">
        <v>0</v>
      </c>
      <c r="BQ281" s="25" t="s">
        <v>54</v>
      </c>
      <c r="BR281" s="20">
        <v>2</v>
      </c>
      <c r="BS281" s="20">
        <v>1</v>
      </c>
      <c r="BT281" s="20">
        <v>1</v>
      </c>
      <c r="BU281" s="20">
        <v>0</v>
      </c>
      <c r="BV281" s="20">
        <v>0</v>
      </c>
      <c r="BW281" s="20">
        <v>0</v>
      </c>
      <c r="BX281" s="20">
        <v>0</v>
      </c>
      <c r="BY281" s="20">
        <v>0</v>
      </c>
      <c r="BZ281" s="20">
        <v>0</v>
      </c>
      <c r="CA281" s="20">
        <v>0</v>
      </c>
    </row>
    <row r="282" spans="1:79" x14ac:dyDescent="0.2">
      <c r="A282" s="25" t="s">
        <v>54</v>
      </c>
      <c r="B282" s="20">
        <v>2</v>
      </c>
      <c r="C282" s="20">
        <v>1</v>
      </c>
      <c r="D282" s="20">
        <v>1</v>
      </c>
      <c r="E282" s="20">
        <v>1</v>
      </c>
      <c r="F282" s="20">
        <v>0</v>
      </c>
      <c r="H282" s="28" t="s">
        <v>54</v>
      </c>
      <c r="I282" s="111">
        <v>30</v>
      </c>
      <c r="J282" s="245">
        <v>30</v>
      </c>
      <c r="K282" s="245">
        <v>30</v>
      </c>
      <c r="L282" s="245">
        <v>30</v>
      </c>
      <c r="M282" s="122">
        <v>30</v>
      </c>
      <c r="N282">
        <v>150</v>
      </c>
      <c r="P282" t="s">
        <v>270</v>
      </c>
      <c r="Q282">
        <v>29.453333333333337</v>
      </c>
      <c r="R282">
        <v>1</v>
      </c>
      <c r="S282">
        <v>29.453333333333337</v>
      </c>
      <c r="T282">
        <v>63.02115100836204</v>
      </c>
      <c r="U282">
        <v>4.513704242537573E-14</v>
      </c>
      <c r="V282" s="275" t="s">
        <v>518</v>
      </c>
      <c r="X282" s="28">
        <v>1</v>
      </c>
      <c r="Y282" s="376">
        <v>2</v>
      </c>
      <c r="AA282" t="s">
        <v>451</v>
      </c>
      <c r="AB282" s="233">
        <v>0</v>
      </c>
      <c r="AC282" s="234">
        <v>1</v>
      </c>
      <c r="AJ282" t="s">
        <v>455</v>
      </c>
      <c r="AK282" s="232">
        <v>18.22</v>
      </c>
      <c r="BI282" t="s">
        <v>526</v>
      </c>
      <c r="BJ282" s="113">
        <v>1</v>
      </c>
      <c r="BK282" s="37">
        <v>1</v>
      </c>
      <c r="BL282" s="37">
        <v>0</v>
      </c>
      <c r="BM282" s="37">
        <v>0</v>
      </c>
      <c r="BN282" s="114">
        <v>0</v>
      </c>
      <c r="BQ282" s="25" t="s">
        <v>54</v>
      </c>
      <c r="BR282" s="20">
        <v>2</v>
      </c>
      <c r="BS282" s="20">
        <v>0</v>
      </c>
      <c r="BT282" s="20">
        <v>0</v>
      </c>
      <c r="BU282" s="20">
        <v>0</v>
      </c>
      <c r="BV282" s="20">
        <v>0</v>
      </c>
      <c r="BW282" s="20">
        <v>2</v>
      </c>
      <c r="BX282" s="20">
        <v>1</v>
      </c>
      <c r="BY282" s="20">
        <v>2</v>
      </c>
      <c r="BZ282" s="20">
        <v>2</v>
      </c>
      <c r="CA282" s="20">
        <v>0</v>
      </c>
    </row>
    <row r="283" spans="1:79" x14ac:dyDescent="0.2">
      <c r="A283" s="25" t="s">
        <v>54</v>
      </c>
      <c r="B283" s="20">
        <v>2</v>
      </c>
      <c r="C283" s="20">
        <v>0</v>
      </c>
      <c r="D283" s="20">
        <v>0</v>
      </c>
      <c r="E283" s="20">
        <v>0</v>
      </c>
      <c r="F283" s="20">
        <v>0</v>
      </c>
      <c r="H283" s="28" t="s">
        <v>86</v>
      </c>
      <c r="I283" s="115">
        <v>30</v>
      </c>
      <c r="J283" s="226">
        <v>30</v>
      </c>
      <c r="K283" s="226">
        <v>30</v>
      </c>
      <c r="L283" s="226">
        <v>30</v>
      </c>
      <c r="M283" s="116">
        <v>30</v>
      </c>
      <c r="N283">
        <v>150</v>
      </c>
      <c r="P283" t="s">
        <v>180</v>
      </c>
      <c r="Q283">
        <v>81.686666666666696</v>
      </c>
      <c r="R283">
        <v>4</v>
      </c>
      <c r="S283">
        <v>20.421666666666674</v>
      </c>
      <c r="T283">
        <v>43.696138711264162</v>
      </c>
      <c r="U283">
        <v>1.0983147495996644E-28</v>
      </c>
      <c r="V283" s="275" t="s">
        <v>518</v>
      </c>
      <c r="X283" s="28">
        <v>0</v>
      </c>
      <c r="Y283" s="376">
        <v>1</v>
      </c>
      <c r="AA283" t="s">
        <v>452</v>
      </c>
      <c r="AB283" s="113">
        <v>645</v>
      </c>
      <c r="AC283" s="114">
        <v>1185</v>
      </c>
      <c r="AJ283" t="s">
        <v>211</v>
      </c>
      <c r="AK283" s="228">
        <v>4</v>
      </c>
      <c r="AV283" t="s">
        <v>453</v>
      </c>
      <c r="AW283" s="232">
        <v>30</v>
      </c>
      <c r="BA283" t="s">
        <v>525</v>
      </c>
      <c r="BB283" s="111">
        <v>1</v>
      </c>
      <c r="BC283" s="245">
        <v>0</v>
      </c>
      <c r="BD283" s="245">
        <v>0</v>
      </c>
      <c r="BE283" s="245">
        <v>0</v>
      </c>
      <c r="BF283" s="122">
        <v>0</v>
      </c>
      <c r="BI283" t="s">
        <v>522</v>
      </c>
      <c r="BJ283" s="233">
        <v>2</v>
      </c>
      <c r="BK283" s="41">
        <v>2</v>
      </c>
      <c r="BL283" s="41">
        <v>1</v>
      </c>
      <c r="BM283" s="41">
        <v>1</v>
      </c>
      <c r="BN283" s="234">
        <v>1</v>
      </c>
      <c r="BQ283" s="25" t="s">
        <v>54</v>
      </c>
      <c r="BR283" s="20">
        <v>2</v>
      </c>
      <c r="BS283" s="20">
        <v>0</v>
      </c>
      <c r="BT283" s="20">
        <v>0</v>
      </c>
      <c r="BU283" s="20">
        <v>0</v>
      </c>
      <c r="BV283" s="20">
        <v>0</v>
      </c>
      <c r="BW283" s="20">
        <v>2</v>
      </c>
      <c r="BX283" s="20">
        <v>2</v>
      </c>
      <c r="BY283" s="20">
        <v>2</v>
      </c>
      <c r="BZ283" s="20">
        <v>2</v>
      </c>
      <c r="CA283" s="20">
        <v>2</v>
      </c>
    </row>
    <row r="284" spans="1:79" x14ac:dyDescent="0.2">
      <c r="A284" s="25" t="s">
        <v>54</v>
      </c>
      <c r="B284" s="20">
        <v>2</v>
      </c>
      <c r="C284" s="20">
        <v>1</v>
      </c>
      <c r="D284" s="20">
        <v>1</v>
      </c>
      <c r="E284" s="20">
        <v>0</v>
      </c>
      <c r="F284" s="20">
        <v>0</v>
      </c>
      <c r="I284">
        <v>60</v>
      </c>
      <c r="J284">
        <v>60</v>
      </c>
      <c r="K284">
        <v>60</v>
      </c>
      <c r="L284">
        <v>60</v>
      </c>
      <c r="M284">
        <v>60</v>
      </c>
      <c r="N284">
        <v>300</v>
      </c>
      <c r="P284" t="s">
        <v>504</v>
      </c>
      <c r="Q284">
        <v>27.44666666666663</v>
      </c>
      <c r="R284">
        <v>4</v>
      </c>
      <c r="S284">
        <v>6.8616666666666575</v>
      </c>
      <c r="T284">
        <v>14.681874077717639</v>
      </c>
      <c r="U284">
        <v>6.1996325481830869E-11</v>
      </c>
      <c r="V284" s="275" t="s">
        <v>518</v>
      </c>
      <c r="X284" s="28">
        <v>1</v>
      </c>
      <c r="Y284" s="376">
        <v>0</v>
      </c>
      <c r="AA284" t="s">
        <v>467</v>
      </c>
      <c r="AB284" s="115">
        <v>720</v>
      </c>
      <c r="AC284" s="116">
        <v>180</v>
      </c>
      <c r="AJ284" t="s">
        <v>214</v>
      </c>
      <c r="AK284" s="228">
        <v>1.1177081699754675E-3</v>
      </c>
      <c r="AV284" t="s">
        <v>487</v>
      </c>
      <c r="AW284" s="228">
        <v>8</v>
      </c>
      <c r="BA284" t="s">
        <v>526</v>
      </c>
      <c r="BB284" s="113">
        <v>2</v>
      </c>
      <c r="BC284" s="37">
        <v>0</v>
      </c>
      <c r="BD284" s="37">
        <v>0</v>
      </c>
      <c r="BE284" s="37">
        <v>0</v>
      </c>
      <c r="BF284" s="114">
        <v>0</v>
      </c>
      <c r="BI284" t="s">
        <v>527</v>
      </c>
      <c r="BJ284" s="113">
        <v>2</v>
      </c>
      <c r="BK284" s="37">
        <v>2</v>
      </c>
      <c r="BL284" s="37">
        <v>2</v>
      </c>
      <c r="BM284" s="37">
        <v>2</v>
      </c>
      <c r="BN284" s="114">
        <v>1</v>
      </c>
      <c r="BQ284" s="25" t="s">
        <v>54</v>
      </c>
      <c r="BR284" s="20">
        <v>2</v>
      </c>
      <c r="BS284" s="20">
        <v>1</v>
      </c>
      <c r="BT284" s="20">
        <v>0</v>
      </c>
      <c r="BU284" s="20">
        <v>0</v>
      </c>
      <c r="BV284" s="20">
        <v>0</v>
      </c>
      <c r="BW284" s="20">
        <v>2</v>
      </c>
      <c r="BX284" s="20">
        <v>2</v>
      </c>
      <c r="BY284" s="20">
        <v>0</v>
      </c>
      <c r="BZ284" s="20">
        <v>0</v>
      </c>
      <c r="CA284" s="20">
        <v>0</v>
      </c>
    </row>
    <row r="285" spans="1:79" x14ac:dyDescent="0.2">
      <c r="A285" s="25" t="s">
        <v>54</v>
      </c>
      <c r="B285" s="20">
        <v>2</v>
      </c>
      <c r="C285" s="20">
        <v>0</v>
      </c>
      <c r="D285" s="20">
        <v>0</v>
      </c>
      <c r="E285" s="20">
        <v>0</v>
      </c>
      <c r="F285" s="20">
        <v>0</v>
      </c>
      <c r="P285" t="s">
        <v>505</v>
      </c>
      <c r="Q285">
        <v>135.53333333333333</v>
      </c>
      <c r="R285">
        <v>290</v>
      </c>
      <c r="S285">
        <v>0.46735632183908044</v>
      </c>
      <c r="X285" s="28">
        <v>0</v>
      </c>
      <c r="Y285" s="376">
        <v>2</v>
      </c>
      <c r="AJ285" t="s">
        <v>216</v>
      </c>
      <c r="AK285" s="229" t="s">
        <v>518</v>
      </c>
      <c r="AV285" t="s">
        <v>488</v>
      </c>
      <c r="AW285" s="228">
        <v>13</v>
      </c>
      <c r="BA285" t="s">
        <v>522</v>
      </c>
      <c r="BB285" s="233">
        <v>2</v>
      </c>
      <c r="BC285" s="41">
        <v>0</v>
      </c>
      <c r="BD285" s="41">
        <v>0</v>
      </c>
      <c r="BE285" s="41">
        <v>0</v>
      </c>
      <c r="BF285" s="234">
        <v>0</v>
      </c>
      <c r="BI285" t="s">
        <v>528</v>
      </c>
      <c r="BJ285" s="113">
        <v>3</v>
      </c>
      <c r="BK285" s="37">
        <v>3</v>
      </c>
      <c r="BL285" s="37">
        <v>2</v>
      </c>
      <c r="BM285" s="37">
        <v>2</v>
      </c>
      <c r="BN285" s="114">
        <v>2</v>
      </c>
      <c r="BQ285" s="25" t="s">
        <v>54</v>
      </c>
      <c r="BR285" s="20">
        <v>2</v>
      </c>
      <c r="BS285" s="20">
        <v>0</v>
      </c>
      <c r="BT285" s="20">
        <v>0</v>
      </c>
      <c r="BU285" s="20">
        <v>0</v>
      </c>
      <c r="BV285" s="20">
        <v>0</v>
      </c>
      <c r="BW285" s="20">
        <v>2</v>
      </c>
      <c r="BX285" s="20">
        <v>2</v>
      </c>
      <c r="BY285" s="20">
        <v>1</v>
      </c>
      <c r="BZ285" s="20">
        <v>1</v>
      </c>
      <c r="CA285" s="20">
        <v>0</v>
      </c>
    </row>
    <row r="286" spans="1:79" x14ac:dyDescent="0.2">
      <c r="A286" s="25" t="s">
        <v>54</v>
      </c>
      <c r="B286" s="20">
        <v>2</v>
      </c>
      <c r="C286" s="20">
        <v>0</v>
      </c>
      <c r="D286" s="20">
        <v>0</v>
      </c>
      <c r="E286" s="20">
        <v>0</v>
      </c>
      <c r="F286" s="20">
        <v>0</v>
      </c>
      <c r="H286" t="s">
        <v>497</v>
      </c>
      <c r="P286" s="374" t="s">
        <v>197</v>
      </c>
      <c r="Q286" s="374">
        <v>274.12</v>
      </c>
      <c r="R286" s="374">
        <v>299</v>
      </c>
      <c r="S286" s="374">
        <v>0.91678929765886286</v>
      </c>
      <c r="T286" s="374"/>
      <c r="U286" s="374"/>
      <c r="V286" s="374"/>
      <c r="X286" s="28">
        <v>0</v>
      </c>
      <c r="Y286" s="376">
        <v>2</v>
      </c>
      <c r="AB286" s="227" t="s">
        <v>468</v>
      </c>
      <c r="AC286" s="227" t="s">
        <v>469</v>
      </c>
      <c r="AV286" t="s">
        <v>489</v>
      </c>
      <c r="AW286" s="228">
        <v>23</v>
      </c>
      <c r="BA286" t="s">
        <v>527</v>
      </c>
      <c r="BB286" s="113">
        <v>2.75</v>
      </c>
      <c r="BC286" s="37">
        <v>0</v>
      </c>
      <c r="BD286" s="37">
        <v>0</v>
      </c>
      <c r="BE286" s="37">
        <v>0</v>
      </c>
      <c r="BF286" s="114">
        <v>0</v>
      </c>
      <c r="BI286" t="s">
        <v>515</v>
      </c>
      <c r="BJ286" s="246">
        <v>1.6</v>
      </c>
      <c r="BK286" s="247">
        <v>1.4666666666666666</v>
      </c>
      <c r="BL286" s="247">
        <v>1.0666666666666667</v>
      </c>
      <c r="BM286" s="247">
        <v>0.93333333333333335</v>
      </c>
      <c r="BN286" s="248">
        <v>0.8</v>
      </c>
      <c r="BQ286" s="25" t="s">
        <v>54</v>
      </c>
      <c r="BR286" s="20">
        <v>2</v>
      </c>
      <c r="BS286" s="20">
        <v>0</v>
      </c>
      <c r="BT286" s="20">
        <v>0</v>
      </c>
      <c r="BU286" s="20">
        <v>0</v>
      </c>
      <c r="BV286" s="20">
        <v>0</v>
      </c>
      <c r="BW286" s="20">
        <v>1</v>
      </c>
      <c r="BX286" s="20">
        <v>0</v>
      </c>
      <c r="BY286" s="20">
        <v>1</v>
      </c>
      <c r="BZ286" s="20">
        <v>1</v>
      </c>
      <c r="CA286" s="20">
        <v>1</v>
      </c>
    </row>
    <row r="287" spans="1:79" x14ac:dyDescent="0.2">
      <c r="A287" s="25" t="s">
        <v>54</v>
      </c>
      <c r="B287" s="20">
        <v>2</v>
      </c>
      <c r="C287" s="20">
        <v>1</v>
      </c>
      <c r="D287" s="20">
        <v>0</v>
      </c>
      <c r="E287" s="20">
        <v>0</v>
      </c>
      <c r="F287" s="20">
        <v>0</v>
      </c>
      <c r="I287" s="27" t="s">
        <v>508</v>
      </c>
      <c r="J287" s="27" t="s">
        <v>509</v>
      </c>
      <c r="K287" s="27" t="s">
        <v>510</v>
      </c>
      <c r="L287" s="27" t="s">
        <v>511</v>
      </c>
      <c r="M287" s="27" t="s">
        <v>512</v>
      </c>
      <c r="X287" s="28">
        <v>0</v>
      </c>
      <c r="Y287" s="376">
        <v>0</v>
      </c>
      <c r="AA287" t="s">
        <v>457</v>
      </c>
      <c r="AB287" s="232">
        <v>0.05</v>
      </c>
      <c r="AV287" t="s">
        <v>490</v>
      </c>
      <c r="AW287" s="230">
        <v>13</v>
      </c>
      <c r="BA287" t="s">
        <v>528</v>
      </c>
      <c r="BB287" s="113">
        <v>3</v>
      </c>
      <c r="BC287" s="37">
        <v>0</v>
      </c>
      <c r="BD287" s="37">
        <v>0</v>
      </c>
      <c r="BE287" s="37">
        <v>0</v>
      </c>
      <c r="BF287" s="114">
        <v>0</v>
      </c>
      <c r="BQ287" s="25" t="s">
        <v>54</v>
      </c>
      <c r="BR287" s="20">
        <v>2</v>
      </c>
      <c r="BS287" s="20">
        <v>0</v>
      </c>
      <c r="BT287" s="20">
        <v>0</v>
      </c>
      <c r="BU287" s="20">
        <v>0</v>
      </c>
      <c r="BV287" s="20">
        <v>0</v>
      </c>
      <c r="BW287" s="20">
        <v>1</v>
      </c>
      <c r="BX287" s="20">
        <v>2</v>
      </c>
      <c r="BY287" s="20">
        <v>2</v>
      </c>
      <c r="BZ287" s="20">
        <v>0</v>
      </c>
      <c r="CA287" s="20">
        <v>2</v>
      </c>
    </row>
    <row r="288" spans="1:79" x14ac:dyDescent="0.2">
      <c r="A288" s="25" t="s">
        <v>54</v>
      </c>
      <c r="B288" s="20">
        <v>2</v>
      </c>
      <c r="C288" s="20">
        <v>0</v>
      </c>
      <c r="D288" s="20">
        <v>0</v>
      </c>
      <c r="E288" s="20">
        <v>0</v>
      </c>
      <c r="F288" s="20">
        <v>0</v>
      </c>
      <c r="H288" s="28" t="s">
        <v>54</v>
      </c>
      <c r="I288" s="371">
        <v>2.1333333333333333</v>
      </c>
      <c r="J288" s="372">
        <v>0.23333333333333334</v>
      </c>
      <c r="K288" s="372">
        <v>0.16666666666666666</v>
      </c>
      <c r="L288" s="372">
        <v>0.13333333333333333</v>
      </c>
      <c r="M288" s="373">
        <v>6.6666666666666666E-2</v>
      </c>
      <c r="N288" s="28">
        <v>0.54666666666666663</v>
      </c>
      <c r="X288" s="28">
        <v>0</v>
      </c>
      <c r="Y288" s="376">
        <v>1</v>
      </c>
      <c r="AA288" t="s">
        <v>467</v>
      </c>
      <c r="AB288" s="228">
        <v>180</v>
      </c>
      <c r="BA288" t="s">
        <v>515</v>
      </c>
      <c r="BB288" s="246">
        <v>2.1333333333333333</v>
      </c>
      <c r="BC288" s="247">
        <v>0.23333333333333334</v>
      </c>
      <c r="BD288" s="247">
        <v>0.16666666666666666</v>
      </c>
      <c r="BE288" s="247">
        <v>0.13333333333333333</v>
      </c>
      <c r="BF288" s="248">
        <v>6.6666666666666666E-2</v>
      </c>
      <c r="BI288" t="s">
        <v>524</v>
      </c>
      <c r="BJ288" s="328">
        <v>0</v>
      </c>
      <c r="BQ288" s="25" t="s">
        <v>54</v>
      </c>
      <c r="BR288" s="20">
        <v>3</v>
      </c>
      <c r="BS288" s="20">
        <v>0</v>
      </c>
      <c r="BT288" s="20">
        <v>0</v>
      </c>
      <c r="BU288" s="20">
        <v>0</v>
      </c>
      <c r="BV288" s="20">
        <v>0</v>
      </c>
      <c r="BW288" s="20">
        <v>1</v>
      </c>
      <c r="BX288" s="20">
        <v>1</v>
      </c>
      <c r="BY288" s="20">
        <v>1</v>
      </c>
      <c r="BZ288" s="20">
        <v>1</v>
      </c>
      <c r="CA288" s="20">
        <v>1</v>
      </c>
    </row>
    <row r="289" spans="1:79" x14ac:dyDescent="0.2">
      <c r="A289" s="25" t="s">
        <v>54</v>
      </c>
      <c r="B289" s="20">
        <v>2</v>
      </c>
      <c r="C289" s="20">
        <v>0</v>
      </c>
      <c r="D289" s="20">
        <v>0</v>
      </c>
      <c r="E289" s="20">
        <v>0</v>
      </c>
      <c r="F289" s="20">
        <v>0</v>
      </c>
      <c r="H289" s="28" t="s">
        <v>86</v>
      </c>
      <c r="I289" s="246">
        <v>1.6</v>
      </c>
      <c r="J289" s="247">
        <v>1.4666666666666666</v>
      </c>
      <c r="K289" s="247">
        <v>1.0666666666666667</v>
      </c>
      <c r="L289" s="247">
        <v>0.93333333333333335</v>
      </c>
      <c r="M289" s="248">
        <v>0.8</v>
      </c>
      <c r="N289" s="28">
        <v>1.1733333333333333</v>
      </c>
      <c r="X289" s="28">
        <v>0</v>
      </c>
      <c r="Y289" s="376">
        <v>1</v>
      </c>
      <c r="AA289" t="s">
        <v>470</v>
      </c>
      <c r="AB289" s="228">
        <v>450</v>
      </c>
      <c r="AW289" s="227" t="s">
        <v>468</v>
      </c>
      <c r="AX289" s="227" t="s">
        <v>469</v>
      </c>
      <c r="BQ289" s="25" t="s">
        <v>54</v>
      </c>
      <c r="BR289" s="20">
        <v>3</v>
      </c>
      <c r="BS289" s="20">
        <v>0</v>
      </c>
      <c r="BT289" s="20">
        <v>0</v>
      </c>
      <c r="BU289" s="20">
        <v>0</v>
      </c>
      <c r="BV289" s="20">
        <v>0</v>
      </c>
      <c r="BW289" s="20">
        <v>1</v>
      </c>
      <c r="BX289" s="20">
        <v>1</v>
      </c>
      <c r="BY289" s="20">
        <v>1</v>
      </c>
      <c r="BZ289" s="20">
        <v>1</v>
      </c>
      <c r="CA289" s="20">
        <v>1</v>
      </c>
    </row>
    <row r="290" spans="1:79" x14ac:dyDescent="0.2">
      <c r="A290" s="25" t="s">
        <v>54</v>
      </c>
      <c r="B290" s="20">
        <v>2</v>
      </c>
      <c r="C290" s="20">
        <v>0</v>
      </c>
      <c r="D290" s="20">
        <v>0</v>
      </c>
      <c r="E290" s="20">
        <v>0</v>
      </c>
      <c r="F290" s="20">
        <v>0</v>
      </c>
      <c r="I290" s="28">
        <v>1.8666666666666667</v>
      </c>
      <c r="J290" s="28">
        <v>0.85</v>
      </c>
      <c r="K290" s="28">
        <v>0.6166666666666667</v>
      </c>
      <c r="L290" s="28">
        <v>0.53333333333333333</v>
      </c>
      <c r="M290" s="28">
        <v>0.43333333333333335</v>
      </c>
      <c r="N290" s="28">
        <v>0.86</v>
      </c>
      <c r="X290" s="28">
        <v>0</v>
      </c>
      <c r="Y290" s="376">
        <v>2</v>
      </c>
      <c r="AA290" t="s">
        <v>471</v>
      </c>
      <c r="AB290" s="228">
        <v>60.405410017001245</v>
      </c>
      <c r="AC290" t="s">
        <v>472</v>
      </c>
      <c r="AQ290" s="377" t="s">
        <v>587</v>
      </c>
      <c r="AV290" t="s">
        <v>457</v>
      </c>
      <c r="AW290" s="232">
        <v>0.05</v>
      </c>
      <c r="BA290" t="s">
        <v>524</v>
      </c>
      <c r="BB290" s="328">
        <v>0</v>
      </c>
      <c r="BQ290" s="25" t="s">
        <v>54</v>
      </c>
      <c r="BR290" s="20">
        <v>2</v>
      </c>
      <c r="BS290" s="20">
        <v>0</v>
      </c>
      <c r="BT290" s="20">
        <v>0</v>
      </c>
      <c r="BU290" s="20">
        <v>0</v>
      </c>
      <c r="BV290" s="20">
        <v>0</v>
      </c>
      <c r="BW290" s="20">
        <v>0</v>
      </c>
      <c r="BX290" s="20">
        <v>0</v>
      </c>
      <c r="BY290" s="20">
        <v>0</v>
      </c>
      <c r="BZ290" s="20">
        <v>0</v>
      </c>
      <c r="CA290" s="20">
        <v>0</v>
      </c>
    </row>
    <row r="291" spans="1:79" x14ac:dyDescent="0.2">
      <c r="A291" s="25" t="s">
        <v>54</v>
      </c>
      <c r="B291" s="20">
        <v>3</v>
      </c>
      <c r="C291" s="20">
        <v>0</v>
      </c>
      <c r="D291" s="20">
        <v>0</v>
      </c>
      <c r="E291" s="20">
        <v>0</v>
      </c>
      <c r="F291" s="20">
        <v>0</v>
      </c>
      <c r="X291" s="28">
        <v>0</v>
      </c>
      <c r="Y291" s="376">
        <v>1</v>
      </c>
      <c r="AA291" t="s">
        <v>473</v>
      </c>
      <c r="AB291" s="228">
        <v>4.4697983164754262</v>
      </c>
      <c r="AJ291" s="314"/>
      <c r="AK291" s="314"/>
      <c r="AL291" s="314"/>
      <c r="AM291" s="320" t="s">
        <v>487</v>
      </c>
      <c r="AN291" s="320"/>
      <c r="AO291" s="320"/>
      <c r="AP291" s="320"/>
      <c r="AQ291" s="450" t="s">
        <v>521</v>
      </c>
      <c r="AR291" s="451"/>
      <c r="AS291" s="451"/>
      <c r="AT291" s="452"/>
      <c r="AV291" t="s">
        <v>470</v>
      </c>
      <c r="AW291" s="228">
        <v>18</v>
      </c>
      <c r="BA291" t="s">
        <v>550</v>
      </c>
      <c r="BG291" s="37"/>
      <c r="BQ291" s="25" t="s">
        <v>54</v>
      </c>
      <c r="BR291" s="20">
        <v>2</v>
      </c>
      <c r="BS291" s="20">
        <v>0</v>
      </c>
      <c r="BT291" s="20">
        <v>0</v>
      </c>
      <c r="BU291" s="20">
        <v>0</v>
      </c>
      <c r="BV291" s="20">
        <v>0</v>
      </c>
      <c r="BW291" s="20">
        <v>3</v>
      </c>
      <c r="BX291" s="20">
        <v>3</v>
      </c>
      <c r="BY291" s="20">
        <v>2</v>
      </c>
      <c r="BZ291" s="20">
        <v>2</v>
      </c>
      <c r="CA291" s="20">
        <v>2</v>
      </c>
    </row>
    <row r="292" spans="1:79" x14ac:dyDescent="0.2">
      <c r="A292" s="25" t="s">
        <v>54</v>
      </c>
      <c r="B292" s="20">
        <v>3</v>
      </c>
      <c r="C292" s="20">
        <v>0</v>
      </c>
      <c r="D292" s="20">
        <v>0</v>
      </c>
      <c r="E292" s="20">
        <v>0</v>
      </c>
      <c r="F292" s="20">
        <v>0</v>
      </c>
      <c r="H292" t="s">
        <v>498</v>
      </c>
      <c r="X292" s="28">
        <v>0</v>
      </c>
      <c r="Y292" s="376">
        <v>1</v>
      </c>
      <c r="AA292" t="s">
        <v>474</v>
      </c>
      <c r="AB292" s="228">
        <v>0.57704848135384246</v>
      </c>
      <c r="AJ292" s="314" t="s">
        <v>451</v>
      </c>
      <c r="AK292" s="314" t="s">
        <v>162</v>
      </c>
      <c r="AL292" s="314" t="s">
        <v>520</v>
      </c>
      <c r="AM292" s="321" t="s">
        <v>509</v>
      </c>
      <c r="AN292" s="321" t="s">
        <v>510</v>
      </c>
      <c r="AO292" s="321" t="s">
        <v>511</v>
      </c>
      <c r="AP292" s="321" t="s">
        <v>512</v>
      </c>
      <c r="AQ292" s="321" t="s">
        <v>509</v>
      </c>
      <c r="AR292" s="321" t="s">
        <v>510</v>
      </c>
      <c r="AS292" s="321" t="s">
        <v>511</v>
      </c>
      <c r="AT292" s="321" t="s">
        <v>512</v>
      </c>
      <c r="AV292" t="s">
        <v>471</v>
      </c>
      <c r="AW292" s="228" t="e">
        <v>#NUM!</v>
      </c>
      <c r="AX292" t="s">
        <v>472</v>
      </c>
      <c r="BA292" s="340" t="s">
        <v>521</v>
      </c>
      <c r="BB292" s="340"/>
      <c r="BC292" s="340" t="s">
        <v>520</v>
      </c>
      <c r="BD292" s="341" t="s">
        <v>509</v>
      </c>
      <c r="BE292" s="341" t="s">
        <v>510</v>
      </c>
      <c r="BF292" s="341" t="s">
        <v>511</v>
      </c>
      <c r="BG292" s="341" t="s">
        <v>512</v>
      </c>
      <c r="BQ292" s="25" t="s">
        <v>54</v>
      </c>
      <c r="BR292" s="20">
        <v>3</v>
      </c>
      <c r="BS292" s="20">
        <v>2</v>
      </c>
      <c r="BT292" s="20">
        <v>1</v>
      </c>
      <c r="BU292" s="20">
        <v>1</v>
      </c>
      <c r="BV292" s="20">
        <v>1</v>
      </c>
      <c r="BW292" s="20">
        <v>2</v>
      </c>
      <c r="BX292" s="20">
        <v>2</v>
      </c>
      <c r="BY292" s="20">
        <v>0</v>
      </c>
      <c r="BZ292" s="20">
        <v>0</v>
      </c>
      <c r="CA292" s="20">
        <v>0</v>
      </c>
    </row>
    <row r="293" spans="1:79" x14ac:dyDescent="0.2">
      <c r="A293" s="25" t="s">
        <v>54</v>
      </c>
      <c r="B293" s="20">
        <v>2</v>
      </c>
      <c r="C293" s="20">
        <v>0</v>
      </c>
      <c r="D293" s="20">
        <v>0</v>
      </c>
      <c r="E293" s="20">
        <v>0</v>
      </c>
      <c r="F293" s="20">
        <v>0</v>
      </c>
      <c r="I293" s="27" t="s">
        <v>508</v>
      </c>
      <c r="J293" s="27" t="s">
        <v>509</v>
      </c>
      <c r="K293" s="27" t="s">
        <v>510</v>
      </c>
      <c r="L293" s="27" t="s">
        <v>511</v>
      </c>
      <c r="M293" s="27" t="s">
        <v>512</v>
      </c>
      <c r="X293" s="28">
        <v>0</v>
      </c>
      <c r="Y293" s="376">
        <v>0</v>
      </c>
      <c r="AA293" t="s">
        <v>475</v>
      </c>
      <c r="AB293" s="232">
        <v>350.64194224604466</v>
      </c>
      <c r="AC293" s="122">
        <v>331.60757189530256</v>
      </c>
      <c r="AJ293" s="321" t="s">
        <v>508</v>
      </c>
      <c r="AK293" s="314">
        <v>60</v>
      </c>
      <c r="AL293" s="236">
        <v>2</v>
      </c>
      <c r="AM293" s="314">
        <v>38</v>
      </c>
      <c r="AN293" s="314">
        <v>44</v>
      </c>
      <c r="AO293" s="314">
        <v>45</v>
      </c>
      <c r="AP293" s="314">
        <v>47</v>
      </c>
      <c r="AQ293" s="323">
        <v>3.4721428465722681E-7</v>
      </c>
      <c r="AR293" s="323">
        <v>6.6000000000000004E-9</v>
      </c>
      <c r="AS293" s="323">
        <v>2.1999999999999998E-9</v>
      </c>
      <c r="AT293" s="323">
        <v>1.3000000000000001E-9</v>
      </c>
      <c r="AV293" t="s">
        <v>473</v>
      </c>
      <c r="AW293" s="228" t="e">
        <v>#NUM!</v>
      </c>
      <c r="BA293" s="340" t="s">
        <v>54</v>
      </c>
      <c r="BB293" s="341" t="s">
        <v>508</v>
      </c>
      <c r="BC293" s="382">
        <v>2</v>
      </c>
      <c r="BD293" s="337">
        <v>1.6927853749848509E-6</v>
      </c>
      <c r="BE293" s="337">
        <v>1.4888220383202366E-6</v>
      </c>
      <c r="BF293" s="337">
        <v>1.3608778253182408E-6</v>
      </c>
      <c r="BG293" s="337">
        <v>1.0761089559441217E-6</v>
      </c>
      <c r="BQ293" s="25" t="s">
        <v>54</v>
      </c>
      <c r="BR293" s="20">
        <v>2</v>
      </c>
      <c r="BS293" s="20">
        <v>0</v>
      </c>
      <c r="BT293" s="20">
        <v>0</v>
      </c>
      <c r="BU293" s="20">
        <v>0</v>
      </c>
      <c r="BV293" s="20">
        <v>0</v>
      </c>
      <c r="BW293" s="20">
        <v>1</v>
      </c>
      <c r="BX293" s="20">
        <v>0</v>
      </c>
      <c r="BY293" s="20">
        <v>0</v>
      </c>
      <c r="BZ293" s="20">
        <v>0</v>
      </c>
      <c r="CA293" s="20">
        <v>0</v>
      </c>
    </row>
    <row r="294" spans="1:79" x14ac:dyDescent="0.2">
      <c r="A294" s="25" t="s">
        <v>54</v>
      </c>
      <c r="B294" s="20">
        <v>2</v>
      </c>
      <c r="C294" s="20">
        <v>0</v>
      </c>
      <c r="D294" s="20">
        <v>0</v>
      </c>
      <c r="E294" s="20">
        <v>0</v>
      </c>
      <c r="F294" s="20">
        <v>0</v>
      </c>
      <c r="H294" s="28" t="s">
        <v>54</v>
      </c>
      <c r="I294" s="111">
        <v>0.4643678160919541</v>
      </c>
      <c r="J294" s="245">
        <v>0.25402298850574712</v>
      </c>
      <c r="K294" s="245">
        <v>0.14367816091954025</v>
      </c>
      <c r="L294" s="245">
        <v>0.11954022988505747</v>
      </c>
      <c r="M294" s="122">
        <v>6.4367816091954022E-2</v>
      </c>
      <c r="N294">
        <v>0.84008948545861295</v>
      </c>
      <c r="X294" s="28">
        <v>0</v>
      </c>
      <c r="Y294" s="376">
        <v>2</v>
      </c>
      <c r="AA294" t="s">
        <v>214</v>
      </c>
      <c r="AB294" s="228">
        <v>3.9146694574831997E-6</v>
      </c>
      <c r="AC294" s="114">
        <v>7.8293389149663994E-6</v>
      </c>
      <c r="AJ294" s="321" t="s">
        <v>509</v>
      </c>
      <c r="AK294" s="314">
        <v>60</v>
      </c>
      <c r="AL294" s="236">
        <v>1</v>
      </c>
      <c r="AM294" s="314"/>
      <c r="AN294" s="236">
        <v>14</v>
      </c>
      <c r="AO294" s="314">
        <v>17</v>
      </c>
      <c r="AP294" s="314">
        <v>20</v>
      </c>
      <c r="AQ294" s="323"/>
      <c r="AR294" s="323">
        <v>6.7138671875E-3</v>
      </c>
      <c r="AS294" s="323">
        <v>1.068115234375E-3</v>
      </c>
      <c r="AT294" s="323">
        <v>3.6000000000000001E-5</v>
      </c>
      <c r="AV294" t="s">
        <v>474</v>
      </c>
      <c r="AW294" s="228" t="e">
        <v>#NUM!</v>
      </c>
      <c r="BA294" s="425" t="s">
        <v>590</v>
      </c>
      <c r="BB294" s="341" t="s">
        <v>509</v>
      </c>
      <c r="BC294" s="382">
        <v>0</v>
      </c>
      <c r="BD294" s="340"/>
      <c r="BE294" s="381">
        <v>0.5</v>
      </c>
      <c r="BF294" s="381">
        <v>0.25</v>
      </c>
      <c r="BG294" s="381">
        <v>6.25E-2</v>
      </c>
      <c r="BQ294" s="25" t="s">
        <v>54</v>
      </c>
      <c r="BR294" s="20">
        <v>2</v>
      </c>
      <c r="BS294" s="20">
        <v>1</v>
      </c>
      <c r="BT294" s="20">
        <v>1</v>
      </c>
      <c r="BU294" s="20">
        <v>1</v>
      </c>
      <c r="BV294" s="20">
        <v>0</v>
      </c>
      <c r="BW294" s="20">
        <v>2</v>
      </c>
      <c r="BX294" s="20">
        <v>2</v>
      </c>
      <c r="BY294" s="20">
        <v>2</v>
      </c>
      <c r="BZ294" s="20">
        <v>1</v>
      </c>
      <c r="CA294" s="20">
        <v>1</v>
      </c>
    </row>
    <row r="295" spans="1:79" x14ac:dyDescent="0.2">
      <c r="A295" s="25" t="s">
        <v>54</v>
      </c>
      <c r="B295" s="20">
        <v>3</v>
      </c>
      <c r="C295" s="20">
        <v>2</v>
      </c>
      <c r="D295" s="20">
        <v>1</v>
      </c>
      <c r="E295" s="20">
        <v>1</v>
      </c>
      <c r="F295" s="20">
        <v>1</v>
      </c>
      <c r="H295" s="28" t="s">
        <v>86</v>
      </c>
      <c r="I295" s="115">
        <v>0.8</v>
      </c>
      <c r="J295" s="226">
        <v>0.80919540229885067</v>
      </c>
      <c r="K295" s="226">
        <v>0.68505747126436778</v>
      </c>
      <c r="L295" s="226">
        <v>0.68505747126436778</v>
      </c>
      <c r="M295" s="116">
        <v>0.64827586206896559</v>
      </c>
      <c r="N295">
        <v>0.80196868008948552</v>
      </c>
      <c r="X295" s="28">
        <v>1</v>
      </c>
      <c r="Y295" s="376">
        <v>0</v>
      </c>
      <c r="AA295" t="s">
        <v>476</v>
      </c>
      <c r="AB295" s="229" t="s">
        <v>518</v>
      </c>
      <c r="AC295" s="235" t="s">
        <v>518</v>
      </c>
      <c r="AJ295" s="321" t="s">
        <v>510</v>
      </c>
      <c r="AK295" s="314">
        <v>60</v>
      </c>
      <c r="AL295" s="236">
        <v>0</v>
      </c>
      <c r="AM295" s="314"/>
      <c r="AN295" s="314"/>
      <c r="AO295" s="314">
        <v>4</v>
      </c>
      <c r="AP295" s="314">
        <v>11</v>
      </c>
      <c r="AQ295" s="314"/>
      <c r="AR295" s="314"/>
      <c r="AS295" s="324">
        <v>0.125</v>
      </c>
      <c r="AT295" s="379">
        <v>9.765625E-3</v>
      </c>
      <c r="AV295" t="s">
        <v>491</v>
      </c>
      <c r="AW295" s="232" t="e">
        <v>#NUM!</v>
      </c>
      <c r="AX295" s="122" t="e">
        <v>#NUM!</v>
      </c>
      <c r="BA295" s="425"/>
      <c r="BB295" s="341" t="s">
        <v>510</v>
      </c>
      <c r="BC295" s="382">
        <v>0</v>
      </c>
      <c r="BD295" s="340"/>
      <c r="BE295" s="344"/>
      <c r="BF295" s="344">
        <v>0.999</v>
      </c>
      <c r="BG295" s="381">
        <v>0.25</v>
      </c>
      <c r="BQ295" s="25" t="s">
        <v>54</v>
      </c>
      <c r="BR295" s="20">
        <v>2</v>
      </c>
      <c r="BS295" s="20">
        <v>1</v>
      </c>
      <c r="BT295" s="20">
        <v>1</v>
      </c>
      <c r="BU295" s="20">
        <v>1</v>
      </c>
      <c r="BV295" s="20">
        <v>1</v>
      </c>
      <c r="BW295" s="20">
        <v>1</v>
      </c>
      <c r="BX295" s="20">
        <v>1</v>
      </c>
      <c r="BY295" s="20">
        <v>1</v>
      </c>
      <c r="BZ295" s="20">
        <v>1</v>
      </c>
      <c r="CA295" s="20">
        <v>1</v>
      </c>
    </row>
    <row r="296" spans="1:79" x14ac:dyDescent="0.2">
      <c r="A296" s="25" t="s">
        <v>54</v>
      </c>
      <c r="B296" s="20">
        <v>2</v>
      </c>
      <c r="C296" s="20">
        <v>0</v>
      </c>
      <c r="D296" s="20">
        <v>0</v>
      </c>
      <c r="E296" s="20">
        <v>0</v>
      </c>
      <c r="F296" s="20">
        <v>0</v>
      </c>
      <c r="I296">
        <v>0.69378531073446337</v>
      </c>
      <c r="J296">
        <v>0.90932203389830502</v>
      </c>
      <c r="K296">
        <v>0.61327683615819217</v>
      </c>
      <c r="L296">
        <v>0.55819209039548034</v>
      </c>
      <c r="M296">
        <v>0.48700564971751414</v>
      </c>
      <c r="N296">
        <v>0.91678929765886286</v>
      </c>
      <c r="X296" s="28">
        <v>0</v>
      </c>
      <c r="Y296" s="376">
        <v>0</v>
      </c>
      <c r="AJ296" s="321" t="s">
        <v>511</v>
      </c>
      <c r="AK296" s="314">
        <v>60</v>
      </c>
      <c r="AL296" s="236">
        <v>0</v>
      </c>
      <c r="AM296" s="314"/>
      <c r="AN296" s="314"/>
      <c r="AO296" s="314"/>
      <c r="AP296" s="314">
        <v>10</v>
      </c>
      <c r="AQ296" s="314"/>
      <c r="AR296" s="314"/>
      <c r="AS296" s="324"/>
      <c r="AT296" s="324">
        <v>0.322265625</v>
      </c>
      <c r="AV296" t="s">
        <v>214</v>
      </c>
      <c r="AW296" s="228" t="e">
        <v>#NUM!</v>
      </c>
      <c r="AX296" s="114" t="e">
        <v>#NUM!</v>
      </c>
      <c r="BA296" s="425"/>
      <c r="BB296" s="341" t="s">
        <v>511</v>
      </c>
      <c r="BC296" s="382">
        <v>0</v>
      </c>
      <c r="BD296" s="340"/>
      <c r="BE296" s="344"/>
      <c r="BF296" s="344"/>
      <c r="BG296" s="344">
        <v>0.5</v>
      </c>
      <c r="BQ296" s="25" t="s">
        <v>54</v>
      </c>
      <c r="BR296" s="20">
        <v>1</v>
      </c>
      <c r="BS296" s="20">
        <v>0</v>
      </c>
      <c r="BT296" s="20">
        <v>0</v>
      </c>
      <c r="BU296" s="20">
        <v>0</v>
      </c>
      <c r="BV296" s="20">
        <v>0</v>
      </c>
      <c r="BW296" s="20">
        <v>3</v>
      </c>
      <c r="BX296" s="20">
        <v>2</v>
      </c>
      <c r="BY296" s="20">
        <v>2</v>
      </c>
      <c r="BZ296" s="20">
        <v>2</v>
      </c>
      <c r="CA296" s="20">
        <v>1</v>
      </c>
    </row>
    <row r="297" spans="1:79" x14ac:dyDescent="0.2">
      <c r="A297" s="25" t="s">
        <v>54</v>
      </c>
      <c r="B297" s="20">
        <v>2</v>
      </c>
      <c r="C297" s="20">
        <v>1</v>
      </c>
      <c r="D297" s="20">
        <v>1</v>
      </c>
      <c r="E297" s="20">
        <v>1</v>
      </c>
      <c r="F297" s="20">
        <v>0</v>
      </c>
      <c r="X297" s="28">
        <v>1</v>
      </c>
      <c r="Y297" s="376">
        <v>2</v>
      </c>
      <c r="AJ297" s="321" t="s">
        <v>512</v>
      </c>
      <c r="AK297" s="314">
        <v>60</v>
      </c>
      <c r="AL297" s="236">
        <v>0</v>
      </c>
      <c r="AM297" s="314"/>
      <c r="AN297" s="314"/>
      <c r="AO297" s="314"/>
      <c r="AP297" s="314"/>
      <c r="AQ297" s="314"/>
      <c r="AR297" s="314"/>
      <c r="AS297" s="314"/>
      <c r="AT297" s="314"/>
      <c r="AV297" t="s">
        <v>476</v>
      </c>
      <c r="AW297" s="229" t="e">
        <v>#NUM!</v>
      </c>
      <c r="AX297" s="235" t="e">
        <v>#NUM!</v>
      </c>
      <c r="BA297" s="425"/>
      <c r="BB297" s="341" t="s">
        <v>512</v>
      </c>
      <c r="BC297" s="382">
        <v>0</v>
      </c>
      <c r="BD297" s="340"/>
      <c r="BE297" s="340"/>
      <c r="BF297" s="340"/>
      <c r="BG297" s="340"/>
      <c r="BQ297" s="25" t="s">
        <v>54</v>
      </c>
      <c r="BR297" s="20">
        <v>2</v>
      </c>
      <c r="BS297" s="20">
        <v>0</v>
      </c>
      <c r="BT297" s="20">
        <v>0</v>
      </c>
      <c r="BU297" s="20">
        <v>0</v>
      </c>
      <c r="BV297" s="20">
        <v>0</v>
      </c>
      <c r="BW297" s="20">
        <v>2</v>
      </c>
      <c r="BX297" s="20">
        <v>2</v>
      </c>
      <c r="BY297" s="20">
        <v>1</v>
      </c>
      <c r="BZ297" s="20">
        <v>1</v>
      </c>
      <c r="CA297" s="20">
        <v>0</v>
      </c>
    </row>
    <row r="298" spans="1:79" x14ac:dyDescent="0.2">
      <c r="A298" s="25" t="s">
        <v>54</v>
      </c>
      <c r="B298" s="20">
        <v>2</v>
      </c>
      <c r="C298" s="20">
        <v>1</v>
      </c>
      <c r="D298" s="20">
        <v>1</v>
      </c>
      <c r="E298" s="20">
        <v>1</v>
      </c>
      <c r="F298" s="20">
        <v>1</v>
      </c>
      <c r="X298" s="28">
        <v>1</v>
      </c>
      <c r="Y298" s="376">
        <v>1</v>
      </c>
      <c r="AA298" t="s">
        <v>523</v>
      </c>
      <c r="BA298" s="340" t="s">
        <v>272</v>
      </c>
      <c r="BB298" s="341" t="s">
        <v>508</v>
      </c>
      <c r="BC298" s="382">
        <v>2</v>
      </c>
      <c r="BD298" s="381">
        <v>0.36</v>
      </c>
      <c r="BE298" s="337">
        <v>2.3841358148968261E-4</v>
      </c>
      <c r="BF298" s="337">
        <v>4.8472927821618939E-5</v>
      </c>
      <c r="BG298" s="337">
        <v>2.1061776731357007E-4</v>
      </c>
      <c r="BQ298" s="25" t="s">
        <v>54</v>
      </c>
      <c r="BR298" s="20">
        <v>3</v>
      </c>
      <c r="BS298" s="20">
        <v>0</v>
      </c>
      <c r="BT298" s="20">
        <v>0</v>
      </c>
      <c r="BU298" s="20">
        <v>0</v>
      </c>
      <c r="BV298" s="20">
        <v>0</v>
      </c>
      <c r="BW298" s="20">
        <v>2</v>
      </c>
      <c r="BX298" s="20">
        <v>2</v>
      </c>
      <c r="BY298" s="20">
        <v>2</v>
      </c>
      <c r="BZ298" s="20">
        <v>2</v>
      </c>
      <c r="CA298" s="20">
        <v>2</v>
      </c>
    </row>
    <row r="299" spans="1:79" x14ac:dyDescent="0.2">
      <c r="A299" s="25" t="s">
        <v>54</v>
      </c>
      <c r="B299" s="20">
        <v>1</v>
      </c>
      <c r="C299" s="20">
        <v>0</v>
      </c>
      <c r="D299" s="20">
        <v>0</v>
      </c>
      <c r="E299" s="20">
        <v>0</v>
      </c>
      <c r="F299" s="20">
        <v>0</v>
      </c>
      <c r="X299" s="28">
        <v>0</v>
      </c>
      <c r="Y299" s="376">
        <v>2</v>
      </c>
      <c r="AJ299" t="s">
        <v>523</v>
      </c>
      <c r="AV299" t="s">
        <v>491</v>
      </c>
      <c r="AW299" s="232">
        <v>5</v>
      </c>
      <c r="AX299" s="232">
        <v>3</v>
      </c>
      <c r="BA299" s="425" t="s">
        <v>591</v>
      </c>
      <c r="BB299" s="341" t="s">
        <v>509</v>
      </c>
      <c r="BC299" s="382">
        <v>2</v>
      </c>
      <c r="BD299" s="339"/>
      <c r="BE299" s="343">
        <v>5.0017185793116425E-7</v>
      </c>
      <c r="BF299" s="343">
        <v>5.8102442648855224E-4</v>
      </c>
      <c r="BG299" s="343">
        <v>2.2266808860704757E-4</v>
      </c>
      <c r="BQ299" s="25" t="s">
        <v>54</v>
      </c>
      <c r="BR299" s="20">
        <v>0</v>
      </c>
      <c r="BS299" s="20">
        <v>0</v>
      </c>
      <c r="BT299" s="20">
        <v>0</v>
      </c>
      <c r="BU299" s="20">
        <v>0</v>
      </c>
      <c r="BV299" s="20">
        <v>0</v>
      </c>
      <c r="BW299" s="20">
        <v>2</v>
      </c>
      <c r="BX299" s="20">
        <v>2</v>
      </c>
      <c r="BY299" s="20">
        <v>0</v>
      </c>
      <c r="BZ299" s="20">
        <v>0</v>
      </c>
      <c r="CA299" s="20">
        <v>0</v>
      </c>
    </row>
    <row r="300" spans="1:79" x14ac:dyDescent="0.2">
      <c r="A300" s="25" t="s">
        <v>54</v>
      </c>
      <c r="B300" s="20">
        <v>2</v>
      </c>
      <c r="C300" s="20">
        <v>0</v>
      </c>
      <c r="D300" s="20">
        <v>0</v>
      </c>
      <c r="E300" s="20">
        <v>0</v>
      </c>
      <c r="F300" s="20">
        <v>0</v>
      </c>
      <c r="X300" s="28">
        <v>0</v>
      </c>
      <c r="Y300" s="376">
        <v>1</v>
      </c>
      <c r="AB300" s="272" t="s">
        <v>54</v>
      </c>
      <c r="AC300" s="272" t="s">
        <v>86</v>
      </c>
      <c r="AV300" t="s">
        <v>492</v>
      </c>
      <c r="AW300" s="229" t="s">
        <v>517</v>
      </c>
      <c r="AX300" s="229" t="s">
        <v>517</v>
      </c>
      <c r="BA300" s="418"/>
      <c r="BB300" s="341" t="s">
        <v>510</v>
      </c>
      <c r="BC300" s="382">
        <v>1</v>
      </c>
      <c r="BD300" s="340"/>
      <c r="BE300" s="340"/>
      <c r="BF300" s="345">
        <v>0.25</v>
      </c>
      <c r="BG300" s="345">
        <v>5.46875E-2</v>
      </c>
      <c r="BQ300" s="25" t="s">
        <v>54</v>
      </c>
      <c r="BR300" s="20">
        <v>2</v>
      </c>
      <c r="BS300" s="20">
        <v>0</v>
      </c>
      <c r="BT300" s="20">
        <v>0</v>
      </c>
      <c r="BU300" s="20">
        <v>0</v>
      </c>
      <c r="BV300" s="20">
        <v>0</v>
      </c>
      <c r="BW300" s="20">
        <v>2</v>
      </c>
      <c r="BX300" s="20">
        <v>2</v>
      </c>
      <c r="BY300" s="20">
        <v>2</v>
      </c>
      <c r="BZ300" s="20">
        <v>2</v>
      </c>
      <c r="CA300" s="20">
        <v>0</v>
      </c>
    </row>
    <row r="301" spans="1:79" x14ac:dyDescent="0.2">
      <c r="A301" s="25" t="s">
        <v>54</v>
      </c>
      <c r="B301" s="20">
        <v>3</v>
      </c>
      <c r="C301" s="20">
        <v>0</v>
      </c>
      <c r="D301" s="20">
        <v>0</v>
      </c>
      <c r="E301" s="20">
        <v>0</v>
      </c>
      <c r="F301" s="20">
        <v>0</v>
      </c>
      <c r="X301" s="28">
        <v>0</v>
      </c>
      <c r="Y301" s="376">
        <v>2</v>
      </c>
      <c r="AA301" t="s">
        <v>525</v>
      </c>
      <c r="AB301" s="111">
        <v>0</v>
      </c>
      <c r="AC301" s="122">
        <v>0</v>
      </c>
      <c r="AK301" s="273" t="s">
        <v>533</v>
      </c>
      <c r="AL301" s="273" t="s">
        <v>534</v>
      </c>
      <c r="AM301" s="273" t="s">
        <v>535</v>
      </c>
      <c r="AN301" s="273" t="s">
        <v>589</v>
      </c>
      <c r="AO301" s="273" t="s">
        <v>588</v>
      </c>
      <c r="BA301" s="418"/>
      <c r="BB301" s="341" t="s">
        <v>511</v>
      </c>
      <c r="BC301" s="382">
        <v>1</v>
      </c>
      <c r="BD301" s="340"/>
      <c r="BE301" s="340"/>
      <c r="BF301" s="345"/>
      <c r="BG301" s="345">
        <v>0.546875</v>
      </c>
      <c r="BQ301" s="25" t="s">
        <v>54</v>
      </c>
      <c r="BR301" s="20">
        <v>3</v>
      </c>
      <c r="BS301" s="20">
        <v>0</v>
      </c>
      <c r="BT301" s="20">
        <v>0</v>
      </c>
      <c r="BU301" s="20">
        <v>0</v>
      </c>
      <c r="BV301" s="20">
        <v>0</v>
      </c>
      <c r="BW301" s="20">
        <v>0</v>
      </c>
      <c r="BX301" s="20">
        <v>0</v>
      </c>
      <c r="BY301" s="20">
        <v>0</v>
      </c>
      <c r="BZ301" s="20">
        <v>0</v>
      </c>
      <c r="CA301" s="20">
        <v>0</v>
      </c>
    </row>
    <row r="302" spans="1:79" x14ac:dyDescent="0.2">
      <c r="A302" s="25" t="s">
        <v>54</v>
      </c>
      <c r="B302" s="20">
        <v>0</v>
      </c>
      <c r="C302" s="20">
        <v>0</v>
      </c>
      <c r="D302" s="20">
        <v>0</v>
      </c>
      <c r="E302" s="20">
        <v>0</v>
      </c>
      <c r="F302" s="20">
        <v>0</v>
      </c>
      <c r="X302" s="28">
        <v>0</v>
      </c>
      <c r="Y302" s="376">
        <v>0</v>
      </c>
      <c r="AA302" t="s">
        <v>529</v>
      </c>
      <c r="AB302" s="113">
        <v>0</v>
      </c>
      <c r="AC302" s="114">
        <v>0</v>
      </c>
      <c r="AJ302" t="s">
        <v>525</v>
      </c>
      <c r="AK302" s="111">
        <v>2</v>
      </c>
      <c r="AL302" s="245">
        <v>0</v>
      </c>
      <c r="AM302" s="245">
        <v>0</v>
      </c>
      <c r="AN302" s="245">
        <v>0</v>
      </c>
      <c r="AO302" s="122">
        <v>0</v>
      </c>
      <c r="AV302" t="s">
        <v>214</v>
      </c>
      <c r="AW302" s="232">
        <v>0.2734375</v>
      </c>
      <c r="AX302" s="232">
        <v>0.546875</v>
      </c>
      <c r="BA302" s="418"/>
      <c r="BB302" s="341" t="s">
        <v>512</v>
      </c>
      <c r="BC302" s="382">
        <v>1</v>
      </c>
      <c r="BD302" s="340"/>
      <c r="BE302" s="340"/>
      <c r="BF302" s="340"/>
      <c r="BG302" s="340"/>
      <c r="BQ302" s="25" t="s">
        <v>54</v>
      </c>
      <c r="BR302" s="20">
        <v>2</v>
      </c>
      <c r="BS302" s="20">
        <v>0</v>
      </c>
      <c r="BT302" s="20">
        <v>0</v>
      </c>
      <c r="BU302" s="20">
        <v>0</v>
      </c>
      <c r="BV302" s="20">
        <v>0</v>
      </c>
      <c r="BW302" s="20">
        <v>2</v>
      </c>
      <c r="BX302" s="20">
        <v>2</v>
      </c>
      <c r="BY302" s="20">
        <v>1</v>
      </c>
      <c r="BZ302" s="20">
        <v>0</v>
      </c>
      <c r="CA302" s="20">
        <v>2</v>
      </c>
    </row>
    <row r="303" spans="1:79" x14ac:dyDescent="0.2">
      <c r="A303" s="25" t="s">
        <v>54</v>
      </c>
      <c r="B303" s="20">
        <v>2</v>
      </c>
      <c r="C303" s="20">
        <v>0</v>
      </c>
      <c r="D303" s="20">
        <v>0</v>
      </c>
      <c r="E303" s="20">
        <v>0</v>
      </c>
      <c r="F303" s="20">
        <v>0</v>
      </c>
      <c r="X303" s="28">
        <v>0</v>
      </c>
      <c r="Y303" s="376">
        <v>2</v>
      </c>
      <c r="AA303" t="s">
        <v>530</v>
      </c>
      <c r="AB303" s="113">
        <v>0</v>
      </c>
      <c r="AC303" s="114">
        <v>1</v>
      </c>
      <c r="AJ303" t="s">
        <v>529</v>
      </c>
      <c r="AK303" s="113">
        <v>-0.25</v>
      </c>
      <c r="AL303" s="37">
        <v>0</v>
      </c>
      <c r="AM303" s="37">
        <v>0</v>
      </c>
      <c r="AN303" s="37">
        <v>0</v>
      </c>
      <c r="AO303" s="114">
        <v>0</v>
      </c>
      <c r="AV303" t="s">
        <v>493</v>
      </c>
      <c r="AW303" s="229" t="s">
        <v>517</v>
      </c>
      <c r="AX303" s="229" t="s">
        <v>517</v>
      </c>
      <c r="BG303" s="37"/>
      <c r="BQ303" s="25" t="s">
        <v>54</v>
      </c>
      <c r="BR303" s="20">
        <v>3</v>
      </c>
      <c r="BS303" s="20">
        <v>0</v>
      </c>
      <c r="BT303" s="20">
        <v>0</v>
      </c>
      <c r="BU303" s="20">
        <v>0</v>
      </c>
      <c r="BV303" s="20">
        <v>0</v>
      </c>
      <c r="BW303" s="20">
        <v>1</v>
      </c>
      <c r="BX303" s="20">
        <v>1</v>
      </c>
      <c r="BY303" s="20">
        <v>1</v>
      </c>
      <c r="BZ303" s="20">
        <v>1</v>
      </c>
      <c r="CA303" s="20">
        <v>1</v>
      </c>
    </row>
    <row r="304" spans="1:79" x14ac:dyDescent="0.2">
      <c r="A304" s="25" t="s">
        <v>54</v>
      </c>
      <c r="B304" s="20">
        <v>3</v>
      </c>
      <c r="C304" s="20">
        <v>0</v>
      </c>
      <c r="D304" s="20">
        <v>0</v>
      </c>
      <c r="E304" s="20">
        <v>0</v>
      </c>
      <c r="F304" s="20">
        <v>0</v>
      </c>
      <c r="X304" s="28">
        <v>0</v>
      </c>
      <c r="Y304" s="376">
        <v>0</v>
      </c>
      <c r="AA304" t="s">
        <v>531</v>
      </c>
      <c r="AB304" s="113">
        <v>0</v>
      </c>
      <c r="AC304" s="114">
        <v>1</v>
      </c>
      <c r="AJ304" t="s">
        <v>530</v>
      </c>
      <c r="AK304" s="113">
        <v>0.25</v>
      </c>
      <c r="AL304" s="37">
        <v>0.5</v>
      </c>
      <c r="AM304" s="37">
        <v>0</v>
      </c>
      <c r="AN304" s="37">
        <v>0</v>
      </c>
      <c r="AO304" s="114">
        <v>0</v>
      </c>
      <c r="BG304" s="37"/>
      <c r="BQ304" s="25" t="s">
        <v>54</v>
      </c>
      <c r="BR304" s="20">
        <v>3</v>
      </c>
      <c r="BS304" s="20">
        <v>0</v>
      </c>
      <c r="BT304" s="20">
        <v>0</v>
      </c>
      <c r="BU304" s="20">
        <v>0</v>
      </c>
      <c r="BV304" s="20">
        <v>0</v>
      </c>
      <c r="BW304" s="20">
        <v>3</v>
      </c>
      <c r="BX304" s="20">
        <v>2</v>
      </c>
      <c r="BY304" s="20">
        <v>2</v>
      </c>
      <c r="BZ304" s="20">
        <v>2</v>
      </c>
      <c r="CA304" s="20">
        <v>2</v>
      </c>
    </row>
    <row r="305" spans="1:80" x14ac:dyDescent="0.2">
      <c r="A305" s="25" t="s">
        <v>54</v>
      </c>
      <c r="B305" s="20">
        <v>2</v>
      </c>
      <c r="C305" s="20">
        <v>0</v>
      </c>
      <c r="D305" s="20">
        <v>0</v>
      </c>
      <c r="E305" s="20">
        <v>0</v>
      </c>
      <c r="F305" s="20">
        <v>0</v>
      </c>
      <c r="X305" s="28">
        <v>0</v>
      </c>
      <c r="Y305" s="376">
        <v>2</v>
      </c>
      <c r="AA305" t="s">
        <v>532</v>
      </c>
      <c r="AB305" s="115">
        <v>0</v>
      </c>
      <c r="AC305" s="116">
        <v>0</v>
      </c>
      <c r="AJ305" t="s">
        <v>531</v>
      </c>
      <c r="AK305" s="113">
        <v>0</v>
      </c>
      <c r="AL305" s="37">
        <v>1.5</v>
      </c>
      <c r="AM305" s="37">
        <v>1</v>
      </c>
      <c r="AN305" s="37">
        <v>1</v>
      </c>
      <c r="AO305" s="114">
        <v>1</v>
      </c>
      <c r="BG305" s="37"/>
      <c r="BQ305" s="335"/>
    </row>
    <row r="306" spans="1:80" x14ac:dyDescent="0.2">
      <c r="A306" s="25" t="s">
        <v>54</v>
      </c>
      <c r="B306" s="20">
        <v>3</v>
      </c>
      <c r="C306" s="20">
        <v>0</v>
      </c>
      <c r="D306" s="20">
        <v>0</v>
      </c>
      <c r="E306" s="20">
        <v>0</v>
      </c>
      <c r="F306" s="20">
        <v>0</v>
      </c>
      <c r="X306" s="28">
        <v>0</v>
      </c>
      <c r="Y306" s="376">
        <v>1</v>
      </c>
      <c r="AJ306" t="s">
        <v>532</v>
      </c>
      <c r="AK306" s="115">
        <v>0</v>
      </c>
      <c r="AL306" s="226">
        <v>1</v>
      </c>
      <c r="AM306" s="226">
        <v>1</v>
      </c>
      <c r="AN306" s="226">
        <v>1</v>
      </c>
      <c r="AO306" s="116">
        <v>1</v>
      </c>
      <c r="BA306" s="37"/>
      <c r="BB306" s="37"/>
      <c r="BC306" s="333"/>
      <c r="BD306" s="333"/>
      <c r="BE306" s="333"/>
      <c r="BF306" s="333"/>
      <c r="BG306" s="37"/>
      <c r="BQ306" s="25"/>
      <c r="BR306" t="s">
        <v>523</v>
      </c>
    </row>
    <row r="307" spans="1:80" x14ac:dyDescent="0.2">
      <c r="A307" s="25" t="s">
        <v>54</v>
      </c>
      <c r="B307" s="20">
        <v>3</v>
      </c>
      <c r="C307" s="20">
        <v>0</v>
      </c>
      <c r="D307" s="20">
        <v>0</v>
      </c>
      <c r="E307" s="20">
        <v>0</v>
      </c>
      <c r="F307" s="20">
        <v>0</v>
      </c>
      <c r="X307" s="375">
        <v>0</v>
      </c>
      <c r="Y307" s="376">
        <v>2</v>
      </c>
      <c r="AA307" t="s">
        <v>525</v>
      </c>
      <c r="AB307" s="111">
        <v>0</v>
      </c>
      <c r="AC307" s="122">
        <v>0</v>
      </c>
      <c r="AV307" t="s">
        <v>466</v>
      </c>
      <c r="BB307" s="333"/>
      <c r="BC307" s="334"/>
      <c r="BD307" s="334"/>
      <c r="BE307" s="334"/>
      <c r="BF307" s="334"/>
      <c r="BG307" s="37"/>
      <c r="BQ307" s="25"/>
    </row>
    <row r="308" spans="1:80" x14ac:dyDescent="0.2">
      <c r="A308" s="335" t="s">
        <v>86</v>
      </c>
      <c r="B308" s="380">
        <v>0</v>
      </c>
      <c r="C308" s="380">
        <v>2</v>
      </c>
      <c r="D308" s="380">
        <v>0</v>
      </c>
      <c r="E308" s="380">
        <v>0</v>
      </c>
      <c r="F308" s="380">
        <v>0</v>
      </c>
      <c r="AA308" t="s">
        <v>526</v>
      </c>
      <c r="AB308" s="113">
        <v>0</v>
      </c>
      <c r="AC308" s="114">
        <v>0</v>
      </c>
      <c r="AJ308" t="s">
        <v>525</v>
      </c>
      <c r="AK308" s="111">
        <v>2</v>
      </c>
      <c r="AL308" s="245">
        <v>0</v>
      </c>
      <c r="AM308" s="245">
        <v>0</v>
      </c>
      <c r="AN308" s="245">
        <v>0</v>
      </c>
      <c r="AO308" s="122">
        <v>0</v>
      </c>
      <c r="BA308" s="236" t="s">
        <v>552</v>
      </c>
      <c r="BB308" s="236"/>
      <c r="BC308" s="447" t="s">
        <v>86</v>
      </c>
      <c r="BD308" s="447"/>
      <c r="BE308" s="447"/>
      <c r="BF308" s="447"/>
      <c r="BG308" s="447"/>
      <c r="BQ308" s="25"/>
      <c r="BS308" s="273" t="s">
        <v>564</v>
      </c>
      <c r="BT308" s="273" t="s">
        <v>567</v>
      </c>
      <c r="BU308" s="273" t="s">
        <v>568</v>
      </c>
      <c r="BV308" s="273" t="s">
        <v>569</v>
      </c>
      <c r="BW308" s="273" t="s">
        <v>570</v>
      </c>
      <c r="BX308" s="273" t="s">
        <v>651</v>
      </c>
      <c r="BY308" s="273" t="s">
        <v>652</v>
      </c>
      <c r="BZ308" s="273" t="s">
        <v>653</v>
      </c>
      <c r="CA308" s="273" t="s">
        <v>654</v>
      </c>
      <c r="CB308" s="273" t="s">
        <v>655</v>
      </c>
    </row>
    <row r="309" spans="1:80" x14ac:dyDescent="0.2">
      <c r="A309" s="25" t="s">
        <v>86</v>
      </c>
      <c r="B309" s="20">
        <v>2</v>
      </c>
      <c r="C309" s="20">
        <v>2</v>
      </c>
      <c r="D309" s="20">
        <v>1</v>
      </c>
      <c r="E309" s="20">
        <v>1</v>
      </c>
      <c r="F309" s="20">
        <v>1</v>
      </c>
      <c r="AA309" t="s">
        <v>522</v>
      </c>
      <c r="AB309" s="233">
        <v>0</v>
      </c>
      <c r="AC309" s="234">
        <v>1</v>
      </c>
      <c r="AJ309" t="s">
        <v>526</v>
      </c>
      <c r="AK309" s="113">
        <v>1.75</v>
      </c>
      <c r="AL309" s="37">
        <v>0</v>
      </c>
      <c r="AM309" s="37">
        <v>0</v>
      </c>
      <c r="AN309" s="37">
        <v>0</v>
      </c>
      <c r="AO309" s="114">
        <v>0</v>
      </c>
      <c r="AW309" s="28" t="s">
        <v>548</v>
      </c>
      <c r="AX309" s="28" t="s">
        <v>549</v>
      </c>
      <c r="BA309" s="37" t="s">
        <v>551</v>
      </c>
      <c r="BB309" s="340"/>
      <c r="BC309" s="341" t="s">
        <v>508</v>
      </c>
      <c r="BD309" s="341" t="s">
        <v>509</v>
      </c>
      <c r="BE309" s="341" t="s">
        <v>510</v>
      </c>
      <c r="BF309" s="341" t="s">
        <v>511</v>
      </c>
      <c r="BG309" s="341" t="s">
        <v>512</v>
      </c>
      <c r="BQ309" s="25"/>
      <c r="BR309" t="s">
        <v>525</v>
      </c>
      <c r="BS309" s="111">
        <f>BS315-$BS322</f>
        <v>1</v>
      </c>
      <c r="BT309" s="245">
        <f t="shared" ref="BT309:CB309" si="0">BT315-$BS322</f>
        <v>0</v>
      </c>
      <c r="BU309" s="245">
        <f t="shared" si="0"/>
        <v>0</v>
      </c>
      <c r="BV309" s="245">
        <f t="shared" si="0"/>
        <v>0</v>
      </c>
      <c r="BW309" s="245">
        <f t="shared" si="0"/>
        <v>0</v>
      </c>
      <c r="BX309" s="245">
        <f t="shared" si="0"/>
        <v>0</v>
      </c>
      <c r="BY309" s="245">
        <f t="shared" si="0"/>
        <v>0</v>
      </c>
      <c r="BZ309" s="245">
        <f t="shared" si="0"/>
        <v>0</v>
      </c>
      <c r="CA309" s="245">
        <f t="shared" si="0"/>
        <v>0</v>
      </c>
      <c r="CB309" s="122">
        <f t="shared" si="0"/>
        <v>0</v>
      </c>
    </row>
    <row r="310" spans="1:80" x14ac:dyDescent="0.2">
      <c r="A310" s="25" t="s">
        <v>86</v>
      </c>
      <c r="B310" s="20">
        <v>3</v>
      </c>
      <c r="C310" s="20">
        <v>3</v>
      </c>
      <c r="D310" s="20">
        <v>2</v>
      </c>
      <c r="E310" s="20">
        <v>2</v>
      </c>
      <c r="F310" s="20">
        <v>2</v>
      </c>
      <c r="AA310" t="s">
        <v>527</v>
      </c>
      <c r="AB310" s="113">
        <v>0</v>
      </c>
      <c r="AC310" s="114">
        <v>2</v>
      </c>
      <c r="AJ310" t="s">
        <v>522</v>
      </c>
      <c r="AK310" s="233">
        <v>2</v>
      </c>
      <c r="AL310" s="41">
        <v>0.5</v>
      </c>
      <c r="AM310" s="41">
        <v>0</v>
      </c>
      <c r="AN310" s="41">
        <v>0</v>
      </c>
      <c r="AO310" s="234">
        <v>0</v>
      </c>
      <c r="AV310" t="s">
        <v>453</v>
      </c>
      <c r="AW310" s="111">
        <f>COUNT(F278:F307)</f>
        <v>30</v>
      </c>
      <c r="AX310" s="122">
        <f>COUNT(F308:F337)</f>
        <v>30</v>
      </c>
      <c r="BA310" s="425" t="s">
        <v>54</v>
      </c>
      <c r="BB310" s="341" t="s">
        <v>508</v>
      </c>
      <c r="BC310" s="384">
        <v>1.2524941363785347E-2</v>
      </c>
      <c r="BD310" s="338">
        <v>2.2126537614552966E-3</v>
      </c>
      <c r="BE310" s="338">
        <v>1.3546636062455875E-5</v>
      </c>
      <c r="BF310" s="338">
        <v>1.4397033674118376E-6</v>
      </c>
      <c r="BG310" s="338">
        <v>2.494238737771326E-7</v>
      </c>
      <c r="BQ310" s="25"/>
      <c r="BR310" t="s">
        <v>529</v>
      </c>
      <c r="BS310" s="113">
        <f>BS316-BS315</f>
        <v>1</v>
      </c>
      <c r="BT310" s="37">
        <f t="shared" ref="BT310:CB310" si="1">BT316-BT315</f>
        <v>0</v>
      </c>
      <c r="BU310" s="37">
        <f t="shared" si="1"/>
        <v>0</v>
      </c>
      <c r="BV310" s="37">
        <f t="shared" si="1"/>
        <v>0</v>
      </c>
      <c r="BW310" s="37">
        <f t="shared" si="1"/>
        <v>0</v>
      </c>
      <c r="BX310" s="37">
        <f t="shared" si="1"/>
        <v>1</v>
      </c>
      <c r="BY310" s="37">
        <f t="shared" si="1"/>
        <v>1</v>
      </c>
      <c r="BZ310" s="37">
        <f t="shared" si="1"/>
        <v>0</v>
      </c>
      <c r="CA310" s="37">
        <f t="shared" si="1"/>
        <v>0</v>
      </c>
      <c r="CB310" s="114">
        <f t="shared" si="1"/>
        <v>0</v>
      </c>
    </row>
    <row r="311" spans="1:80" x14ac:dyDescent="0.2">
      <c r="A311" s="25" t="s">
        <v>86</v>
      </c>
      <c r="B311" s="20">
        <v>1</v>
      </c>
      <c r="C311" s="20">
        <v>0</v>
      </c>
      <c r="D311" s="20">
        <v>0</v>
      </c>
      <c r="E311" s="20">
        <v>0</v>
      </c>
      <c r="F311" s="20">
        <v>0</v>
      </c>
      <c r="AA311" t="s">
        <v>528</v>
      </c>
      <c r="AB311" s="113">
        <v>0</v>
      </c>
      <c r="AC311" s="114">
        <v>2</v>
      </c>
      <c r="AJ311" t="s">
        <v>527</v>
      </c>
      <c r="AK311" s="113">
        <v>2</v>
      </c>
      <c r="AL311" s="37">
        <v>2</v>
      </c>
      <c r="AM311" s="37">
        <v>1</v>
      </c>
      <c r="AN311" s="37">
        <v>1</v>
      </c>
      <c r="AO311" s="114">
        <v>1</v>
      </c>
      <c r="AV311" t="s">
        <v>451</v>
      </c>
      <c r="AW311" s="233">
        <f>MEDIAN(F278:F307)</f>
        <v>0</v>
      </c>
      <c r="AX311" s="234">
        <f>MEDIAN(F308:F337)</f>
        <v>1</v>
      </c>
      <c r="BA311" s="425"/>
      <c r="BB311" s="341" t="s">
        <v>509</v>
      </c>
      <c r="BC311" s="353"/>
      <c r="BD311" s="338">
        <v>8.1678659191730674E-7</v>
      </c>
      <c r="BE311" s="338">
        <v>3.7952997430812374E-4</v>
      </c>
      <c r="BF311" s="338">
        <v>2.3156941189639291E-4</v>
      </c>
      <c r="BG311" s="338">
        <v>2.4065728391871044E-3</v>
      </c>
      <c r="BQ311" s="25"/>
      <c r="BR311" t="s">
        <v>530</v>
      </c>
      <c r="BS311" s="113">
        <f t="shared" ref="BS311:CB313" si="2">BS317-BS316</f>
        <v>0</v>
      </c>
      <c r="BT311" s="37">
        <f t="shared" si="2"/>
        <v>0</v>
      </c>
      <c r="BU311" s="37">
        <f t="shared" si="2"/>
        <v>0</v>
      </c>
      <c r="BV311" s="37">
        <f t="shared" si="2"/>
        <v>0</v>
      </c>
      <c r="BW311" s="37">
        <f t="shared" si="2"/>
        <v>0</v>
      </c>
      <c r="BX311" s="37">
        <f t="shared" si="2"/>
        <v>1</v>
      </c>
      <c r="BY311" s="37">
        <f t="shared" si="2"/>
        <v>1</v>
      </c>
      <c r="BZ311" s="37">
        <f t="shared" si="2"/>
        <v>1</v>
      </c>
      <c r="CA311" s="37">
        <f t="shared" si="2"/>
        <v>1</v>
      </c>
      <c r="CB311" s="114">
        <f t="shared" si="2"/>
        <v>1</v>
      </c>
    </row>
    <row r="312" spans="1:80" x14ac:dyDescent="0.2">
      <c r="A312" s="25" t="s">
        <v>86</v>
      </c>
      <c r="B312" s="20">
        <v>2</v>
      </c>
      <c r="C312" s="20">
        <v>2</v>
      </c>
      <c r="D312" s="20">
        <v>2</v>
      </c>
      <c r="E312" s="20">
        <v>2</v>
      </c>
      <c r="F312" s="20">
        <v>1</v>
      </c>
      <c r="AA312" t="s">
        <v>515</v>
      </c>
      <c r="AB312" s="246">
        <v>0.16666666666666666</v>
      </c>
      <c r="AC312" s="248">
        <v>1.1000000000000001</v>
      </c>
      <c r="AJ312" t="s">
        <v>528</v>
      </c>
      <c r="AK312" s="113">
        <v>2</v>
      </c>
      <c r="AL312" s="37">
        <v>3</v>
      </c>
      <c r="AM312" s="37">
        <v>2</v>
      </c>
      <c r="AN312" s="37">
        <v>2</v>
      </c>
      <c r="AO312" s="114">
        <v>2</v>
      </c>
      <c r="AV312" t="s">
        <v>452</v>
      </c>
      <c r="AW312" s="113" t="e">
        <f ca="1">[1]!RANK_SUM(F278:F307,F308:F337,1)</f>
        <v>#NAME?</v>
      </c>
      <c r="AX312" s="114" t="e">
        <f ca="1">[1]!RANK_SUM(F308:F337,F278:F307,1)</f>
        <v>#NAME?</v>
      </c>
      <c r="BA312" s="425"/>
      <c r="BB312" s="341" t="s">
        <v>510</v>
      </c>
      <c r="BC312" s="353"/>
      <c r="BD312" s="338"/>
      <c r="BE312" s="338">
        <v>9.3613330971464848E-6</v>
      </c>
      <c r="BF312" s="338">
        <v>4.9794067098929418E-5</v>
      </c>
      <c r="BG312" s="338">
        <v>6.26286884986893E-4</v>
      </c>
      <c r="BQ312" s="25"/>
      <c r="BR312" t="s">
        <v>531</v>
      </c>
      <c r="BS312" s="113">
        <f t="shared" si="2"/>
        <v>0.75</v>
      </c>
      <c r="BT312" s="37">
        <f t="shared" si="2"/>
        <v>0</v>
      </c>
      <c r="BU312" s="37">
        <f t="shared" si="2"/>
        <v>0</v>
      </c>
      <c r="BV312" s="37">
        <f t="shared" si="2"/>
        <v>0</v>
      </c>
      <c r="BW312" s="37">
        <f t="shared" si="2"/>
        <v>0</v>
      </c>
      <c r="BX312" s="37">
        <f t="shared" si="2"/>
        <v>0</v>
      </c>
      <c r="BY312" s="37">
        <f t="shared" si="2"/>
        <v>0</v>
      </c>
      <c r="BZ312" s="37">
        <f t="shared" si="2"/>
        <v>1</v>
      </c>
      <c r="CA312" s="37">
        <f t="shared" si="2"/>
        <v>1</v>
      </c>
      <c r="CB312" s="114">
        <f t="shared" si="2"/>
        <v>0</v>
      </c>
    </row>
    <row r="313" spans="1:80" x14ac:dyDescent="0.2">
      <c r="A313" s="25" t="s">
        <v>86</v>
      </c>
      <c r="B313" s="20">
        <v>2</v>
      </c>
      <c r="C313" s="20">
        <v>1</v>
      </c>
      <c r="D313" s="20">
        <v>1</v>
      </c>
      <c r="E313" s="20">
        <v>1</v>
      </c>
      <c r="F313" s="20">
        <v>1</v>
      </c>
      <c r="AJ313" t="s">
        <v>515</v>
      </c>
      <c r="AK313" s="246">
        <v>1.8666666666666667</v>
      </c>
      <c r="AL313" s="247">
        <v>0.85</v>
      </c>
      <c r="AM313" s="247">
        <v>0.6166666666666667</v>
      </c>
      <c r="AN313" s="247">
        <v>0.53333333333333333</v>
      </c>
      <c r="AO313" s="248">
        <v>0.43333333333333335</v>
      </c>
      <c r="AV313" t="s">
        <v>467</v>
      </c>
      <c r="AW313" s="115" t="e">
        <f ca="1">AW310*AX310+AW310*(AW310+1)/2-AW312</f>
        <v>#NAME?</v>
      </c>
      <c r="AX313" s="116" t="e">
        <f ca="1">AW310*AX310+AX310*(AX310+1)/2-AX312</f>
        <v>#NAME?</v>
      </c>
      <c r="BA313" s="425"/>
      <c r="BB313" s="341" t="s">
        <v>511</v>
      </c>
      <c r="BC313" s="353"/>
      <c r="BD313" s="338"/>
      <c r="BE313" s="338"/>
      <c r="BF313" s="338">
        <v>3.3330027947586771E-5</v>
      </c>
      <c r="BG313" s="338">
        <v>2.485139384522661E-4</v>
      </c>
      <c r="BQ313" s="25"/>
      <c r="BR313" t="s">
        <v>532</v>
      </c>
      <c r="BS313" s="115">
        <f t="shared" si="2"/>
        <v>0.25</v>
      </c>
      <c r="BT313" s="226">
        <f t="shared" si="2"/>
        <v>0</v>
      </c>
      <c r="BU313" s="226">
        <f t="shared" si="2"/>
        <v>0</v>
      </c>
      <c r="BV313" s="226">
        <f t="shared" si="2"/>
        <v>0</v>
      </c>
      <c r="BW313" s="226">
        <f t="shared" si="2"/>
        <v>0</v>
      </c>
      <c r="BX313" s="226">
        <f t="shared" si="2"/>
        <v>1</v>
      </c>
      <c r="BY313" s="226">
        <f t="shared" si="2"/>
        <v>1</v>
      </c>
      <c r="BZ313" s="226">
        <f t="shared" si="2"/>
        <v>0</v>
      </c>
      <c r="CA313" s="226">
        <f t="shared" si="2"/>
        <v>0</v>
      </c>
      <c r="CB313" s="116">
        <f t="shared" si="2"/>
        <v>1</v>
      </c>
    </row>
    <row r="314" spans="1:80" x14ac:dyDescent="0.2">
      <c r="A314" s="25" t="s">
        <v>86</v>
      </c>
      <c r="B314" s="20">
        <v>0</v>
      </c>
      <c r="C314" s="20">
        <v>0</v>
      </c>
      <c r="D314" s="20">
        <v>0</v>
      </c>
      <c r="E314" s="20">
        <v>0</v>
      </c>
      <c r="F314" s="20">
        <v>0</v>
      </c>
      <c r="AA314" t="s">
        <v>524</v>
      </c>
      <c r="AB314" s="328">
        <v>0</v>
      </c>
      <c r="BA314" s="425"/>
      <c r="BB314" s="341" t="s">
        <v>512</v>
      </c>
      <c r="BC314" s="342"/>
      <c r="BD314" s="339"/>
      <c r="BE314" s="339"/>
      <c r="BF314" s="339"/>
      <c r="BG314" s="339">
        <v>2.8435009672200806E-5</v>
      </c>
      <c r="BQ314" s="25"/>
    </row>
    <row r="315" spans="1:80" x14ac:dyDescent="0.2">
      <c r="A315" s="25" t="s">
        <v>86</v>
      </c>
      <c r="B315" s="20">
        <v>2</v>
      </c>
      <c r="C315" s="20">
        <v>1</v>
      </c>
      <c r="D315" s="20">
        <v>2</v>
      </c>
      <c r="E315" s="20">
        <v>2</v>
      </c>
      <c r="F315" s="20">
        <v>0</v>
      </c>
      <c r="AJ315" t="s">
        <v>524</v>
      </c>
      <c r="AK315" s="328">
        <v>0</v>
      </c>
      <c r="AW315" s="227" t="s">
        <v>468</v>
      </c>
      <c r="AX315" s="227" t="s">
        <v>469</v>
      </c>
      <c r="BQ315" s="25"/>
      <c r="BR315" t="s">
        <v>525</v>
      </c>
      <c r="BS315" s="111">
        <f t="array" ref="BS315">MIN(IF(BR275:BR304&gt;=BS316-3*(BS318-BS316)/2,BR275:BR304,""))</f>
        <v>1</v>
      </c>
      <c r="BT315" s="245">
        <f t="array" ref="BT315">MIN(IF(BS275:BS304&gt;=BT316-3*(BT318-BT316)/2,BS275:BS304,""))</f>
        <v>0</v>
      </c>
      <c r="BU315" s="245">
        <f t="array" ref="BU315">MIN(IF(BT275:BT304&gt;=BU316-3*(BU318-BU316)/2,BT275:BT304,""))</f>
        <v>0</v>
      </c>
      <c r="BV315" s="245">
        <f t="array" ref="BV315">MIN(IF(BU275:BU304&gt;=BV316-3*(BV318-BV316)/2,BU275:BU304,""))</f>
        <v>0</v>
      </c>
      <c r="BW315" s="245">
        <f t="array" ref="BW315">MIN(IF(BV275:BV304&gt;=BW316-3*(BW318-BW316)/2,BV275:BV304,""))</f>
        <v>0</v>
      </c>
      <c r="BX315" s="245">
        <f t="array" ref="BX315">MIN(IF(BW275:BW304&gt;=BX316-3*(BX318-BX316)/2,BW275:BW304,""))</f>
        <v>0</v>
      </c>
      <c r="BY315" s="245">
        <f t="array" ref="BY315">MIN(IF(BX275:BX304&gt;=BY316-3*(BY318-BY316)/2,BX275:BX304,""))</f>
        <v>0</v>
      </c>
      <c r="BZ315" s="245">
        <f t="array" ref="BZ315">MIN(IF(BY275:BY304&gt;=BZ316-3*(BZ318-BZ316)/2,BY275:BY304,""))</f>
        <v>0</v>
      </c>
      <c r="CA315" s="245">
        <f t="array" ref="CA315">MIN(IF(BZ275:BZ304&gt;=CA316-3*(CA318-CA316)/2,BZ275:BZ304,""))</f>
        <v>0</v>
      </c>
      <c r="CB315" s="122">
        <f t="array" ref="CB315">MIN(IF(CA275:CA304&gt;=CB316-3*(CB318-CB316)/2,CA275:CA304,""))</f>
        <v>0</v>
      </c>
    </row>
    <row r="316" spans="1:80" x14ac:dyDescent="0.2">
      <c r="A316" s="25" t="s">
        <v>86</v>
      </c>
      <c r="B316" s="20">
        <v>2</v>
      </c>
      <c r="C316" s="20">
        <v>2</v>
      </c>
      <c r="D316" s="20">
        <v>2</v>
      </c>
      <c r="E316" s="20">
        <v>2</v>
      </c>
      <c r="F316" s="20">
        <v>2</v>
      </c>
      <c r="AV316" t="s">
        <v>457</v>
      </c>
      <c r="AW316" s="232">
        <v>0.05</v>
      </c>
      <c r="BQ316" s="25"/>
      <c r="BR316" t="s">
        <v>526</v>
      </c>
      <c r="BS316" s="113">
        <f>QUARTILE(BR275:BR304,1)</f>
        <v>2</v>
      </c>
      <c r="BT316" s="37">
        <f t="shared" ref="BT316:CB316" si="3">QUARTILE(BS275:BS304,1)</f>
        <v>0</v>
      </c>
      <c r="BU316" s="37">
        <f t="shared" si="3"/>
        <v>0</v>
      </c>
      <c r="BV316" s="37">
        <f t="shared" si="3"/>
        <v>0</v>
      </c>
      <c r="BW316" s="37">
        <f t="shared" si="3"/>
        <v>0</v>
      </c>
      <c r="BX316" s="37">
        <f t="shared" si="3"/>
        <v>1</v>
      </c>
      <c r="BY316" s="37">
        <f t="shared" si="3"/>
        <v>1</v>
      </c>
      <c r="BZ316" s="37">
        <f t="shared" si="3"/>
        <v>0</v>
      </c>
      <c r="CA316" s="37">
        <f t="shared" si="3"/>
        <v>0</v>
      </c>
      <c r="CB316" s="114">
        <f t="shared" si="3"/>
        <v>0</v>
      </c>
    </row>
    <row r="317" spans="1:80" x14ac:dyDescent="0.2">
      <c r="A317" s="25" t="s">
        <v>86</v>
      </c>
      <c r="B317" s="20">
        <v>2</v>
      </c>
      <c r="C317" s="20">
        <v>2</v>
      </c>
      <c r="D317" s="20">
        <v>0</v>
      </c>
      <c r="E317" s="20">
        <v>0</v>
      </c>
      <c r="F317" s="20">
        <v>0</v>
      </c>
      <c r="AV317" t="s">
        <v>467</v>
      </c>
      <c r="AW317" s="228" t="e">
        <f ca="1">MIN(AW313,AX313)</f>
        <v>#NAME?</v>
      </c>
      <c r="BQ317" s="25"/>
      <c r="BR317" t="s">
        <v>522</v>
      </c>
      <c r="BS317" s="233">
        <f>MEDIAN(BR275:BR304)</f>
        <v>2</v>
      </c>
      <c r="BT317" s="41">
        <f t="shared" ref="BT317:CB317" si="4">MEDIAN(BS275:BS304)</f>
        <v>0</v>
      </c>
      <c r="BU317" s="41">
        <f t="shared" si="4"/>
        <v>0</v>
      </c>
      <c r="BV317" s="41">
        <f t="shared" si="4"/>
        <v>0</v>
      </c>
      <c r="BW317" s="41">
        <f t="shared" si="4"/>
        <v>0</v>
      </c>
      <c r="BX317" s="41">
        <f t="shared" si="4"/>
        <v>2</v>
      </c>
      <c r="BY317" s="41">
        <f t="shared" si="4"/>
        <v>2</v>
      </c>
      <c r="BZ317" s="41">
        <f t="shared" si="4"/>
        <v>1</v>
      </c>
      <c r="CA317" s="41">
        <f t="shared" si="4"/>
        <v>1</v>
      </c>
      <c r="CB317" s="234">
        <f t="shared" si="4"/>
        <v>1</v>
      </c>
    </row>
    <row r="318" spans="1:80" x14ac:dyDescent="0.2">
      <c r="A318" s="25" t="s">
        <v>86</v>
      </c>
      <c r="B318" s="20">
        <v>2</v>
      </c>
      <c r="C318" s="20">
        <v>2</v>
      </c>
      <c r="D318" s="20">
        <v>1</v>
      </c>
      <c r="E318" s="20">
        <v>1</v>
      </c>
      <c r="F318" s="20">
        <v>0</v>
      </c>
      <c r="AV318" t="s">
        <v>470</v>
      </c>
      <c r="AW318" s="228">
        <f>AW310*AX310/2</f>
        <v>450</v>
      </c>
      <c r="BQ318" s="25"/>
      <c r="BR318" t="s">
        <v>527</v>
      </c>
      <c r="BS318" s="113">
        <f>QUARTILE(BR275:BR304,3)</f>
        <v>2.75</v>
      </c>
      <c r="BT318" s="37">
        <f t="shared" ref="BT318:CB318" si="5">QUARTILE(BS275:BS304,3)</f>
        <v>0</v>
      </c>
      <c r="BU318" s="37">
        <f t="shared" si="5"/>
        <v>0</v>
      </c>
      <c r="BV318" s="37">
        <f t="shared" si="5"/>
        <v>0</v>
      </c>
      <c r="BW318" s="37">
        <f t="shared" si="5"/>
        <v>0</v>
      </c>
      <c r="BX318" s="37">
        <f t="shared" si="5"/>
        <v>2</v>
      </c>
      <c r="BY318" s="37">
        <f t="shared" si="5"/>
        <v>2</v>
      </c>
      <c r="BZ318" s="37">
        <f t="shared" si="5"/>
        <v>2</v>
      </c>
      <c r="CA318" s="37">
        <f t="shared" si="5"/>
        <v>2</v>
      </c>
      <c r="CB318" s="114">
        <f t="shared" si="5"/>
        <v>1</v>
      </c>
    </row>
    <row r="319" spans="1:80" x14ac:dyDescent="0.2">
      <c r="A319" s="25" t="s">
        <v>86</v>
      </c>
      <c r="B319" s="20">
        <v>1</v>
      </c>
      <c r="C319" s="20">
        <v>0</v>
      </c>
      <c r="D319" s="20">
        <v>1</v>
      </c>
      <c r="E319" s="20">
        <v>1</v>
      </c>
      <c r="F319" s="20">
        <v>1</v>
      </c>
      <c r="AV319" t="s">
        <v>471</v>
      </c>
      <c r="AW319" s="228" t="e">
        <f ca="1">SQRT(AW318*(AW310+AX310+1)/6*(1-[1]!TiesCorrection(F278:F307,F308:F337,2)/((AW310+AX310)^3-AW310-AX310)))</f>
        <v>#NAME?</v>
      </c>
      <c r="AX319" t="s">
        <v>472</v>
      </c>
      <c r="BQ319" s="25"/>
      <c r="BR319" t="s">
        <v>528</v>
      </c>
      <c r="BS319" s="113">
        <f t="array" ref="BS319">MAX(IF(BR275:BR304&lt;=BS318+3*(BS318-BS316)/2,BR275:BR304,""))</f>
        <v>3</v>
      </c>
      <c r="BT319" s="37">
        <f t="array" ref="BT319">MAX(IF(BS275:BS304&lt;=BT318+3*(BT318-BT316)/2,BS275:BS304,""))</f>
        <v>0</v>
      </c>
      <c r="BU319" s="37">
        <f t="array" ref="BU319">MAX(IF(BT275:BT304&lt;=BU318+3*(BU318-BU316)/2,BT275:BT304,""))</f>
        <v>0</v>
      </c>
      <c r="BV319" s="37">
        <f t="array" ref="BV319">MAX(IF(BU275:BU304&lt;=BV318+3*(BV318-BV316)/2,BU275:BU304,""))</f>
        <v>0</v>
      </c>
      <c r="BW319" s="37">
        <f t="array" ref="BW319">MAX(IF(BV275:BV304&lt;=BW318+3*(BW318-BW316)/2,BV275:BV304,""))</f>
        <v>0</v>
      </c>
      <c r="BX319" s="37">
        <f t="array" ref="BX319">MAX(IF(BW275:BW304&lt;=BX318+3*(BX318-BX316)/2,BW275:BW304,""))</f>
        <v>3</v>
      </c>
      <c r="BY319" s="37">
        <f t="array" ref="BY319">MAX(IF(BX275:BX304&lt;=BY318+3*(BY318-BY316)/2,BX275:BX304,""))</f>
        <v>3</v>
      </c>
      <c r="BZ319" s="37">
        <f t="array" ref="BZ319">MAX(IF(BY275:BY304&lt;=BZ318+3*(BZ318-BZ316)/2,BY275:BY304,""))</f>
        <v>2</v>
      </c>
      <c r="CA319" s="37">
        <f t="array" ref="CA319">MAX(IF(BZ275:BZ304&lt;=CA318+3*(CA318-CA316)/2,BZ275:BZ304,""))</f>
        <v>2</v>
      </c>
      <c r="CB319" s="114">
        <f t="array" ref="CB319">MAX(IF(CA275:CA304&lt;=CB318+3*(CB318-CB316)/2,CA275:CA304,""))</f>
        <v>2</v>
      </c>
    </row>
    <row r="320" spans="1:80" x14ac:dyDescent="0.2">
      <c r="A320" s="25" t="s">
        <v>86</v>
      </c>
      <c r="B320" s="20">
        <v>1</v>
      </c>
      <c r="C320" s="20">
        <v>2</v>
      </c>
      <c r="D320" s="20">
        <v>2</v>
      </c>
      <c r="E320" s="20">
        <v>0</v>
      </c>
      <c r="F320" s="20">
        <v>2</v>
      </c>
      <c r="AV320" t="s">
        <v>473</v>
      </c>
      <c r="AW320" s="228" t="e">
        <f ca="1">ABS(STANDARDIZE(AW317,AW318,AW319))</f>
        <v>#NAME?</v>
      </c>
      <c r="BQ320" s="25"/>
      <c r="BR320" t="s">
        <v>515</v>
      </c>
      <c r="BS320" s="246">
        <f>AVERAGE(BR275:BR304)</f>
        <v>2.1333333333333333</v>
      </c>
      <c r="BT320" s="247">
        <f t="shared" ref="BT320:CB320" si="6">AVERAGE(BS275:BS304)</f>
        <v>0.23333333333333334</v>
      </c>
      <c r="BU320" s="247">
        <f t="shared" si="6"/>
        <v>0.16666666666666666</v>
      </c>
      <c r="BV320" s="247">
        <f t="shared" si="6"/>
        <v>0.13333333333333333</v>
      </c>
      <c r="BW320" s="247">
        <f t="shared" si="6"/>
        <v>6.6666666666666666E-2</v>
      </c>
      <c r="BX320" s="247">
        <f t="shared" si="6"/>
        <v>1.6</v>
      </c>
      <c r="BY320" s="247">
        <f t="shared" si="6"/>
        <v>1.4666666666666666</v>
      </c>
      <c r="BZ320" s="247">
        <f t="shared" si="6"/>
        <v>1.0666666666666667</v>
      </c>
      <c r="CA320" s="247">
        <f t="shared" si="6"/>
        <v>0.93333333333333335</v>
      </c>
      <c r="CB320" s="248">
        <f t="shared" si="6"/>
        <v>0.8</v>
      </c>
    </row>
    <row r="321" spans="1:71" x14ac:dyDescent="0.2">
      <c r="A321" s="25" t="s">
        <v>86</v>
      </c>
      <c r="B321" s="20">
        <v>1</v>
      </c>
      <c r="C321" s="20">
        <v>1</v>
      </c>
      <c r="D321" s="20">
        <v>1</v>
      </c>
      <c r="E321" s="20">
        <v>1</v>
      </c>
      <c r="F321" s="20">
        <v>1</v>
      </c>
      <c r="AV321" t="s">
        <v>474</v>
      </c>
      <c r="AW321" s="228" t="e">
        <f ca="1">AW320/SQRT(AW310+AX310)</f>
        <v>#NAME?</v>
      </c>
      <c r="BQ321" s="25"/>
    </row>
    <row r="322" spans="1:71" x14ac:dyDescent="0.2">
      <c r="A322" s="25" t="s">
        <v>86</v>
      </c>
      <c r="B322" s="20">
        <v>1</v>
      </c>
      <c r="C322" s="20">
        <v>1</v>
      </c>
      <c r="D322" s="20">
        <v>1</v>
      </c>
      <c r="E322" s="20">
        <v>1</v>
      </c>
      <c r="F322" s="20">
        <v>1</v>
      </c>
      <c r="AV322" t="s">
        <v>475</v>
      </c>
      <c r="AW322" s="232" t="e">
        <f ca="1">AW318+AW319*NORMSINV(AW316)</f>
        <v>#NAME?</v>
      </c>
      <c r="AX322" s="122" t="e">
        <f ca="1">AW318+AW319*NORMSINV(AW316/2)</f>
        <v>#NAME?</v>
      </c>
      <c r="BQ322" s="25"/>
      <c r="BR322" t="s">
        <v>524</v>
      </c>
      <c r="BS322" s="328">
        <f>IF(MIN(BS315:CB315)&gt;=0,0,MIN(BS315:CB315))</f>
        <v>0</v>
      </c>
    </row>
    <row r="323" spans="1:71" x14ac:dyDescent="0.2">
      <c r="A323" s="25" t="s">
        <v>86</v>
      </c>
      <c r="B323" s="20">
        <v>0</v>
      </c>
      <c r="C323" s="20">
        <v>0</v>
      </c>
      <c r="D323" s="20">
        <v>0</v>
      </c>
      <c r="E323" s="20">
        <v>0</v>
      </c>
      <c r="F323" s="20">
        <v>0</v>
      </c>
      <c r="AV323" t="s">
        <v>214</v>
      </c>
      <c r="AW323" s="228" t="e">
        <f ca="1">1-NORMSDIST(AW320)</f>
        <v>#NAME?</v>
      </c>
      <c r="AX323" s="114" t="e">
        <f ca="1">2*AW323</f>
        <v>#NAME?</v>
      </c>
      <c r="BQ323" s="25"/>
    </row>
    <row r="324" spans="1:71" x14ac:dyDescent="0.2">
      <c r="A324" s="25" t="s">
        <v>86</v>
      </c>
      <c r="B324" s="20">
        <v>3</v>
      </c>
      <c r="C324" s="20">
        <v>3</v>
      </c>
      <c r="D324" s="20">
        <v>2</v>
      </c>
      <c r="E324" s="20">
        <v>2</v>
      </c>
      <c r="F324" s="20">
        <v>2</v>
      </c>
      <c r="AV324" t="s">
        <v>476</v>
      </c>
      <c r="AW324" s="229" t="e">
        <f ca="1">IF(AW323&lt;AW316,"yes","no")</f>
        <v>#NAME?</v>
      </c>
      <c r="AX324" s="235" t="e">
        <f ca="1">IF(AX323&lt;AW316,"yes","no")</f>
        <v>#NAME?</v>
      </c>
      <c r="BQ324" s="25"/>
    </row>
    <row r="325" spans="1:71" x14ac:dyDescent="0.2">
      <c r="A325" s="25" t="s">
        <v>86</v>
      </c>
      <c r="B325" s="20">
        <v>2</v>
      </c>
      <c r="C325" s="20">
        <v>2</v>
      </c>
      <c r="D325" s="20">
        <v>0</v>
      </c>
      <c r="E325" s="20">
        <v>0</v>
      </c>
      <c r="F325" s="20">
        <v>0</v>
      </c>
      <c r="BQ325" s="25"/>
    </row>
    <row r="326" spans="1:71" x14ac:dyDescent="0.2">
      <c r="A326" s="25" t="s">
        <v>86</v>
      </c>
      <c r="B326" s="20">
        <v>1</v>
      </c>
      <c r="C326" s="20">
        <v>0</v>
      </c>
      <c r="D326" s="20">
        <v>0</v>
      </c>
      <c r="E326" s="20">
        <v>0</v>
      </c>
      <c r="F326" s="20">
        <v>0</v>
      </c>
      <c r="BQ326" s="25"/>
    </row>
    <row r="327" spans="1:71" x14ac:dyDescent="0.2">
      <c r="A327" s="25" t="s">
        <v>86</v>
      </c>
      <c r="B327" s="20">
        <v>2</v>
      </c>
      <c r="C327" s="20">
        <v>2</v>
      </c>
      <c r="D327" s="20">
        <v>2</v>
      </c>
      <c r="E327" s="20">
        <v>1</v>
      </c>
      <c r="F327" s="20">
        <v>1</v>
      </c>
      <c r="BQ327" s="25"/>
    </row>
    <row r="328" spans="1:71" x14ac:dyDescent="0.2">
      <c r="A328" s="25" t="s">
        <v>86</v>
      </c>
      <c r="B328" s="20">
        <v>1</v>
      </c>
      <c r="C328" s="20">
        <v>1</v>
      </c>
      <c r="D328" s="20">
        <v>1</v>
      </c>
      <c r="E328" s="20">
        <v>1</v>
      </c>
      <c r="F328" s="20">
        <v>1</v>
      </c>
      <c r="BQ328" s="25"/>
    </row>
    <row r="329" spans="1:71" x14ac:dyDescent="0.2">
      <c r="A329" s="25" t="s">
        <v>86</v>
      </c>
      <c r="B329" s="20">
        <v>3</v>
      </c>
      <c r="C329" s="20">
        <v>2</v>
      </c>
      <c r="D329" s="20">
        <v>2</v>
      </c>
      <c r="E329" s="20">
        <v>2</v>
      </c>
      <c r="F329" s="20">
        <v>1</v>
      </c>
      <c r="BQ329" s="25"/>
    </row>
    <row r="330" spans="1:71" x14ac:dyDescent="0.2">
      <c r="A330" s="25" t="s">
        <v>86</v>
      </c>
      <c r="B330" s="20">
        <v>2</v>
      </c>
      <c r="C330" s="20">
        <v>2</v>
      </c>
      <c r="D330" s="20">
        <v>1</v>
      </c>
      <c r="E330" s="20">
        <v>1</v>
      </c>
      <c r="F330" s="20">
        <v>0</v>
      </c>
      <c r="BQ330" s="25"/>
    </row>
    <row r="331" spans="1:71" x14ac:dyDescent="0.2">
      <c r="A331" s="25" t="s">
        <v>86</v>
      </c>
      <c r="B331" s="20">
        <v>2</v>
      </c>
      <c r="C331" s="20">
        <v>2</v>
      </c>
      <c r="D331" s="20">
        <v>2</v>
      </c>
      <c r="E331" s="20">
        <v>2</v>
      </c>
      <c r="F331" s="20">
        <v>2</v>
      </c>
      <c r="BQ331" s="25"/>
    </row>
    <row r="332" spans="1:71" x14ac:dyDescent="0.2">
      <c r="A332" s="25" t="s">
        <v>86</v>
      </c>
      <c r="B332" s="20">
        <v>2</v>
      </c>
      <c r="C332" s="20">
        <v>2</v>
      </c>
      <c r="D332" s="20">
        <v>0</v>
      </c>
      <c r="E332" s="20">
        <v>0</v>
      </c>
      <c r="F332" s="20">
        <v>0</v>
      </c>
      <c r="BQ332" s="25"/>
    </row>
    <row r="333" spans="1:71" x14ac:dyDescent="0.2">
      <c r="A333" s="25" t="s">
        <v>86</v>
      </c>
      <c r="B333" s="20">
        <v>2</v>
      </c>
      <c r="C333" s="20">
        <v>2</v>
      </c>
      <c r="D333" s="20">
        <v>2</v>
      </c>
      <c r="E333" s="20">
        <v>2</v>
      </c>
      <c r="F333" s="20">
        <v>0</v>
      </c>
      <c r="BQ333" s="25"/>
    </row>
    <row r="334" spans="1:71" x14ac:dyDescent="0.2">
      <c r="A334" s="25" t="s">
        <v>86</v>
      </c>
      <c r="B334" s="20">
        <v>0</v>
      </c>
      <c r="C334" s="20">
        <v>0</v>
      </c>
      <c r="D334" s="20">
        <v>0</v>
      </c>
      <c r="E334" s="20">
        <v>0</v>
      </c>
      <c r="F334" s="20">
        <v>0</v>
      </c>
      <c r="BQ334" s="25"/>
    </row>
    <row r="335" spans="1:71" x14ac:dyDescent="0.2">
      <c r="A335" s="25" t="s">
        <v>86</v>
      </c>
      <c r="B335" s="20">
        <v>2</v>
      </c>
      <c r="C335" s="20">
        <v>2</v>
      </c>
      <c r="D335" s="20">
        <v>1</v>
      </c>
      <c r="E335" s="20">
        <v>0</v>
      </c>
      <c r="F335" s="20">
        <v>2</v>
      </c>
    </row>
    <row r="336" spans="1:71" x14ac:dyDescent="0.2">
      <c r="A336" s="25" t="s">
        <v>86</v>
      </c>
      <c r="B336" s="20">
        <v>1</v>
      </c>
      <c r="C336" s="20">
        <v>1</v>
      </c>
      <c r="D336" s="20">
        <v>1</v>
      </c>
      <c r="E336" s="20">
        <v>1</v>
      </c>
      <c r="F336" s="20">
        <v>1</v>
      </c>
    </row>
    <row r="337" spans="1:6" x14ac:dyDescent="0.2">
      <c r="A337" s="25" t="s">
        <v>86</v>
      </c>
      <c r="B337" s="20">
        <v>3</v>
      </c>
      <c r="C337" s="20">
        <v>2</v>
      </c>
      <c r="D337" s="20">
        <v>2</v>
      </c>
      <c r="E337" s="20">
        <v>2</v>
      </c>
      <c r="F337" s="20">
        <v>2</v>
      </c>
    </row>
    <row r="339" spans="1:6" x14ac:dyDescent="0.2">
      <c r="B339" s="28">
        <v>2</v>
      </c>
      <c r="C339" s="28">
        <v>0.5</v>
      </c>
      <c r="D339" s="28">
        <v>0</v>
      </c>
      <c r="E339" s="28">
        <v>0</v>
      </c>
      <c r="F339" s="28">
        <v>0</v>
      </c>
    </row>
    <row r="342" spans="1:6" ht="17" thickBot="1" x14ac:dyDescent="0.25"/>
    <row r="343" spans="1:6" ht="33" thickBot="1" x14ac:dyDescent="0.25">
      <c r="A343" s="48" t="s">
        <v>50</v>
      </c>
      <c r="B343" s="23" t="s">
        <v>508</v>
      </c>
      <c r="C343" s="23" t="s">
        <v>509</v>
      </c>
      <c r="D343" s="23" t="s">
        <v>510</v>
      </c>
      <c r="E343" s="23" t="s">
        <v>511</v>
      </c>
      <c r="F343" s="274" t="s">
        <v>512</v>
      </c>
    </row>
    <row r="344" spans="1:6" x14ac:dyDescent="0.2">
      <c r="A344" s="335" t="s">
        <v>86</v>
      </c>
      <c r="B344" s="380">
        <v>0</v>
      </c>
      <c r="C344" s="380">
        <v>2</v>
      </c>
      <c r="D344" s="380">
        <v>0</v>
      </c>
      <c r="E344" s="380">
        <v>0</v>
      </c>
      <c r="F344" s="380">
        <v>0</v>
      </c>
    </row>
    <row r="345" spans="1:6" x14ac:dyDescent="0.2">
      <c r="A345" s="25" t="s">
        <v>86</v>
      </c>
      <c r="B345" s="20">
        <v>2</v>
      </c>
      <c r="C345" s="20">
        <v>2</v>
      </c>
      <c r="D345" s="20">
        <v>1</v>
      </c>
      <c r="E345" s="20">
        <v>1</v>
      </c>
      <c r="F345" s="20">
        <v>1</v>
      </c>
    </row>
    <row r="346" spans="1:6" x14ac:dyDescent="0.2">
      <c r="A346" s="25" t="s">
        <v>86</v>
      </c>
      <c r="B346" s="20">
        <v>3</v>
      </c>
      <c r="C346" s="20">
        <v>3</v>
      </c>
      <c r="D346" s="20">
        <v>2</v>
      </c>
      <c r="E346" s="20">
        <v>2</v>
      </c>
      <c r="F346" s="20">
        <v>2</v>
      </c>
    </row>
    <row r="347" spans="1:6" x14ac:dyDescent="0.2">
      <c r="A347" s="25" t="s">
        <v>86</v>
      </c>
      <c r="B347" s="20">
        <v>1</v>
      </c>
      <c r="C347" s="20">
        <v>0</v>
      </c>
      <c r="D347" s="20">
        <v>0</v>
      </c>
      <c r="E347" s="20">
        <v>0</v>
      </c>
      <c r="F347" s="20">
        <v>0</v>
      </c>
    </row>
    <row r="348" spans="1:6" x14ac:dyDescent="0.2">
      <c r="A348" s="25" t="s">
        <v>86</v>
      </c>
      <c r="B348" s="20">
        <v>2</v>
      </c>
      <c r="C348" s="20">
        <v>2</v>
      </c>
      <c r="D348" s="20">
        <v>2</v>
      </c>
      <c r="E348" s="20">
        <v>2</v>
      </c>
      <c r="F348" s="20">
        <v>1</v>
      </c>
    </row>
    <row r="349" spans="1:6" x14ac:dyDescent="0.2">
      <c r="A349" s="25" t="s">
        <v>86</v>
      </c>
      <c r="B349" s="20">
        <v>2</v>
      </c>
      <c r="C349" s="20">
        <v>1</v>
      </c>
      <c r="D349" s="20">
        <v>1</v>
      </c>
      <c r="E349" s="20">
        <v>1</v>
      </c>
      <c r="F349" s="20">
        <v>1</v>
      </c>
    </row>
    <row r="350" spans="1:6" x14ac:dyDescent="0.2">
      <c r="A350" s="25" t="s">
        <v>86</v>
      </c>
      <c r="B350" s="20">
        <v>0</v>
      </c>
      <c r="C350" s="20">
        <v>0</v>
      </c>
      <c r="D350" s="20">
        <v>0</v>
      </c>
      <c r="E350" s="20">
        <v>0</v>
      </c>
      <c r="F350" s="20">
        <v>0</v>
      </c>
    </row>
    <row r="351" spans="1:6" x14ac:dyDescent="0.2">
      <c r="A351" s="25" t="s">
        <v>86</v>
      </c>
      <c r="B351" s="20">
        <v>2</v>
      </c>
      <c r="C351" s="20">
        <v>1</v>
      </c>
      <c r="D351" s="20">
        <v>2</v>
      </c>
      <c r="E351" s="20">
        <v>2</v>
      </c>
      <c r="F351" s="20">
        <v>0</v>
      </c>
    </row>
    <row r="352" spans="1:6" x14ac:dyDescent="0.2">
      <c r="A352" s="25" t="s">
        <v>86</v>
      </c>
      <c r="B352" s="20">
        <v>2</v>
      </c>
      <c r="C352" s="20">
        <v>2</v>
      </c>
      <c r="D352" s="20">
        <v>2</v>
      </c>
      <c r="E352" s="20">
        <v>2</v>
      </c>
      <c r="F352" s="20">
        <v>2</v>
      </c>
    </row>
    <row r="353" spans="1:6" x14ac:dyDescent="0.2">
      <c r="A353" s="25" t="s">
        <v>86</v>
      </c>
      <c r="B353" s="20">
        <v>2</v>
      </c>
      <c r="C353" s="20">
        <v>2</v>
      </c>
      <c r="D353" s="20">
        <v>0</v>
      </c>
      <c r="E353" s="20">
        <v>0</v>
      </c>
      <c r="F353" s="20">
        <v>0</v>
      </c>
    </row>
    <row r="354" spans="1:6" x14ac:dyDescent="0.2">
      <c r="A354" s="25" t="s">
        <v>86</v>
      </c>
      <c r="B354" s="20">
        <v>2</v>
      </c>
      <c r="C354" s="20">
        <v>2</v>
      </c>
      <c r="D354" s="20">
        <v>1</v>
      </c>
      <c r="E354" s="20">
        <v>1</v>
      </c>
      <c r="F354" s="20">
        <v>0</v>
      </c>
    </row>
    <row r="355" spans="1:6" x14ac:dyDescent="0.2">
      <c r="A355" s="25" t="s">
        <v>86</v>
      </c>
      <c r="B355" s="20">
        <v>1</v>
      </c>
      <c r="C355" s="20">
        <v>0</v>
      </c>
      <c r="D355" s="20">
        <v>1</v>
      </c>
      <c r="E355" s="20">
        <v>1</v>
      </c>
      <c r="F355" s="20">
        <v>1</v>
      </c>
    </row>
    <row r="356" spans="1:6" x14ac:dyDescent="0.2">
      <c r="A356" s="25" t="s">
        <v>86</v>
      </c>
      <c r="B356" s="20">
        <v>1</v>
      </c>
      <c r="C356" s="20">
        <v>2</v>
      </c>
      <c r="D356" s="20">
        <v>2</v>
      </c>
      <c r="E356" s="20">
        <v>0</v>
      </c>
      <c r="F356" s="20">
        <v>2</v>
      </c>
    </row>
    <row r="357" spans="1:6" x14ac:dyDescent="0.2">
      <c r="A357" s="25" t="s">
        <v>86</v>
      </c>
      <c r="B357" s="20">
        <v>1</v>
      </c>
      <c r="C357" s="20">
        <v>1</v>
      </c>
      <c r="D357" s="20">
        <v>1</v>
      </c>
      <c r="E357" s="20">
        <v>1</v>
      </c>
      <c r="F357" s="20">
        <v>1</v>
      </c>
    </row>
    <row r="358" spans="1:6" x14ac:dyDescent="0.2">
      <c r="A358" s="25" t="s">
        <v>86</v>
      </c>
      <c r="B358" s="20">
        <v>1</v>
      </c>
      <c r="C358" s="20">
        <v>1</v>
      </c>
      <c r="D358" s="20">
        <v>1</v>
      </c>
      <c r="E358" s="20">
        <v>1</v>
      </c>
      <c r="F358" s="20">
        <v>1</v>
      </c>
    </row>
    <row r="359" spans="1:6" x14ac:dyDescent="0.2">
      <c r="A359" s="25" t="s">
        <v>86</v>
      </c>
      <c r="B359" s="20">
        <v>0</v>
      </c>
      <c r="C359" s="20">
        <v>0</v>
      </c>
      <c r="D359" s="20">
        <v>0</v>
      </c>
      <c r="E359" s="20">
        <v>0</v>
      </c>
      <c r="F359" s="20">
        <v>0</v>
      </c>
    </row>
    <row r="360" spans="1:6" x14ac:dyDescent="0.2">
      <c r="A360" s="25" t="s">
        <v>86</v>
      </c>
      <c r="B360" s="20">
        <v>3</v>
      </c>
      <c r="C360" s="20">
        <v>3</v>
      </c>
      <c r="D360" s="20">
        <v>2</v>
      </c>
      <c r="E360" s="20">
        <v>2</v>
      </c>
      <c r="F360" s="20">
        <v>2</v>
      </c>
    </row>
    <row r="361" spans="1:6" x14ac:dyDescent="0.2">
      <c r="A361" s="25" t="s">
        <v>86</v>
      </c>
      <c r="B361" s="20">
        <v>2</v>
      </c>
      <c r="C361" s="20">
        <v>2</v>
      </c>
      <c r="D361" s="20">
        <v>0</v>
      </c>
      <c r="E361" s="20">
        <v>0</v>
      </c>
      <c r="F361" s="20">
        <v>0</v>
      </c>
    </row>
    <row r="362" spans="1:6" x14ac:dyDescent="0.2">
      <c r="A362" s="25" t="s">
        <v>86</v>
      </c>
      <c r="B362" s="20">
        <v>1</v>
      </c>
      <c r="C362" s="20">
        <v>0</v>
      </c>
      <c r="D362" s="20">
        <v>0</v>
      </c>
      <c r="E362" s="20">
        <v>0</v>
      </c>
      <c r="F362" s="20">
        <v>0</v>
      </c>
    </row>
    <row r="363" spans="1:6" x14ac:dyDescent="0.2">
      <c r="A363" s="25" t="s">
        <v>86</v>
      </c>
      <c r="B363" s="20">
        <v>2</v>
      </c>
      <c r="C363" s="20">
        <v>2</v>
      </c>
      <c r="D363" s="20">
        <v>2</v>
      </c>
      <c r="E363" s="20">
        <v>1</v>
      </c>
      <c r="F363" s="20">
        <v>1</v>
      </c>
    </row>
    <row r="364" spans="1:6" x14ac:dyDescent="0.2">
      <c r="A364" s="25" t="s">
        <v>86</v>
      </c>
      <c r="B364" s="20">
        <v>1</v>
      </c>
      <c r="C364" s="20">
        <v>1</v>
      </c>
      <c r="D364" s="20">
        <v>1</v>
      </c>
      <c r="E364" s="20">
        <v>1</v>
      </c>
      <c r="F364" s="20">
        <v>1</v>
      </c>
    </row>
    <row r="365" spans="1:6" x14ac:dyDescent="0.2">
      <c r="A365" s="25" t="s">
        <v>86</v>
      </c>
      <c r="B365" s="20">
        <v>3</v>
      </c>
      <c r="C365" s="20">
        <v>2</v>
      </c>
      <c r="D365" s="20">
        <v>2</v>
      </c>
      <c r="E365" s="20">
        <v>2</v>
      </c>
      <c r="F365" s="20">
        <v>1</v>
      </c>
    </row>
    <row r="366" spans="1:6" x14ac:dyDescent="0.2">
      <c r="A366" s="25" t="s">
        <v>86</v>
      </c>
      <c r="B366" s="20">
        <v>2</v>
      </c>
      <c r="C366" s="20">
        <v>2</v>
      </c>
      <c r="D366" s="20">
        <v>1</v>
      </c>
      <c r="E366" s="20">
        <v>1</v>
      </c>
      <c r="F366" s="20">
        <v>0</v>
      </c>
    </row>
    <row r="367" spans="1:6" x14ac:dyDescent="0.2">
      <c r="A367" s="25" t="s">
        <v>86</v>
      </c>
      <c r="B367" s="20">
        <v>2</v>
      </c>
      <c r="C367" s="20">
        <v>2</v>
      </c>
      <c r="D367" s="20">
        <v>2</v>
      </c>
      <c r="E367" s="20">
        <v>2</v>
      </c>
      <c r="F367" s="20">
        <v>2</v>
      </c>
    </row>
    <row r="368" spans="1:6" x14ac:dyDescent="0.2">
      <c r="A368" s="25" t="s">
        <v>86</v>
      </c>
      <c r="B368" s="20">
        <v>2</v>
      </c>
      <c r="C368" s="20">
        <v>2</v>
      </c>
      <c r="D368" s="20">
        <v>0</v>
      </c>
      <c r="E368" s="20">
        <v>0</v>
      </c>
      <c r="F368" s="20">
        <v>0</v>
      </c>
    </row>
    <row r="369" spans="1:6" x14ac:dyDescent="0.2">
      <c r="A369" s="25" t="s">
        <v>86</v>
      </c>
      <c r="B369" s="20">
        <v>2</v>
      </c>
      <c r="C369" s="20">
        <v>2</v>
      </c>
      <c r="D369" s="20">
        <v>2</v>
      </c>
      <c r="E369" s="20">
        <v>2</v>
      </c>
      <c r="F369" s="20">
        <v>0</v>
      </c>
    </row>
    <row r="370" spans="1:6" x14ac:dyDescent="0.2">
      <c r="A370" s="25" t="s">
        <v>86</v>
      </c>
      <c r="B370" s="20">
        <v>0</v>
      </c>
      <c r="C370" s="20">
        <v>0</v>
      </c>
      <c r="D370" s="20">
        <v>0</v>
      </c>
      <c r="E370" s="20">
        <v>0</v>
      </c>
      <c r="F370" s="20">
        <v>0</v>
      </c>
    </row>
    <row r="371" spans="1:6" x14ac:dyDescent="0.2">
      <c r="A371" s="25" t="s">
        <v>86</v>
      </c>
      <c r="B371" s="20">
        <v>2</v>
      </c>
      <c r="C371" s="20">
        <v>2</v>
      </c>
      <c r="D371" s="20">
        <v>1</v>
      </c>
      <c r="E371" s="20">
        <v>0</v>
      </c>
      <c r="F371" s="20">
        <v>2</v>
      </c>
    </row>
    <row r="372" spans="1:6" x14ac:dyDescent="0.2">
      <c r="A372" s="25" t="s">
        <v>86</v>
      </c>
      <c r="B372" s="20">
        <v>1</v>
      </c>
      <c r="C372" s="20">
        <v>1</v>
      </c>
      <c r="D372" s="20">
        <v>1</v>
      </c>
      <c r="E372" s="20">
        <v>1</v>
      </c>
      <c r="F372" s="20">
        <v>1</v>
      </c>
    </row>
    <row r="373" spans="1:6" x14ac:dyDescent="0.2">
      <c r="A373" s="25" t="s">
        <v>86</v>
      </c>
      <c r="B373" s="20">
        <v>3</v>
      </c>
      <c r="C373" s="20">
        <v>2</v>
      </c>
      <c r="D373" s="20">
        <v>2</v>
      </c>
      <c r="E373" s="20">
        <v>2</v>
      </c>
      <c r="F373" s="20">
        <v>2</v>
      </c>
    </row>
  </sheetData>
  <sortState ref="A311:F370">
    <sortCondition ref="A311:A370"/>
  </sortState>
  <mergeCells count="25">
    <mergeCell ref="BG192:BK192"/>
    <mergeCell ref="DJ189:DN189"/>
    <mergeCell ref="DH191:DH195"/>
    <mergeCell ref="W90:W93"/>
    <mergeCell ref="BE178:BE181"/>
    <mergeCell ref="BE183:BE186"/>
    <mergeCell ref="BE194:BE198"/>
    <mergeCell ref="AI167:AI170"/>
    <mergeCell ref="AI163:AI166"/>
    <mergeCell ref="AW16:AZ16"/>
    <mergeCell ref="I16:L16"/>
    <mergeCell ref="M16:P16"/>
    <mergeCell ref="Q16:T16"/>
    <mergeCell ref="U16:X16"/>
    <mergeCell ref="Y16:AB16"/>
    <mergeCell ref="AC16:AF16"/>
    <mergeCell ref="AG16:AJ16"/>
    <mergeCell ref="AK16:AN16"/>
    <mergeCell ref="AO16:AR16"/>
    <mergeCell ref="AS16:AV16"/>
    <mergeCell ref="BA294:BA297"/>
    <mergeCell ref="BA299:BA302"/>
    <mergeCell ref="BC308:BG308"/>
    <mergeCell ref="BA310:BA314"/>
    <mergeCell ref="AQ291:AT291"/>
  </mergeCells>
  <pageMargins left="0.75000000000000011" right="0.75000000000000011" top="1" bottom="1" header="0.5" footer="0.5"/>
  <pageSetup orientation="landscape" horizontalDpi="4294967292" verticalDpi="429496729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tabSelected="1" zoomScale="175" zoomScaleNormal="175" zoomScalePageLayoutView="175" workbookViewId="0">
      <selection activeCell="A3" sqref="A3"/>
    </sheetView>
  </sheetViews>
  <sheetFormatPr baseColWidth="10" defaultRowHeight="16" x14ac:dyDescent="0.2"/>
  <cols>
    <col min="1" max="1" width="75.33203125" customWidth="1"/>
  </cols>
  <sheetData>
    <row r="1" spans="1:9" x14ac:dyDescent="0.2">
      <c r="A1" s="31" t="s">
        <v>113</v>
      </c>
    </row>
    <row r="2" spans="1:9" x14ac:dyDescent="0.2">
      <c r="A2" s="32"/>
    </row>
    <row r="3" spans="1:9" ht="56" x14ac:dyDescent="0.2">
      <c r="A3" s="32" t="s">
        <v>350</v>
      </c>
    </row>
    <row r="4" spans="1:9" x14ac:dyDescent="0.2">
      <c r="A4" s="32"/>
    </row>
    <row r="5" spans="1:9" x14ac:dyDescent="0.2">
      <c r="A5" s="31" t="s">
        <v>114</v>
      </c>
    </row>
    <row r="6" spans="1:9" x14ac:dyDescent="0.2">
      <c r="A6" s="32"/>
    </row>
    <row r="7" spans="1:9" ht="28" x14ac:dyDescent="0.2">
      <c r="A7" s="32" t="s">
        <v>657</v>
      </c>
    </row>
    <row r="8" spans="1:9" ht="28" x14ac:dyDescent="0.2">
      <c r="A8" s="32" t="s">
        <v>658</v>
      </c>
    </row>
    <row r="9" spans="1:9" ht="42" x14ac:dyDescent="0.2">
      <c r="A9" s="32" t="s">
        <v>659</v>
      </c>
    </row>
    <row r="12" spans="1:9" x14ac:dyDescent="0.2">
      <c r="B12">
        <v>3</v>
      </c>
    </row>
    <row r="13" spans="1:9" x14ac:dyDescent="0.2">
      <c r="B13">
        <v>4</v>
      </c>
    </row>
    <row r="14" spans="1:9" x14ac:dyDescent="0.2">
      <c r="B14">
        <v>50</v>
      </c>
    </row>
    <row r="16" spans="1:9" x14ac:dyDescent="0.2">
      <c r="B16">
        <f>+AVERAGE(B12:B14)</f>
        <v>19</v>
      </c>
      <c r="D16">
        <v>0</v>
      </c>
      <c r="E16">
        <v>1</v>
      </c>
      <c r="F16">
        <v>2</v>
      </c>
      <c r="G16">
        <v>3</v>
      </c>
      <c r="I16">
        <f>+AVERAGE(D16:G16)</f>
        <v>1.5</v>
      </c>
    </row>
    <row r="17" spans="2:11" x14ac:dyDescent="0.2">
      <c r="B17">
        <f>+MEDIAN(B12:B14)</f>
        <v>4</v>
      </c>
    </row>
    <row r="18" spans="2:11" x14ac:dyDescent="0.2">
      <c r="E18">
        <v>1</v>
      </c>
      <c r="F18">
        <v>1</v>
      </c>
      <c r="G18">
        <v>1</v>
      </c>
      <c r="H18">
        <v>1</v>
      </c>
      <c r="I18">
        <v>1</v>
      </c>
      <c r="J18">
        <v>1</v>
      </c>
      <c r="K18">
        <v>1</v>
      </c>
    </row>
    <row r="26" spans="2:11" x14ac:dyDescent="0.2">
      <c r="E26">
        <v>1</v>
      </c>
    </row>
    <row r="27" spans="2:11" x14ac:dyDescent="0.2">
      <c r="E27">
        <v>1</v>
      </c>
    </row>
    <row r="28" spans="2:11" x14ac:dyDescent="0.2">
      <c r="E28">
        <v>1</v>
      </c>
    </row>
    <row r="29" spans="2:11" x14ac:dyDescent="0.2">
      <c r="E29">
        <v>1</v>
      </c>
    </row>
    <row r="30" spans="2:11" x14ac:dyDescent="0.2">
      <c r="E30">
        <v>1</v>
      </c>
    </row>
    <row r="31" spans="2:11" x14ac:dyDescent="0.2">
      <c r="E31">
        <v>1</v>
      </c>
    </row>
    <row r="32" spans="2:11" x14ac:dyDescent="0.2">
      <c r="E32">
        <v>1</v>
      </c>
    </row>
    <row r="33" spans="5:5" x14ac:dyDescent="0.2">
      <c r="E33">
        <v>1</v>
      </c>
    </row>
    <row r="34" spans="5:5" x14ac:dyDescent="0.2">
      <c r="E34">
        <v>1</v>
      </c>
    </row>
    <row r="35" spans="5:5" x14ac:dyDescent="0.2">
      <c r="E35">
        <v>1</v>
      </c>
    </row>
    <row r="36" spans="5:5" x14ac:dyDescent="0.2">
      <c r="E36">
        <v>2</v>
      </c>
    </row>
    <row r="37" spans="5:5" x14ac:dyDescent="0.2">
      <c r="E37">
        <v>2</v>
      </c>
    </row>
    <row r="38" spans="5:5" x14ac:dyDescent="0.2">
      <c r="E38">
        <v>2</v>
      </c>
    </row>
    <row r="39" spans="5:5" x14ac:dyDescent="0.2">
      <c r="E39">
        <v>2</v>
      </c>
    </row>
    <row r="40" spans="5:5" x14ac:dyDescent="0.2">
      <c r="E40">
        <v>3</v>
      </c>
    </row>
    <row r="41" spans="5:5" x14ac:dyDescent="0.2">
      <c r="E41">
        <v>3</v>
      </c>
    </row>
    <row r="43" spans="5:5" x14ac:dyDescent="0.2">
      <c r="E43">
        <f>+AVERAGE(E26:E41)</f>
        <v>1.5</v>
      </c>
    </row>
    <row r="44" spans="5:5" x14ac:dyDescent="0.2">
      <c r="E44">
        <f>+MEDIAN(E26:E41)</f>
        <v>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42"/>
  <sheetViews>
    <sheetView topLeftCell="C19" zoomScale="115" zoomScaleNormal="115" zoomScalePageLayoutView="115" workbookViewId="0">
      <selection activeCell="D27" sqref="D27"/>
    </sheetView>
  </sheetViews>
  <sheetFormatPr baseColWidth="10" defaultRowHeight="16" x14ac:dyDescent="0.2"/>
  <cols>
    <col min="4" max="4" width="14" customWidth="1"/>
    <col min="17" max="17" width="13.1640625" customWidth="1"/>
    <col min="19" max="19" width="15.6640625" customWidth="1"/>
    <col min="20" max="23" width="13.6640625" customWidth="1"/>
  </cols>
  <sheetData>
    <row r="1" spans="1:41" x14ac:dyDescent="0.2">
      <c r="A1" t="s">
        <v>273</v>
      </c>
      <c r="D1" t="s">
        <v>274</v>
      </c>
    </row>
    <row r="2" spans="1:41" x14ac:dyDescent="0.2">
      <c r="A2" t="s">
        <v>275</v>
      </c>
      <c r="D2" t="s">
        <v>276</v>
      </c>
    </row>
    <row r="3" spans="1:41" x14ac:dyDescent="0.2">
      <c r="A3" t="s">
        <v>277</v>
      </c>
      <c r="D3" t="s">
        <v>278</v>
      </c>
    </row>
    <row r="4" spans="1:41" x14ac:dyDescent="0.2">
      <c r="A4" t="s">
        <v>277</v>
      </c>
      <c r="D4" t="s">
        <v>279</v>
      </c>
      <c r="N4" t="s">
        <v>286</v>
      </c>
      <c r="R4" t="s">
        <v>286</v>
      </c>
      <c r="V4" t="s">
        <v>286</v>
      </c>
      <c r="Z4" t="s">
        <v>286</v>
      </c>
      <c r="AF4" t="s">
        <v>286</v>
      </c>
      <c r="AJ4" s="419" t="s">
        <v>198</v>
      </c>
      <c r="AK4" s="419" t="s">
        <v>171</v>
      </c>
      <c r="AL4" s="417" t="s">
        <v>603</v>
      </c>
      <c r="AM4" s="417" t="s">
        <v>604</v>
      </c>
      <c r="AN4" s="417" t="s">
        <v>605</v>
      </c>
      <c r="AO4" s="417" t="s">
        <v>294</v>
      </c>
    </row>
    <row r="5" spans="1:41" x14ac:dyDescent="0.2">
      <c r="A5" t="s">
        <v>280</v>
      </c>
      <c r="D5" t="s">
        <v>283</v>
      </c>
      <c r="J5" s="54" t="s">
        <v>13</v>
      </c>
      <c r="K5" s="57" t="s">
        <v>162</v>
      </c>
      <c r="L5" s="57" t="s">
        <v>163</v>
      </c>
      <c r="N5" s="54" t="s">
        <v>166</v>
      </c>
      <c r="O5" s="57" t="s">
        <v>162</v>
      </c>
      <c r="P5" s="57" t="s">
        <v>163</v>
      </c>
      <c r="R5" s="54" t="s">
        <v>167</v>
      </c>
      <c r="S5" s="57" t="s">
        <v>162</v>
      </c>
      <c r="T5" s="57" t="s">
        <v>163</v>
      </c>
      <c r="V5" s="54" t="s">
        <v>115</v>
      </c>
      <c r="W5" s="57" t="s">
        <v>162</v>
      </c>
      <c r="X5" s="57" t="s">
        <v>163</v>
      </c>
      <c r="Z5" s="63" t="s">
        <v>186</v>
      </c>
      <c r="AA5" s="62" t="s">
        <v>51</v>
      </c>
      <c r="AB5" s="62" t="s">
        <v>66</v>
      </c>
      <c r="AC5" s="63" t="s">
        <v>160</v>
      </c>
      <c r="AD5" s="57" t="s">
        <v>163</v>
      </c>
      <c r="AF5" s="54" t="s">
        <v>13</v>
      </c>
      <c r="AG5" s="57" t="s">
        <v>162</v>
      </c>
      <c r="AH5" s="57" t="s">
        <v>222</v>
      </c>
      <c r="AJ5" s="418"/>
      <c r="AK5" s="418"/>
      <c r="AL5" s="418"/>
      <c r="AM5" s="418"/>
      <c r="AN5" s="418"/>
      <c r="AO5" s="418"/>
    </row>
    <row r="6" spans="1:41" x14ac:dyDescent="0.2">
      <c r="A6" t="s">
        <v>284</v>
      </c>
      <c r="D6" t="s">
        <v>285</v>
      </c>
      <c r="J6" s="51" t="s">
        <v>51</v>
      </c>
      <c r="K6" s="55">
        <v>23</v>
      </c>
      <c r="L6" s="58">
        <v>0.76666666666666672</v>
      </c>
      <c r="N6" s="51" t="s">
        <v>53</v>
      </c>
      <c r="O6" s="55">
        <v>26</v>
      </c>
      <c r="P6" s="58">
        <v>0.8666666666666667</v>
      </c>
      <c r="R6" s="51" t="s">
        <v>54</v>
      </c>
      <c r="S6" s="55">
        <v>15</v>
      </c>
      <c r="T6" s="60">
        <v>0.5</v>
      </c>
      <c r="V6" s="51" t="s">
        <v>117</v>
      </c>
      <c r="W6" s="55">
        <v>11</v>
      </c>
      <c r="X6" s="58">
        <v>0.36666666666666664</v>
      </c>
      <c r="Z6" s="51" t="s">
        <v>55</v>
      </c>
      <c r="AA6" s="55">
        <v>12</v>
      </c>
      <c r="AB6" s="55">
        <v>5</v>
      </c>
      <c r="AC6" s="55">
        <v>17</v>
      </c>
      <c r="AD6" s="58">
        <v>0.56666666666666665</v>
      </c>
      <c r="AF6" s="51" t="s">
        <v>51</v>
      </c>
      <c r="AG6" s="55">
        <v>23</v>
      </c>
      <c r="AH6" s="120">
        <v>37.347826086956523</v>
      </c>
      <c r="AJ6" s="386">
        <v>1</v>
      </c>
      <c r="AK6" s="387">
        <v>3.3333333333333333E-2</v>
      </c>
      <c r="AL6" s="387">
        <v>0.53333333333333333</v>
      </c>
      <c r="AM6" s="387">
        <v>0.33333333333333331</v>
      </c>
      <c r="AN6" s="388">
        <v>0</v>
      </c>
      <c r="AO6" s="389">
        <v>0.22500000000000001</v>
      </c>
    </row>
    <row r="7" spans="1:41" ht="17" thickBot="1" x14ac:dyDescent="0.25">
      <c r="J7" s="51" t="s">
        <v>66</v>
      </c>
      <c r="K7" s="55">
        <v>7</v>
      </c>
      <c r="L7" s="58">
        <v>0.23333333333333334</v>
      </c>
      <c r="N7" s="51" t="s">
        <v>73</v>
      </c>
      <c r="O7" s="55">
        <v>4</v>
      </c>
      <c r="P7" s="58">
        <v>0.13333333333333333</v>
      </c>
      <c r="R7" s="51" t="s">
        <v>86</v>
      </c>
      <c r="S7" s="55">
        <v>15</v>
      </c>
      <c r="T7" s="60">
        <v>0.5</v>
      </c>
      <c r="V7" s="51" t="s">
        <v>121</v>
      </c>
      <c r="W7" s="55">
        <v>6</v>
      </c>
      <c r="X7" s="58">
        <v>0.2</v>
      </c>
      <c r="Z7" s="51" t="s">
        <v>63</v>
      </c>
      <c r="AA7" s="55">
        <v>9</v>
      </c>
      <c r="AB7" s="55">
        <v>1</v>
      </c>
      <c r="AC7" s="55">
        <v>10</v>
      </c>
      <c r="AD7" s="58">
        <v>0.33333333333333331</v>
      </c>
      <c r="AF7" s="51" t="s">
        <v>66</v>
      </c>
      <c r="AG7" s="55">
        <v>7</v>
      </c>
      <c r="AH7" s="120">
        <v>38.285714285714285</v>
      </c>
      <c r="AJ7" s="386">
        <v>2</v>
      </c>
      <c r="AK7" s="387">
        <v>0.16666666666666666</v>
      </c>
      <c r="AL7" s="387">
        <v>0.23333333333333334</v>
      </c>
      <c r="AM7" s="387">
        <v>0.13333333333333333</v>
      </c>
      <c r="AN7" s="387">
        <v>0.23333333333333334</v>
      </c>
      <c r="AO7" s="389">
        <v>0.19166666666666668</v>
      </c>
    </row>
    <row r="8" spans="1:41" ht="18" thickTop="1" thickBot="1" x14ac:dyDescent="0.25">
      <c r="J8" s="52" t="s">
        <v>160</v>
      </c>
      <c r="K8" s="56">
        <v>30</v>
      </c>
      <c r="L8" s="59">
        <v>1</v>
      </c>
      <c r="N8" s="52" t="s">
        <v>160</v>
      </c>
      <c r="O8" s="56">
        <v>30</v>
      </c>
      <c r="P8" s="59">
        <v>1</v>
      </c>
      <c r="R8" s="52" t="s">
        <v>160</v>
      </c>
      <c r="S8" s="56">
        <v>30</v>
      </c>
      <c r="T8" s="61">
        <v>1</v>
      </c>
      <c r="V8" s="51" t="s">
        <v>119</v>
      </c>
      <c r="W8" s="55">
        <v>6</v>
      </c>
      <c r="X8" s="58">
        <v>0.2</v>
      </c>
      <c r="Z8" s="51" t="s">
        <v>71</v>
      </c>
      <c r="AA8" s="55">
        <v>2</v>
      </c>
      <c r="AB8" s="55">
        <v>1</v>
      </c>
      <c r="AC8" s="55">
        <v>3</v>
      </c>
      <c r="AD8" s="58">
        <v>0.1</v>
      </c>
      <c r="AF8" s="52" t="s">
        <v>160</v>
      </c>
      <c r="AG8" s="56">
        <v>30</v>
      </c>
      <c r="AH8" s="121">
        <v>37.56666666666667</v>
      </c>
      <c r="AJ8" s="386">
        <v>3</v>
      </c>
      <c r="AK8" s="387">
        <v>0.1</v>
      </c>
      <c r="AL8" s="387">
        <v>0.1</v>
      </c>
      <c r="AM8" s="387">
        <v>0.16666666666666666</v>
      </c>
      <c r="AN8" s="387">
        <v>0.2</v>
      </c>
      <c r="AO8" s="389">
        <v>0.14166666666666666</v>
      </c>
    </row>
    <row r="9" spans="1:41" ht="17" thickTop="1" x14ac:dyDescent="0.2">
      <c r="V9" s="51" t="s">
        <v>120</v>
      </c>
      <c r="W9" s="55">
        <v>4</v>
      </c>
      <c r="X9" s="58">
        <v>0.13333333333333333</v>
      </c>
      <c r="Z9" s="52" t="s">
        <v>160</v>
      </c>
      <c r="AA9" s="56">
        <v>23</v>
      </c>
      <c r="AB9" s="56">
        <v>7</v>
      </c>
      <c r="AC9" s="56">
        <v>30</v>
      </c>
      <c r="AD9" s="59">
        <v>1</v>
      </c>
      <c r="AJ9" s="386">
        <v>4</v>
      </c>
      <c r="AK9" s="387">
        <v>0.1</v>
      </c>
      <c r="AL9" s="388">
        <v>0</v>
      </c>
      <c r="AM9" s="387">
        <v>6.6666666666666666E-2</v>
      </c>
      <c r="AN9" s="387">
        <v>0.1</v>
      </c>
      <c r="AO9" s="389">
        <v>6.6666666666666666E-2</v>
      </c>
    </row>
    <row r="10" spans="1:41" ht="17" thickBot="1" x14ac:dyDescent="0.25">
      <c r="V10" s="51" t="s">
        <v>122</v>
      </c>
      <c r="W10" s="55">
        <v>3</v>
      </c>
      <c r="X10" s="58">
        <v>0.1</v>
      </c>
      <c r="AJ10" s="386">
        <v>5</v>
      </c>
      <c r="AK10" s="387">
        <v>0.16666666666666666</v>
      </c>
      <c r="AL10" s="388">
        <v>0</v>
      </c>
      <c r="AM10" s="387">
        <v>6.6666666666666666E-2</v>
      </c>
      <c r="AN10" s="387">
        <v>0.1</v>
      </c>
      <c r="AO10" s="389">
        <v>8.3333333333333329E-2</v>
      </c>
    </row>
    <row r="11" spans="1:41" ht="17" thickTop="1" x14ac:dyDescent="0.2">
      <c r="A11" s="17"/>
      <c r="B11" s="53"/>
      <c r="C11" s="53"/>
      <c r="V11" s="52" t="s">
        <v>160</v>
      </c>
      <c r="W11" s="56">
        <v>30</v>
      </c>
      <c r="X11" s="59">
        <v>1</v>
      </c>
      <c r="AJ11" s="386">
        <v>6</v>
      </c>
      <c r="AK11" s="387">
        <v>0.13333333333333333</v>
      </c>
      <c r="AL11" s="387">
        <v>3.3333333333333333E-2</v>
      </c>
      <c r="AM11" s="387">
        <v>0.13333333333333333</v>
      </c>
      <c r="AN11" s="387">
        <v>3.3333333333333333E-2</v>
      </c>
      <c r="AO11" s="389">
        <v>0.05</v>
      </c>
    </row>
    <row r="12" spans="1:41" x14ac:dyDescent="0.2">
      <c r="A12" s="17"/>
      <c r="B12" s="53"/>
      <c r="C12" s="53"/>
      <c r="AJ12" s="386">
        <v>7</v>
      </c>
      <c r="AK12" s="387">
        <v>0.1</v>
      </c>
      <c r="AL12" s="390">
        <v>0</v>
      </c>
      <c r="AM12" s="387">
        <v>6.6666666666666666E-2</v>
      </c>
      <c r="AN12" s="387">
        <v>0.13333333333333333</v>
      </c>
      <c r="AO12" s="389">
        <v>7.4999999999999997E-2</v>
      </c>
    </row>
    <row r="13" spans="1:41" x14ac:dyDescent="0.2">
      <c r="A13" s="17"/>
      <c r="B13" s="53"/>
      <c r="C13" s="53"/>
      <c r="AJ13" s="386">
        <v>8</v>
      </c>
      <c r="AK13" s="387">
        <v>0.16666666666666666</v>
      </c>
      <c r="AL13" s="387">
        <v>6.6666666666666666E-2</v>
      </c>
      <c r="AM13" s="388">
        <v>0</v>
      </c>
      <c r="AN13" s="387">
        <v>0.13333333333333333</v>
      </c>
      <c r="AO13" s="389">
        <v>8.3333333333333329E-2</v>
      </c>
    </row>
    <row r="14" spans="1:41" x14ac:dyDescent="0.2">
      <c r="A14" s="17"/>
      <c r="B14" s="53"/>
      <c r="C14" s="53"/>
      <c r="AJ14" s="391">
        <v>9</v>
      </c>
      <c r="AK14" s="392">
        <v>0</v>
      </c>
      <c r="AL14" s="390">
        <v>0</v>
      </c>
      <c r="AM14" s="387">
        <v>3.3333333333333333E-2</v>
      </c>
      <c r="AN14" s="392">
        <v>0</v>
      </c>
      <c r="AO14" s="389">
        <v>8.3333333333333332E-3</v>
      </c>
    </row>
    <row r="15" spans="1:41" x14ac:dyDescent="0.2">
      <c r="A15" s="17"/>
      <c r="B15" s="53"/>
      <c r="C15" s="53"/>
      <c r="AJ15" s="386">
        <v>10</v>
      </c>
      <c r="AK15" s="393">
        <v>3.3333333333333333E-2</v>
      </c>
      <c r="AL15" s="394">
        <v>0</v>
      </c>
      <c r="AM15" s="395">
        <v>0</v>
      </c>
      <c r="AN15" s="393">
        <v>6.6666666666666666E-2</v>
      </c>
      <c r="AO15" s="395">
        <v>0</v>
      </c>
    </row>
    <row r="16" spans="1:41" x14ac:dyDescent="0.2">
      <c r="A16" s="17"/>
      <c r="B16" s="53"/>
      <c r="C16" s="53"/>
    </row>
    <row r="17" spans="1:3" x14ac:dyDescent="0.2">
      <c r="A17" s="17"/>
      <c r="B17" s="53"/>
      <c r="C17" s="53"/>
    </row>
    <row r="18" spans="1:3" x14ac:dyDescent="0.2">
      <c r="A18" s="17"/>
      <c r="B18" s="53"/>
      <c r="C18" s="53"/>
    </row>
    <row r="989" spans="2:2" x14ac:dyDescent="0.2">
      <c r="B989" t="s">
        <v>606</v>
      </c>
    </row>
    <row r="991" spans="2:2" s="396" customFormat="1" x14ac:dyDescent="0.2"/>
    <row r="993" spans="4:24" ht="48" x14ac:dyDescent="0.2">
      <c r="E993" s="154"/>
      <c r="F993" s="155"/>
      <c r="G993" s="155"/>
      <c r="H993" s="155"/>
      <c r="I993" s="155"/>
      <c r="J993" s="155"/>
      <c r="N993" s="145" t="s">
        <v>223</v>
      </c>
      <c r="O993" s="145" t="s">
        <v>201</v>
      </c>
      <c r="P993" s="145" t="s">
        <v>225</v>
      </c>
      <c r="Q993" s="145"/>
      <c r="R993" s="145"/>
      <c r="T993" s="146" t="s">
        <v>282</v>
      </c>
    </row>
    <row r="994" spans="4:24" x14ac:dyDescent="0.2">
      <c r="F994" s="156"/>
      <c r="G994" s="157"/>
      <c r="H994" s="158"/>
      <c r="I994" s="158"/>
      <c r="J994" s="157"/>
      <c r="N994" s="458" t="s">
        <v>171</v>
      </c>
      <c r="O994" s="459" t="s">
        <v>199</v>
      </c>
      <c r="P994" s="462">
        <v>2.7059898973558271E-2</v>
      </c>
      <c r="Q994" s="144"/>
      <c r="R994" s="466"/>
      <c r="T994" s="424" t="s">
        <v>287</v>
      </c>
      <c r="U994" s="424"/>
      <c r="V994" s="424"/>
    </row>
    <row r="995" spans="4:24" ht="48" x14ac:dyDescent="0.2">
      <c r="D995" s="164" t="s">
        <v>228</v>
      </c>
      <c r="E995" s="165" t="s">
        <v>160</v>
      </c>
      <c r="F995" s="165" t="s">
        <v>163</v>
      </c>
      <c r="G995" s="160"/>
      <c r="H995" s="159"/>
      <c r="I995" s="159"/>
      <c r="J995" s="160"/>
      <c r="N995" s="458"/>
      <c r="O995" s="460"/>
      <c r="P995" s="463"/>
      <c r="Q995" s="144"/>
      <c r="R995" s="469"/>
      <c r="T995" s="424"/>
      <c r="U995" s="424"/>
      <c r="V995" s="424"/>
    </row>
    <row r="996" spans="4:24" x14ac:dyDescent="0.2">
      <c r="D996" s="106" t="s">
        <v>171</v>
      </c>
      <c r="E996" s="107">
        <v>30</v>
      </c>
      <c r="F996" s="170">
        <v>1</v>
      </c>
      <c r="G996" s="161"/>
      <c r="N996" s="458"/>
      <c r="O996" s="459" t="s">
        <v>224</v>
      </c>
      <c r="P996" s="463"/>
      <c r="Q996" s="144"/>
      <c r="R996" s="466"/>
      <c r="T996" s="424"/>
      <c r="U996" s="424"/>
      <c r="V996" s="424"/>
    </row>
    <row r="997" spans="4:24" x14ac:dyDescent="0.2">
      <c r="D997" s="103">
        <v>1</v>
      </c>
      <c r="E997" s="55">
        <v>1</v>
      </c>
      <c r="F997" s="166">
        <v>3.3333333333333333E-2</v>
      </c>
      <c r="G997" s="161"/>
      <c r="N997" s="458"/>
      <c r="O997" s="461"/>
      <c r="P997" s="464"/>
      <c r="Q997" s="144"/>
      <c r="R997" s="467"/>
    </row>
    <row r="998" spans="4:24" x14ac:dyDescent="0.2">
      <c r="D998" s="103">
        <v>2</v>
      </c>
      <c r="E998" s="55">
        <v>5</v>
      </c>
      <c r="F998" s="166">
        <v>0.16666666666666666</v>
      </c>
      <c r="G998" s="161"/>
      <c r="N998" s="458" t="s">
        <v>174</v>
      </c>
      <c r="O998" s="459" t="s">
        <v>199</v>
      </c>
      <c r="P998" s="465">
        <v>0.91437385784439917</v>
      </c>
      <c r="Q998" s="144"/>
      <c r="R998" s="466"/>
    </row>
    <row r="999" spans="4:24" x14ac:dyDescent="0.2">
      <c r="D999" s="103">
        <v>3</v>
      </c>
      <c r="E999" s="55">
        <v>3</v>
      </c>
      <c r="F999" s="166">
        <v>0.1</v>
      </c>
      <c r="G999" s="161"/>
      <c r="N999" s="458"/>
      <c r="O999" s="461"/>
      <c r="P999" s="463"/>
      <c r="Q999" s="144"/>
      <c r="R999" s="467"/>
    </row>
    <row r="1000" spans="4:24" x14ac:dyDescent="0.2">
      <c r="D1000" s="103">
        <v>4</v>
      </c>
      <c r="E1000" s="55">
        <v>3</v>
      </c>
      <c r="F1000" s="166">
        <v>0.1</v>
      </c>
      <c r="G1000" s="161"/>
      <c r="N1000" s="458"/>
      <c r="O1000" s="459" t="s">
        <v>224</v>
      </c>
      <c r="P1000" s="463"/>
      <c r="Q1000" s="144"/>
      <c r="R1000" s="466"/>
    </row>
    <row r="1001" spans="4:24" x14ac:dyDescent="0.2">
      <c r="D1001" s="103">
        <v>5</v>
      </c>
      <c r="E1001" s="55">
        <v>5</v>
      </c>
      <c r="F1001" s="166">
        <v>0.16666666666666666</v>
      </c>
      <c r="G1001" s="161"/>
      <c r="N1001" s="458"/>
      <c r="O1001" s="461"/>
      <c r="P1001" s="464"/>
      <c r="Q1001" s="144"/>
      <c r="R1001" s="467"/>
    </row>
    <row r="1002" spans="4:24" x14ac:dyDescent="0.2">
      <c r="D1002" s="103">
        <v>6</v>
      </c>
      <c r="E1002" s="55">
        <v>4</v>
      </c>
      <c r="F1002" s="166">
        <v>0.13333333333333333</v>
      </c>
      <c r="G1002" s="161"/>
      <c r="N1002" s="458" t="s">
        <v>172</v>
      </c>
      <c r="O1002" s="459" t="s">
        <v>199</v>
      </c>
      <c r="P1002" s="462">
        <v>3.7893321194253947E-2</v>
      </c>
      <c r="Q1002" s="144"/>
      <c r="R1002" s="466"/>
      <c r="T1002" s="427" t="s">
        <v>229</v>
      </c>
      <c r="U1002" s="427"/>
      <c r="V1002" s="427"/>
      <c r="W1002" s="427"/>
    </row>
    <row r="1003" spans="4:24" x14ac:dyDescent="0.2">
      <c r="D1003" s="103">
        <v>7</v>
      </c>
      <c r="E1003" s="55">
        <v>3</v>
      </c>
      <c r="F1003" s="166">
        <v>0.1</v>
      </c>
      <c r="G1003" s="161"/>
      <c r="N1003" s="458"/>
      <c r="O1003" s="461"/>
      <c r="P1003" s="463"/>
      <c r="Q1003" s="144"/>
      <c r="R1003" s="467"/>
      <c r="T1003" s="427"/>
      <c r="U1003" s="427"/>
      <c r="V1003" s="427"/>
      <c r="W1003" s="427"/>
    </row>
    <row r="1004" spans="4:24" x14ac:dyDescent="0.2">
      <c r="D1004" s="103">
        <v>8</v>
      </c>
      <c r="E1004" s="55">
        <v>5</v>
      </c>
      <c r="F1004" s="166">
        <v>0.16666666666666666</v>
      </c>
      <c r="G1004" s="161"/>
      <c r="N1004" s="458"/>
      <c r="O1004" s="459" t="s">
        <v>224</v>
      </c>
      <c r="P1004" s="463"/>
      <c r="Q1004" s="144"/>
      <c r="R1004" s="466"/>
      <c r="T1004" s="427"/>
      <c r="U1004" s="427"/>
      <c r="V1004" s="427"/>
      <c r="W1004" s="427"/>
    </row>
    <row r="1005" spans="4:24" x14ac:dyDescent="0.2">
      <c r="D1005" s="103">
        <v>10</v>
      </c>
      <c r="E1005" s="55">
        <v>1</v>
      </c>
      <c r="F1005" s="166">
        <v>3.3333333333333333E-2</v>
      </c>
      <c r="G1005" s="161"/>
      <c r="N1005" s="458"/>
      <c r="O1005" s="461"/>
      <c r="P1005" s="464"/>
      <c r="Q1005" s="144"/>
      <c r="R1005" s="467"/>
      <c r="T1005" s="427"/>
      <c r="U1005" s="427"/>
      <c r="V1005" s="427"/>
      <c r="W1005" s="427"/>
    </row>
    <row r="1006" spans="4:24" x14ac:dyDescent="0.2">
      <c r="D1006" s="106" t="s">
        <v>174</v>
      </c>
      <c r="E1006" s="107">
        <v>30</v>
      </c>
      <c r="F1006" s="170">
        <v>1</v>
      </c>
      <c r="G1006" s="161"/>
      <c r="N1006" s="458" t="s">
        <v>173</v>
      </c>
      <c r="O1006" s="459" t="s">
        <v>199</v>
      </c>
      <c r="P1006" s="465">
        <v>6.2652742623627924E-2</v>
      </c>
      <c r="Q1006" s="144"/>
      <c r="R1006" s="468"/>
      <c r="T1006" s="427" t="s">
        <v>230</v>
      </c>
      <c r="U1006" s="427"/>
      <c r="V1006" s="427"/>
      <c r="W1006" s="427"/>
      <c r="X1006" s="427"/>
    </row>
    <row r="1007" spans="4:24" x14ac:dyDescent="0.2">
      <c r="D1007" s="103">
        <v>1</v>
      </c>
      <c r="E1007" s="55">
        <v>16</v>
      </c>
      <c r="F1007" s="166">
        <v>0.53333333333333333</v>
      </c>
      <c r="G1007" s="161"/>
      <c r="J1007" s="161"/>
      <c r="N1007" s="458"/>
      <c r="O1007" s="461"/>
      <c r="P1007" s="463"/>
      <c r="Q1007" s="144"/>
      <c r="R1007" s="467"/>
      <c r="T1007" s="427"/>
      <c r="U1007" s="427"/>
      <c r="V1007" s="427"/>
      <c r="W1007" s="427"/>
      <c r="X1007" s="427"/>
    </row>
    <row r="1008" spans="4:24" x14ac:dyDescent="0.2">
      <c r="D1008" s="103">
        <v>2</v>
      </c>
      <c r="E1008" s="55">
        <v>7</v>
      </c>
      <c r="F1008" s="166">
        <v>0.23333333333333334</v>
      </c>
      <c r="G1008" s="161"/>
      <c r="J1008" s="161"/>
      <c r="N1008" s="458"/>
      <c r="O1008" s="459" t="s">
        <v>224</v>
      </c>
      <c r="P1008" s="463"/>
      <c r="Q1008" s="144"/>
      <c r="R1008" s="466"/>
      <c r="T1008" s="427"/>
      <c r="U1008" s="427"/>
      <c r="V1008" s="427"/>
      <c r="W1008" s="427"/>
      <c r="X1008" s="427"/>
    </row>
    <row r="1009" spans="4:24" x14ac:dyDescent="0.2">
      <c r="D1009" s="103">
        <v>3</v>
      </c>
      <c r="E1009" s="55">
        <v>3</v>
      </c>
      <c r="F1009" s="166">
        <v>0.1</v>
      </c>
      <c r="G1009" s="161"/>
      <c r="J1009" s="161"/>
      <c r="N1009" s="458"/>
      <c r="O1009" s="461"/>
      <c r="P1009" s="464"/>
      <c r="Q1009" s="144"/>
      <c r="R1009" s="467"/>
      <c r="T1009" s="427"/>
      <c r="U1009" s="427"/>
      <c r="V1009" s="427"/>
      <c r="W1009" s="427"/>
      <c r="X1009" s="427"/>
    </row>
    <row r="1010" spans="4:24" x14ac:dyDescent="0.2">
      <c r="D1010" s="103">
        <v>6</v>
      </c>
      <c r="E1010" s="55">
        <v>1</v>
      </c>
      <c r="F1010" s="166">
        <v>3.3333333333333333E-2</v>
      </c>
      <c r="G1010" s="161"/>
      <c r="J1010" s="161"/>
      <c r="N1010" s="458" t="s">
        <v>160</v>
      </c>
      <c r="O1010" s="459" t="s">
        <v>199</v>
      </c>
      <c r="P1010" s="462">
        <v>7.3863481837519607E-3</v>
      </c>
      <c r="Q1010" s="144"/>
      <c r="R1010" s="466"/>
      <c r="T1010" s="427" t="s">
        <v>231</v>
      </c>
      <c r="U1010" s="427"/>
      <c r="V1010" s="427"/>
      <c r="W1010" s="427"/>
    </row>
    <row r="1011" spans="4:24" x14ac:dyDescent="0.2">
      <c r="D1011" s="103">
        <v>8</v>
      </c>
      <c r="E1011" s="55">
        <v>1</v>
      </c>
      <c r="F1011" s="166">
        <v>3.3333333333333333E-2</v>
      </c>
      <c r="G1011" s="161"/>
      <c r="J1011" s="161"/>
      <c r="N1011" s="458"/>
      <c r="O1011" s="461"/>
      <c r="P1011" s="463"/>
      <c r="Q1011" s="144"/>
      <c r="R1011" s="467"/>
      <c r="T1011" s="427"/>
      <c r="U1011" s="427"/>
      <c r="V1011" s="427"/>
      <c r="W1011" s="427"/>
    </row>
    <row r="1012" spans="4:24" x14ac:dyDescent="0.2">
      <c r="D1012" s="103">
        <v>10</v>
      </c>
      <c r="E1012" s="55">
        <v>2</v>
      </c>
      <c r="F1012" s="166">
        <v>6.6666666666666666E-2</v>
      </c>
      <c r="G1012" s="161"/>
      <c r="J1012" s="161"/>
      <c r="N1012" s="458"/>
      <c r="O1012" s="459" t="s">
        <v>224</v>
      </c>
      <c r="P1012" s="463"/>
      <c r="Q1012" s="144"/>
      <c r="R1012" s="466"/>
      <c r="T1012" s="427"/>
      <c r="U1012" s="427"/>
      <c r="V1012" s="427"/>
      <c r="W1012" s="427"/>
    </row>
    <row r="1013" spans="4:24" x14ac:dyDescent="0.2">
      <c r="D1013" s="128" t="s">
        <v>172</v>
      </c>
      <c r="E1013" s="107">
        <v>30</v>
      </c>
      <c r="F1013" s="170">
        <v>1</v>
      </c>
      <c r="G1013" s="161"/>
      <c r="J1013" s="161"/>
      <c r="N1013" s="458"/>
      <c r="O1013" s="461"/>
      <c r="P1013" s="464"/>
      <c r="Q1013" s="144"/>
      <c r="R1013" s="467"/>
      <c r="T1013" s="427"/>
      <c r="U1013" s="427"/>
      <c r="V1013" s="427"/>
      <c r="W1013" s="427"/>
    </row>
    <row r="1014" spans="4:24" x14ac:dyDescent="0.2">
      <c r="D1014" s="103">
        <v>1</v>
      </c>
      <c r="E1014" s="55">
        <v>10</v>
      </c>
      <c r="F1014" s="166">
        <v>0.33333333333333331</v>
      </c>
      <c r="G1014" s="161"/>
      <c r="I1014" s="170">
        <v>1</v>
      </c>
      <c r="J1014" s="161"/>
    </row>
    <row r="1015" spans="4:24" x14ac:dyDescent="0.2">
      <c r="D1015" s="103">
        <v>2</v>
      </c>
      <c r="E1015" s="55">
        <v>4</v>
      </c>
      <c r="F1015" s="166">
        <v>0.13333333333333333</v>
      </c>
      <c r="G1015" s="161"/>
      <c r="J1015" s="161"/>
    </row>
    <row r="1016" spans="4:24" x14ac:dyDescent="0.2">
      <c r="D1016" s="103">
        <v>3</v>
      </c>
      <c r="E1016" s="55">
        <v>5</v>
      </c>
      <c r="F1016" s="166">
        <v>0.16666666666666666</v>
      </c>
      <c r="G1016" s="161"/>
      <c r="J1016" s="161"/>
    </row>
    <row r="1017" spans="4:24" x14ac:dyDescent="0.2">
      <c r="D1017" s="103">
        <v>4</v>
      </c>
      <c r="E1017" s="55">
        <v>2</v>
      </c>
      <c r="F1017" s="166">
        <v>6.6666666666666666E-2</v>
      </c>
      <c r="G1017" s="161"/>
      <c r="J1017" s="161"/>
    </row>
    <row r="1018" spans="4:24" x14ac:dyDescent="0.2">
      <c r="D1018" s="103">
        <v>5</v>
      </c>
      <c r="E1018" s="55">
        <v>2</v>
      </c>
      <c r="F1018" s="166">
        <v>6.6666666666666666E-2</v>
      </c>
      <c r="G1018" s="161"/>
      <c r="J1018" s="161"/>
    </row>
    <row r="1019" spans="4:24" x14ac:dyDescent="0.2">
      <c r="D1019" s="103">
        <v>6</v>
      </c>
      <c r="E1019" s="55">
        <v>4</v>
      </c>
      <c r="F1019" s="166">
        <v>0.13333333333333333</v>
      </c>
      <c r="G1019" s="161"/>
      <c r="J1019" s="161"/>
    </row>
    <row r="1020" spans="4:24" x14ac:dyDescent="0.2">
      <c r="D1020" s="103">
        <v>7</v>
      </c>
      <c r="E1020" s="55">
        <v>2</v>
      </c>
      <c r="F1020" s="166">
        <v>6.6666666666666666E-2</v>
      </c>
      <c r="G1020" s="161"/>
      <c r="J1020" s="161"/>
    </row>
    <row r="1021" spans="4:24" x14ac:dyDescent="0.2">
      <c r="D1021" s="103">
        <v>9</v>
      </c>
      <c r="E1021" s="55">
        <v>1</v>
      </c>
      <c r="F1021" s="166">
        <v>3.3333333333333333E-2</v>
      </c>
      <c r="G1021" s="161"/>
      <c r="J1021" s="161"/>
    </row>
    <row r="1022" spans="4:24" x14ac:dyDescent="0.2">
      <c r="D1022" s="128" t="s">
        <v>173</v>
      </c>
      <c r="E1022" s="107">
        <v>30</v>
      </c>
      <c r="F1022" s="170">
        <v>1</v>
      </c>
      <c r="G1022" s="161"/>
      <c r="J1022" s="171"/>
    </row>
    <row r="1023" spans="4:24" x14ac:dyDescent="0.2">
      <c r="D1023" s="103">
        <v>2</v>
      </c>
      <c r="E1023" s="55">
        <v>7</v>
      </c>
      <c r="F1023" s="166">
        <v>0.23333333333333334</v>
      </c>
      <c r="G1023" s="161"/>
      <c r="H1023" s="175"/>
      <c r="I1023" s="173"/>
      <c r="J1023" s="172"/>
    </row>
    <row r="1024" spans="4:24" x14ac:dyDescent="0.2">
      <c r="D1024" s="103">
        <v>3</v>
      </c>
      <c r="E1024" s="55">
        <v>6</v>
      </c>
      <c r="F1024" s="166">
        <v>0.2</v>
      </c>
      <c r="G1024" s="161"/>
      <c r="H1024" s="108"/>
      <c r="I1024" s="173"/>
      <c r="J1024" s="172"/>
    </row>
    <row r="1025" spans="4:10" x14ac:dyDescent="0.2">
      <c r="D1025" s="103">
        <v>4</v>
      </c>
      <c r="E1025" s="55">
        <v>3</v>
      </c>
      <c r="F1025" s="166">
        <v>0.1</v>
      </c>
      <c r="G1025" s="161"/>
      <c r="H1025" s="108"/>
      <c r="I1025" s="173"/>
      <c r="J1025" s="172"/>
    </row>
    <row r="1026" spans="4:10" x14ac:dyDescent="0.2">
      <c r="D1026" s="103">
        <v>5</v>
      </c>
      <c r="E1026" s="55">
        <v>3</v>
      </c>
      <c r="F1026" s="166">
        <v>0.1</v>
      </c>
      <c r="G1026" s="161"/>
      <c r="H1026" s="108"/>
      <c r="I1026" s="173"/>
      <c r="J1026" s="172"/>
    </row>
    <row r="1027" spans="4:10" x14ac:dyDescent="0.2">
      <c r="D1027" s="103">
        <v>6</v>
      </c>
      <c r="E1027" s="55">
        <v>1</v>
      </c>
      <c r="F1027" s="166">
        <v>3.3333333333333333E-2</v>
      </c>
      <c r="G1027" s="161"/>
      <c r="H1027" s="108"/>
      <c r="I1027" s="173"/>
      <c r="J1027" s="172"/>
    </row>
    <row r="1028" spans="4:10" x14ac:dyDescent="0.2">
      <c r="D1028" s="103">
        <v>7</v>
      </c>
      <c r="E1028" s="55">
        <v>4</v>
      </c>
      <c r="F1028" s="166">
        <v>0.13333333333333333</v>
      </c>
      <c r="G1028" s="161"/>
      <c r="H1028" s="108"/>
      <c r="I1028" s="173"/>
      <c r="J1028" s="172"/>
    </row>
    <row r="1029" spans="4:10" x14ac:dyDescent="0.2">
      <c r="D1029" s="103">
        <v>8</v>
      </c>
      <c r="E1029" s="55">
        <v>4</v>
      </c>
      <c r="F1029" s="166">
        <v>0.13333333333333333</v>
      </c>
      <c r="G1029" s="161"/>
      <c r="H1029" s="108"/>
      <c r="I1029" s="173"/>
      <c r="J1029" s="172"/>
    </row>
    <row r="1030" spans="4:10" ht="17" thickBot="1" x14ac:dyDescent="0.25">
      <c r="D1030" s="103">
        <v>10</v>
      </c>
      <c r="E1030" s="55">
        <v>2</v>
      </c>
      <c r="F1030" s="167">
        <v>6.6666666666666666E-2</v>
      </c>
      <c r="G1030" s="161"/>
      <c r="H1030" s="108"/>
      <c r="I1030" s="173"/>
      <c r="J1030" s="172"/>
    </row>
    <row r="1031" spans="4:10" ht="17" thickTop="1" x14ac:dyDescent="0.2">
      <c r="D1031" s="52" t="s">
        <v>160</v>
      </c>
      <c r="E1031" s="56">
        <v>120</v>
      </c>
      <c r="F1031" s="169">
        <v>1</v>
      </c>
      <c r="G1031" s="162"/>
      <c r="H1031" s="108"/>
      <c r="I1031" s="173"/>
      <c r="J1031" s="174"/>
    </row>
    <row r="1032" spans="4:10" x14ac:dyDescent="0.2">
      <c r="D1032" s="103">
        <v>1</v>
      </c>
      <c r="E1032">
        <v>27</v>
      </c>
      <c r="F1032" s="168">
        <v>0.22500000000000001</v>
      </c>
      <c r="G1032" s="163"/>
      <c r="H1032" s="176"/>
      <c r="I1032" s="168"/>
      <c r="J1032" s="175"/>
    </row>
    <row r="1033" spans="4:10" x14ac:dyDescent="0.2">
      <c r="D1033" s="103">
        <v>2</v>
      </c>
      <c r="E1033">
        <v>23</v>
      </c>
      <c r="F1033" s="168">
        <v>0.19166666666666668</v>
      </c>
      <c r="G1033" s="163"/>
      <c r="H1033" s="108"/>
      <c r="I1033" s="168"/>
      <c r="J1033" s="175"/>
    </row>
    <row r="1034" spans="4:10" x14ac:dyDescent="0.2">
      <c r="D1034" s="103">
        <v>3</v>
      </c>
      <c r="E1034">
        <v>17</v>
      </c>
      <c r="F1034" s="168">
        <v>0.14166666666666666</v>
      </c>
      <c r="G1034" s="163"/>
      <c r="H1034" s="108"/>
      <c r="I1034" s="168"/>
      <c r="J1034" s="175"/>
    </row>
    <row r="1035" spans="4:10" x14ac:dyDescent="0.2">
      <c r="D1035" s="103">
        <v>4</v>
      </c>
      <c r="E1035">
        <v>8</v>
      </c>
      <c r="F1035" s="168">
        <v>6.6666666666666666E-2</v>
      </c>
      <c r="G1035" s="163"/>
      <c r="H1035" s="108"/>
      <c r="I1035" s="168"/>
      <c r="J1035" s="175"/>
    </row>
    <row r="1036" spans="4:10" x14ac:dyDescent="0.2">
      <c r="D1036" s="103">
        <v>5</v>
      </c>
      <c r="E1036">
        <v>10</v>
      </c>
      <c r="F1036" s="168">
        <v>8.3333333333333329E-2</v>
      </c>
      <c r="G1036" s="163"/>
      <c r="H1036" s="108"/>
      <c r="I1036" s="168"/>
      <c r="J1036" s="175"/>
    </row>
    <row r="1037" spans="4:10" x14ac:dyDescent="0.2">
      <c r="D1037" s="103">
        <v>6</v>
      </c>
      <c r="E1037">
        <v>6</v>
      </c>
      <c r="F1037" s="168">
        <v>0.05</v>
      </c>
      <c r="G1037" s="163"/>
      <c r="H1037" s="108"/>
      <c r="I1037" s="168"/>
      <c r="J1037" s="175"/>
    </row>
    <row r="1038" spans="4:10" x14ac:dyDescent="0.2">
      <c r="D1038" s="103">
        <v>7</v>
      </c>
      <c r="E1038">
        <v>9</v>
      </c>
      <c r="F1038" s="168">
        <v>7.4999999999999997E-2</v>
      </c>
      <c r="G1038" s="163"/>
      <c r="H1038" s="108"/>
      <c r="I1038" s="168"/>
      <c r="J1038" s="175"/>
    </row>
    <row r="1039" spans="4:10" x14ac:dyDescent="0.2">
      <c r="D1039" s="103">
        <v>8</v>
      </c>
      <c r="E1039">
        <v>10</v>
      </c>
      <c r="F1039" s="168">
        <v>8.3333333333333329E-2</v>
      </c>
      <c r="G1039" s="163"/>
      <c r="H1039" s="108"/>
      <c r="I1039" s="168"/>
      <c r="J1039" s="175"/>
    </row>
    <row r="1040" spans="4:10" x14ac:dyDescent="0.2">
      <c r="D1040" s="108">
        <v>9</v>
      </c>
      <c r="E1040">
        <v>1</v>
      </c>
      <c r="F1040" s="168">
        <v>8.3333333333333332E-3</v>
      </c>
      <c r="G1040" s="163"/>
      <c r="H1040" s="108"/>
      <c r="I1040" s="168"/>
      <c r="J1040" s="175"/>
    </row>
    <row r="1041" spans="4:13" ht="17" thickBot="1" x14ac:dyDescent="0.25">
      <c r="D1041" s="103">
        <v>10</v>
      </c>
      <c r="E1041">
        <v>5</v>
      </c>
      <c r="F1041">
        <v>4.1666666666666664E-2</v>
      </c>
      <c r="G1041" s="163"/>
      <c r="H1041" s="108"/>
      <c r="I1041" s="168"/>
      <c r="J1041" s="175"/>
    </row>
    <row r="1042" spans="4:13" ht="17" thickTop="1" x14ac:dyDescent="0.2">
      <c r="D1042" s="52"/>
      <c r="E1042" s="56"/>
      <c r="F1042" s="56"/>
      <c r="G1042" s="56"/>
      <c r="H1042" s="108"/>
      <c r="I1042" s="175"/>
      <c r="J1042" s="174"/>
      <c r="K1042" s="56"/>
    </row>
    <row r="1043" spans="4:13" x14ac:dyDescent="0.2">
      <c r="H1043" s="175"/>
      <c r="I1043" s="175"/>
      <c r="J1043" s="175"/>
    </row>
    <row r="1047" spans="4:13" x14ac:dyDescent="0.2">
      <c r="D1047" t="s">
        <v>249</v>
      </c>
    </row>
    <row r="1048" spans="4:13" x14ac:dyDescent="0.2">
      <c r="D1048" t="s">
        <v>250</v>
      </c>
    </row>
    <row r="1049" spans="4:13" x14ac:dyDescent="0.2">
      <c r="D1049" t="s">
        <v>251</v>
      </c>
    </row>
    <row r="1050" spans="4:13" x14ac:dyDescent="0.2">
      <c r="D1050" t="s">
        <v>252</v>
      </c>
    </row>
    <row r="1052" spans="4:13" x14ac:dyDescent="0.2">
      <c r="D1052" t="s">
        <v>253</v>
      </c>
    </row>
    <row r="1053" spans="4:13" ht="32" x14ac:dyDescent="0.2">
      <c r="D1053" t="s">
        <v>254</v>
      </c>
      <c r="K1053" s="150" t="s">
        <v>235</v>
      </c>
      <c r="L1053" s="151" t="s">
        <v>180</v>
      </c>
      <c r="M1053" s="151" t="s">
        <v>236</v>
      </c>
    </row>
    <row r="1054" spans="4:13" x14ac:dyDescent="0.2">
      <c r="D1054" t="s">
        <v>255</v>
      </c>
      <c r="K1054" s="429" t="s">
        <v>185</v>
      </c>
      <c r="L1054" s="148" t="s">
        <v>176</v>
      </c>
      <c r="M1054" s="148">
        <v>2</v>
      </c>
    </row>
    <row r="1055" spans="4:13" x14ac:dyDescent="0.2">
      <c r="K1055" s="429"/>
      <c r="L1055" s="148" t="s">
        <v>177</v>
      </c>
      <c r="M1055" s="148">
        <v>2</v>
      </c>
    </row>
    <row r="1056" spans="4:13" x14ac:dyDescent="0.2">
      <c r="D1056" t="s">
        <v>256</v>
      </c>
      <c r="K1056" s="429"/>
      <c r="L1056" s="148" t="s">
        <v>181</v>
      </c>
      <c r="M1056" s="148">
        <v>1</v>
      </c>
    </row>
    <row r="1057" spans="4:13" x14ac:dyDescent="0.2">
      <c r="D1057" t="s">
        <v>257</v>
      </c>
      <c r="K1057" s="429"/>
      <c r="L1057" s="148" t="s">
        <v>234</v>
      </c>
      <c r="M1057" s="148">
        <v>1</v>
      </c>
    </row>
    <row r="1058" spans="4:13" x14ac:dyDescent="0.2">
      <c r="D1058" t="s">
        <v>258</v>
      </c>
      <c r="K1058" s="429"/>
      <c r="L1058" s="148" t="s">
        <v>183</v>
      </c>
      <c r="M1058" s="148">
        <v>1</v>
      </c>
    </row>
    <row r="1059" spans="4:13" x14ac:dyDescent="0.2">
      <c r="D1059" t="s">
        <v>259</v>
      </c>
      <c r="K1059" s="430" t="s">
        <v>184</v>
      </c>
      <c r="L1059" s="148" t="s">
        <v>176</v>
      </c>
      <c r="M1059" s="148">
        <v>2</v>
      </c>
    </row>
    <row r="1060" spans="4:13" x14ac:dyDescent="0.2">
      <c r="D1060" t="s">
        <v>260</v>
      </c>
      <c r="K1060" s="430"/>
      <c r="L1060" s="148" t="s">
        <v>177</v>
      </c>
      <c r="M1060" s="148">
        <v>0.5</v>
      </c>
    </row>
    <row r="1061" spans="4:13" x14ac:dyDescent="0.2">
      <c r="D1061" t="s">
        <v>261</v>
      </c>
      <c r="K1061" s="430"/>
      <c r="L1061" s="148" t="s">
        <v>181</v>
      </c>
      <c r="M1061" s="148">
        <v>0</v>
      </c>
    </row>
    <row r="1062" spans="4:13" x14ac:dyDescent="0.2">
      <c r="D1062" t="s">
        <v>262</v>
      </c>
      <c r="K1062" s="430"/>
      <c r="L1062" s="148" t="s">
        <v>234</v>
      </c>
      <c r="M1062" s="148">
        <v>0</v>
      </c>
    </row>
    <row r="1063" spans="4:13" x14ac:dyDescent="0.2">
      <c r="D1063" t="s">
        <v>263</v>
      </c>
      <c r="K1063" s="430"/>
      <c r="L1063" s="148" t="s">
        <v>183</v>
      </c>
      <c r="M1063" s="148">
        <v>0</v>
      </c>
    </row>
    <row r="1064" spans="4:13" x14ac:dyDescent="0.2">
      <c r="D1064" t="s">
        <v>264</v>
      </c>
    </row>
    <row r="1065" spans="4:13" x14ac:dyDescent="0.2">
      <c r="D1065" t="s">
        <v>265</v>
      </c>
    </row>
    <row r="1066" spans="4:13" ht="32" x14ac:dyDescent="0.2">
      <c r="K1066" s="149" t="s">
        <v>270</v>
      </c>
      <c r="L1066" s="147" t="s">
        <v>180</v>
      </c>
      <c r="M1066" s="147" t="s">
        <v>236</v>
      </c>
    </row>
    <row r="1067" spans="4:13" x14ac:dyDescent="0.2">
      <c r="D1067" t="s">
        <v>266</v>
      </c>
      <c r="K1067" s="429" t="s">
        <v>271</v>
      </c>
      <c r="L1067" s="148" t="s">
        <v>176</v>
      </c>
      <c r="M1067" s="148">
        <v>2</v>
      </c>
    </row>
    <row r="1068" spans="4:13" x14ac:dyDescent="0.2">
      <c r="K1068" s="429"/>
      <c r="L1068" s="148" t="s">
        <v>177</v>
      </c>
      <c r="M1068" s="148">
        <v>0</v>
      </c>
    </row>
    <row r="1069" spans="4:13" x14ac:dyDescent="0.2">
      <c r="D1069" t="s">
        <v>267</v>
      </c>
      <c r="K1069" s="429"/>
      <c r="L1069" s="148" t="s">
        <v>181</v>
      </c>
      <c r="M1069" s="148">
        <v>0</v>
      </c>
    </row>
    <row r="1070" spans="4:13" x14ac:dyDescent="0.2">
      <c r="D1070" t="s">
        <v>268</v>
      </c>
      <c r="K1070" s="429"/>
      <c r="L1070" s="148" t="s">
        <v>234</v>
      </c>
      <c r="M1070" s="148">
        <v>0</v>
      </c>
    </row>
    <row r="1071" spans="4:13" x14ac:dyDescent="0.2">
      <c r="D1071" t="s">
        <v>269</v>
      </c>
      <c r="K1071" s="429"/>
      <c r="L1071" s="148" t="s">
        <v>183</v>
      </c>
      <c r="M1071" s="148">
        <v>0</v>
      </c>
    </row>
    <row r="1072" spans="4:13" x14ac:dyDescent="0.2">
      <c r="K1072" s="430" t="s">
        <v>272</v>
      </c>
      <c r="L1072" s="148" t="s">
        <v>176</v>
      </c>
      <c r="M1072" s="148">
        <v>2</v>
      </c>
    </row>
    <row r="1073" spans="3:20" x14ac:dyDescent="0.2">
      <c r="K1073" s="430"/>
      <c r="L1073" s="148" t="s">
        <v>177</v>
      </c>
      <c r="M1073" s="148">
        <v>2</v>
      </c>
    </row>
    <row r="1074" spans="3:20" x14ac:dyDescent="0.2">
      <c r="D1074" t="s">
        <v>288</v>
      </c>
      <c r="E1074" t="s">
        <v>289</v>
      </c>
      <c r="K1074" s="430"/>
      <c r="L1074" s="148" t="s">
        <v>181</v>
      </c>
      <c r="M1074" s="148">
        <v>2</v>
      </c>
    </row>
    <row r="1075" spans="3:20" x14ac:dyDescent="0.2">
      <c r="C1075" t="s">
        <v>281</v>
      </c>
      <c r="D1075" t="s">
        <v>290</v>
      </c>
      <c r="E1075">
        <v>1</v>
      </c>
      <c r="K1075" s="430"/>
      <c r="L1075" s="148" t="s">
        <v>234</v>
      </c>
      <c r="M1075" s="148">
        <v>2</v>
      </c>
    </row>
    <row r="1076" spans="3:20" x14ac:dyDescent="0.2">
      <c r="D1076" t="s">
        <v>184</v>
      </c>
      <c r="E1076">
        <v>2</v>
      </c>
      <c r="K1076" s="430"/>
      <c r="L1076" s="148" t="s">
        <v>183</v>
      </c>
      <c r="M1076" s="148">
        <v>1</v>
      </c>
    </row>
    <row r="1077" spans="3:20" x14ac:dyDescent="0.2">
      <c r="C1077" t="s">
        <v>270</v>
      </c>
      <c r="D1077" t="s">
        <v>272</v>
      </c>
      <c r="E1077">
        <v>1</v>
      </c>
    </row>
    <row r="1078" spans="3:20" x14ac:dyDescent="0.2">
      <c r="D1078" t="s">
        <v>271</v>
      </c>
      <c r="E1078">
        <v>2</v>
      </c>
    </row>
    <row r="1079" spans="3:20" x14ac:dyDescent="0.2">
      <c r="C1079" t="s">
        <v>291</v>
      </c>
      <c r="D1079" t="s">
        <v>176</v>
      </c>
      <c r="E1079">
        <v>1</v>
      </c>
    </row>
    <row r="1080" spans="3:20" x14ac:dyDescent="0.2">
      <c r="D1080" t="s">
        <v>177</v>
      </c>
      <c r="E1080">
        <v>2</v>
      </c>
    </row>
    <row r="1081" spans="3:20" x14ac:dyDescent="0.2">
      <c r="D1081" t="s">
        <v>292</v>
      </c>
      <c r="E1081">
        <v>3</v>
      </c>
    </row>
    <row r="1082" spans="3:20" x14ac:dyDescent="0.2">
      <c r="D1082" t="s">
        <v>293</v>
      </c>
      <c r="E1082">
        <v>4</v>
      </c>
    </row>
    <row r="1083" spans="3:20" x14ac:dyDescent="0.2">
      <c r="D1083" t="s">
        <v>183</v>
      </c>
      <c r="E1083">
        <v>5</v>
      </c>
      <c r="L1083" s="133" t="s">
        <v>296</v>
      </c>
      <c r="M1083" s="133"/>
      <c r="N1083" s="133"/>
      <c r="R1083" s="133" t="s">
        <v>297</v>
      </c>
      <c r="S1083" s="133"/>
      <c r="T1083" s="133"/>
    </row>
    <row r="1084" spans="3:20" x14ac:dyDescent="0.2">
      <c r="K1084" s="132" t="s">
        <v>295</v>
      </c>
      <c r="L1084" s="62" t="s">
        <v>54</v>
      </c>
      <c r="M1084" s="62" t="s">
        <v>86</v>
      </c>
      <c r="N1084" s="63" t="s">
        <v>160</v>
      </c>
      <c r="Q1084" s="132" t="s">
        <v>295</v>
      </c>
      <c r="R1084" s="62" t="s">
        <v>184</v>
      </c>
      <c r="S1084" s="62" t="s">
        <v>185</v>
      </c>
      <c r="T1084" s="63" t="s">
        <v>160</v>
      </c>
    </row>
    <row r="1085" spans="3:20" x14ac:dyDescent="0.2">
      <c r="K1085" s="51" t="s">
        <v>193</v>
      </c>
      <c r="L1085" s="55">
        <v>52</v>
      </c>
      <c r="M1085" s="55">
        <v>139</v>
      </c>
      <c r="N1085" s="55">
        <v>191</v>
      </c>
      <c r="Q1085" s="51" t="s">
        <v>193</v>
      </c>
      <c r="R1085" s="55">
        <v>77</v>
      </c>
      <c r="S1085" s="55">
        <v>114</v>
      </c>
      <c r="T1085" s="55">
        <v>191</v>
      </c>
    </row>
    <row r="1086" spans="3:20" x14ac:dyDescent="0.2">
      <c r="K1086" s="51" t="s">
        <v>194</v>
      </c>
      <c r="L1086" s="55">
        <v>21</v>
      </c>
      <c r="M1086" s="55">
        <v>42</v>
      </c>
      <c r="N1086" s="55">
        <v>63</v>
      </c>
      <c r="Q1086" s="51" t="s">
        <v>194</v>
      </c>
      <c r="R1086" s="55">
        <v>14</v>
      </c>
      <c r="S1086" s="55">
        <v>49</v>
      </c>
      <c r="T1086" s="55">
        <v>63</v>
      </c>
    </row>
    <row r="1087" spans="3:20" x14ac:dyDescent="0.2">
      <c r="K1087" s="51" t="s">
        <v>192</v>
      </c>
      <c r="L1087" s="55">
        <v>54</v>
      </c>
      <c r="M1087" s="55">
        <v>68</v>
      </c>
      <c r="N1087" s="55">
        <v>122</v>
      </c>
      <c r="Q1087" s="51" t="s">
        <v>192</v>
      </c>
      <c r="R1087" s="55">
        <v>62</v>
      </c>
      <c r="S1087" s="55">
        <v>60</v>
      </c>
      <c r="T1087" s="55">
        <v>122</v>
      </c>
    </row>
    <row r="1088" spans="3:20" ht="17" thickBot="1" x14ac:dyDescent="0.25">
      <c r="K1088" s="51" t="s">
        <v>191</v>
      </c>
      <c r="L1088" s="55">
        <v>173</v>
      </c>
      <c r="M1088" s="55">
        <v>51</v>
      </c>
      <c r="N1088" s="55">
        <v>224</v>
      </c>
      <c r="Q1088" s="51" t="s">
        <v>191</v>
      </c>
      <c r="R1088" s="55">
        <v>147</v>
      </c>
      <c r="S1088" s="55">
        <v>77</v>
      </c>
      <c r="T1088" s="55">
        <v>224</v>
      </c>
    </row>
    <row r="1089" spans="11:21" ht="17" thickTop="1" x14ac:dyDescent="0.2">
      <c r="K1089" s="52" t="s">
        <v>160</v>
      </c>
      <c r="L1089" s="56">
        <v>300</v>
      </c>
      <c r="M1089" s="56">
        <v>300</v>
      </c>
      <c r="N1089" s="56">
        <v>600</v>
      </c>
      <c r="Q1089" s="52" t="s">
        <v>160</v>
      </c>
      <c r="R1089" s="56">
        <v>300</v>
      </c>
      <c r="S1089" s="56">
        <v>300</v>
      </c>
      <c r="T1089" s="56">
        <v>600</v>
      </c>
    </row>
    <row r="1090" spans="11:21" x14ac:dyDescent="0.2">
      <c r="K1090" t="s">
        <v>205</v>
      </c>
      <c r="M1090">
        <v>1.0782168567880698E-24</v>
      </c>
      <c r="Q1090" t="s">
        <v>205</v>
      </c>
      <c r="S1090">
        <v>1.6506476489570522E-10</v>
      </c>
    </row>
    <row r="1092" spans="11:21" x14ac:dyDescent="0.2">
      <c r="K1092" s="37"/>
      <c r="L1092" s="37"/>
      <c r="M1092" s="37"/>
      <c r="N1092" s="37"/>
      <c r="O1092" s="37"/>
      <c r="P1092" s="37"/>
      <c r="Q1092" s="37"/>
      <c r="R1092" s="37"/>
      <c r="S1092" s="37"/>
      <c r="T1092" s="37"/>
      <c r="U1092" s="37"/>
    </row>
    <row r="1093" spans="11:21" x14ac:dyDescent="0.2">
      <c r="K1093" s="37"/>
      <c r="L1093" s="37"/>
      <c r="M1093" s="37"/>
      <c r="N1093" s="37"/>
      <c r="O1093" s="37"/>
      <c r="P1093" s="37"/>
      <c r="Q1093" s="37"/>
      <c r="R1093" s="37"/>
      <c r="S1093" s="37"/>
      <c r="T1093" s="37"/>
      <c r="U1093" s="37"/>
    </row>
    <row r="1094" spans="11:21" x14ac:dyDescent="0.2">
      <c r="K1094" s="37"/>
      <c r="L1094" s="37"/>
      <c r="M1094" s="37"/>
      <c r="N1094" s="37"/>
      <c r="O1094" s="37"/>
      <c r="P1094" s="37"/>
      <c r="Q1094" s="37"/>
      <c r="R1094" s="37"/>
      <c r="S1094" s="37"/>
      <c r="T1094" s="37"/>
      <c r="U1094" s="37"/>
    </row>
    <row r="1095" spans="11:21" x14ac:dyDescent="0.2">
      <c r="K1095" s="37"/>
      <c r="L1095" s="37"/>
      <c r="M1095" s="37"/>
      <c r="N1095" s="37"/>
      <c r="O1095" s="37"/>
      <c r="P1095" s="123"/>
      <c r="Q1095" s="123"/>
      <c r="R1095" s="123"/>
      <c r="S1095" s="123"/>
      <c r="T1095" s="37"/>
      <c r="U1095" s="37"/>
    </row>
    <row r="1096" spans="11:21" x14ac:dyDescent="0.2">
      <c r="K1096" s="37"/>
      <c r="L1096" s="37"/>
      <c r="M1096" s="37"/>
      <c r="N1096" s="37"/>
      <c r="O1096" s="37"/>
      <c r="P1096" s="37"/>
      <c r="Q1096" s="37"/>
      <c r="R1096" s="37"/>
      <c r="S1096" s="37"/>
      <c r="T1096" s="37"/>
      <c r="U1096" s="37"/>
    </row>
    <row r="1097" spans="11:21" x14ac:dyDescent="0.2">
      <c r="K1097" s="37"/>
      <c r="L1097" s="37"/>
      <c r="M1097" s="37"/>
      <c r="N1097" s="37"/>
      <c r="O1097" s="37"/>
      <c r="P1097" s="37"/>
      <c r="Q1097" s="37"/>
      <c r="R1097" s="37"/>
      <c r="S1097" s="37"/>
      <c r="T1097" s="37"/>
      <c r="U1097" s="37"/>
    </row>
    <row r="1098" spans="11:21" x14ac:dyDescent="0.2">
      <c r="K1098" s="37"/>
      <c r="L1098" s="37"/>
      <c r="M1098" s="37"/>
      <c r="N1098" s="37"/>
      <c r="O1098" s="37"/>
      <c r="P1098" s="37"/>
      <c r="Q1098" s="37"/>
      <c r="R1098" s="37"/>
      <c r="S1098" s="37"/>
      <c r="T1098" s="37"/>
      <c r="U1098" s="37"/>
    </row>
    <row r="1099" spans="11:21" x14ac:dyDescent="0.2">
      <c r="K1099" s="37"/>
      <c r="L1099" s="37"/>
      <c r="M1099" s="37"/>
      <c r="N1099" s="37"/>
      <c r="O1099" s="37"/>
      <c r="P1099" s="123"/>
      <c r="Q1099" s="123"/>
      <c r="R1099" s="123"/>
      <c r="S1099" s="123"/>
      <c r="T1099" s="123"/>
      <c r="U1099" s="123"/>
    </row>
    <row r="1100" spans="11:21" x14ac:dyDescent="0.2">
      <c r="K1100" s="37"/>
      <c r="L1100" s="37"/>
      <c r="M1100" s="37"/>
      <c r="N1100" s="37"/>
      <c r="O1100" s="37"/>
      <c r="P1100" s="37"/>
      <c r="Q1100" s="37"/>
      <c r="R1100" s="37"/>
      <c r="S1100" s="37"/>
      <c r="T1100" s="35"/>
      <c r="U1100" s="37"/>
    </row>
    <row r="1101" spans="11:21" x14ac:dyDescent="0.2">
      <c r="K1101" s="37"/>
      <c r="L1101" s="37"/>
      <c r="M1101" s="37"/>
      <c r="N1101" s="37"/>
      <c r="O1101" s="37"/>
      <c r="P1101" s="37"/>
      <c r="Q1101" s="37"/>
      <c r="R1101" s="37"/>
      <c r="S1101" s="37"/>
      <c r="T1101" s="35"/>
      <c r="U1101" s="37"/>
    </row>
    <row r="1102" spans="11:21" x14ac:dyDescent="0.2">
      <c r="P1102" s="37"/>
      <c r="Q1102" s="37"/>
      <c r="R1102" s="37"/>
      <c r="S1102" s="37"/>
      <c r="T1102" s="37"/>
      <c r="U1102" s="37"/>
    </row>
    <row r="1107" spans="11:23" x14ac:dyDescent="0.2">
      <c r="K1107" s="427" t="s">
        <v>298</v>
      </c>
      <c r="L1107" s="427"/>
      <c r="M1107" s="427"/>
      <c r="N1107" s="427"/>
      <c r="O1107" s="427"/>
      <c r="Q1107" s="427" t="s">
        <v>299</v>
      </c>
      <c r="R1107" s="427"/>
      <c r="S1107" s="427"/>
      <c r="T1107" s="427"/>
      <c r="U1107" s="427"/>
    </row>
    <row r="1108" spans="11:23" x14ac:dyDescent="0.2">
      <c r="K1108" s="427"/>
      <c r="L1108" s="427"/>
      <c r="M1108" s="427"/>
      <c r="N1108" s="427"/>
      <c r="O1108" s="427"/>
      <c r="Q1108" s="427"/>
      <c r="R1108" s="427"/>
      <c r="S1108" s="427"/>
      <c r="T1108" s="427"/>
      <c r="U1108" s="427"/>
    </row>
    <row r="1109" spans="11:23" x14ac:dyDescent="0.2">
      <c r="K1109" s="427"/>
      <c r="L1109" s="427"/>
      <c r="M1109" s="427"/>
      <c r="N1109" s="427"/>
      <c r="O1109" s="427"/>
      <c r="Q1109" s="427"/>
      <c r="R1109" s="427"/>
      <c r="S1109" s="427"/>
      <c r="T1109" s="427"/>
      <c r="U1109" s="427"/>
    </row>
    <row r="1110" spans="11:23" x14ac:dyDescent="0.2">
      <c r="K1110" s="427"/>
      <c r="L1110" s="427"/>
      <c r="M1110" s="427"/>
      <c r="N1110" s="427"/>
      <c r="O1110" s="427"/>
      <c r="Q1110" s="427"/>
      <c r="R1110" s="427"/>
      <c r="S1110" s="427"/>
      <c r="T1110" s="427"/>
      <c r="U1110" s="427"/>
    </row>
    <row r="1116" spans="11:23" x14ac:dyDescent="0.2">
      <c r="S1116" t="s">
        <v>482</v>
      </c>
    </row>
    <row r="1117" spans="11:23" x14ac:dyDescent="0.2">
      <c r="S1117" t="s">
        <v>458</v>
      </c>
    </row>
    <row r="1118" spans="11:23" ht="32" x14ac:dyDescent="0.2">
      <c r="S1118" s="236"/>
      <c r="T1118" s="237" t="s">
        <v>478</v>
      </c>
      <c r="U1118" s="237" t="s">
        <v>479</v>
      </c>
      <c r="V1118" s="237" t="s">
        <v>480</v>
      </c>
      <c r="W1118" s="237" t="s">
        <v>481</v>
      </c>
    </row>
    <row r="1119" spans="11:23" x14ac:dyDescent="0.2">
      <c r="S1119" s="238" t="s">
        <v>478</v>
      </c>
      <c r="T1119" s="236" t="s">
        <v>446</v>
      </c>
      <c r="U1119" s="241">
        <v>4.3650529292729646E-2</v>
      </c>
      <c r="V1119" s="242">
        <v>0.99217169536290184</v>
      </c>
      <c r="W1119" s="241">
        <v>1.0442337924280127E-4</v>
      </c>
    </row>
    <row r="1120" spans="11:23" ht="32" x14ac:dyDescent="0.2">
      <c r="S1120" s="238" t="s">
        <v>479</v>
      </c>
      <c r="T1120" s="236"/>
      <c r="U1120" s="242"/>
      <c r="V1120" s="242">
        <v>9.2142917385886688E-2</v>
      </c>
      <c r="W1120" s="242">
        <v>0.38985930506230154</v>
      </c>
    </row>
    <row r="1121" spans="19:23" ht="32" x14ac:dyDescent="0.2">
      <c r="S1121" s="238" t="s">
        <v>480</v>
      </c>
      <c r="T1121" s="236"/>
      <c r="U1121" s="242"/>
      <c r="V1121" s="242"/>
      <c r="W1121" s="241">
        <v>3.8954120712825929E-4</v>
      </c>
    </row>
    <row r="1122" spans="19:23" ht="32" x14ac:dyDescent="0.2">
      <c r="S1122" s="238" t="s">
        <v>481</v>
      </c>
      <c r="T1122" s="236"/>
      <c r="U1122" s="236"/>
      <c r="V1122" s="236"/>
      <c r="W1122" s="236" t="s">
        <v>446</v>
      </c>
    </row>
    <row r="1123" spans="19:23" x14ac:dyDescent="0.2">
      <c r="S1123" s="239" t="s">
        <v>477</v>
      </c>
      <c r="T1123" s="37"/>
      <c r="U1123" s="240">
        <v>2.8962833864579308E-6</v>
      </c>
      <c r="W1123" s="37"/>
    </row>
    <row r="1139" spans="19:21" x14ac:dyDescent="0.2">
      <c r="S1139" s="236"/>
      <c r="T1139" s="236" t="s">
        <v>483</v>
      </c>
      <c r="U1139" s="236" t="s">
        <v>484</v>
      </c>
    </row>
    <row r="1140" spans="19:21" x14ac:dyDescent="0.2">
      <c r="S1140" s="236" t="s">
        <v>162</v>
      </c>
      <c r="T1140" s="236">
        <v>30</v>
      </c>
      <c r="U1140" s="236">
        <v>30</v>
      </c>
    </row>
    <row r="1141" spans="19:21" x14ac:dyDescent="0.2">
      <c r="S1141" s="236" t="s">
        <v>451</v>
      </c>
      <c r="T1141" s="236">
        <v>3</v>
      </c>
      <c r="U1141" s="236">
        <v>2</v>
      </c>
    </row>
    <row r="1142" spans="19:21" x14ac:dyDescent="0.2">
      <c r="S1142" t="s">
        <v>485</v>
      </c>
      <c r="U1142">
        <v>0.20022782031415143</v>
      </c>
    </row>
  </sheetData>
  <mergeCells count="46">
    <mergeCell ref="AO4:AO5"/>
    <mergeCell ref="AJ4:AJ5"/>
    <mergeCell ref="AK4:AK5"/>
    <mergeCell ref="AL4:AL5"/>
    <mergeCell ref="AM4:AM5"/>
    <mergeCell ref="AN4:AN5"/>
    <mergeCell ref="K1107:O1110"/>
    <mergeCell ref="Q1107:U1110"/>
    <mergeCell ref="T1010:W1013"/>
    <mergeCell ref="T994:V996"/>
    <mergeCell ref="T1006:X1009"/>
    <mergeCell ref="T1002:W1005"/>
    <mergeCell ref="R1004:R1005"/>
    <mergeCell ref="R1006:R1007"/>
    <mergeCell ref="R1008:R1009"/>
    <mergeCell ref="R1010:R1011"/>
    <mergeCell ref="R1012:R1013"/>
    <mergeCell ref="R994:R995"/>
    <mergeCell ref="R996:R997"/>
    <mergeCell ref="R998:R999"/>
    <mergeCell ref="R1000:R1001"/>
    <mergeCell ref="R1002:R1003"/>
    <mergeCell ref="P1010:P1013"/>
    <mergeCell ref="P1006:P1009"/>
    <mergeCell ref="P1002:P1005"/>
    <mergeCell ref="P998:P1001"/>
    <mergeCell ref="P994:P997"/>
    <mergeCell ref="O1004:O1005"/>
    <mergeCell ref="O1006:O1007"/>
    <mergeCell ref="O1008:O1009"/>
    <mergeCell ref="O1010:O1011"/>
    <mergeCell ref="O1012:O1013"/>
    <mergeCell ref="O994:O995"/>
    <mergeCell ref="O996:O997"/>
    <mergeCell ref="O998:O999"/>
    <mergeCell ref="O1000:O1001"/>
    <mergeCell ref="O1002:O1003"/>
    <mergeCell ref="K1054:K1058"/>
    <mergeCell ref="K1059:K1063"/>
    <mergeCell ref="K1067:K1071"/>
    <mergeCell ref="K1072:K1076"/>
    <mergeCell ref="N994:N997"/>
    <mergeCell ref="N998:N1001"/>
    <mergeCell ref="N1002:N1005"/>
    <mergeCell ref="N1006:N1009"/>
    <mergeCell ref="N1010:N101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workbookViewId="0">
      <selection activeCell="B3" sqref="B3:F3"/>
    </sheetView>
  </sheetViews>
  <sheetFormatPr baseColWidth="10" defaultRowHeight="16" x14ac:dyDescent="0.2"/>
  <sheetData>
    <row r="1" spans="1:6" x14ac:dyDescent="0.2">
      <c r="A1" t="s">
        <v>523</v>
      </c>
    </row>
    <row r="3" spans="1:6" x14ac:dyDescent="0.2">
      <c r="B3" s="273" t="s">
        <v>533</v>
      </c>
      <c r="C3" s="273" t="s">
        <v>534</v>
      </c>
      <c r="D3" s="273" t="s">
        <v>535</v>
      </c>
      <c r="E3" s="273" t="s">
        <v>536</v>
      </c>
      <c r="F3" s="273" t="s">
        <v>537</v>
      </c>
    </row>
    <row r="4" spans="1:6" x14ac:dyDescent="0.2">
      <c r="A4" t="s">
        <v>525</v>
      </c>
      <c r="B4" s="352">
        <f>B10-$B17</f>
        <v>2</v>
      </c>
      <c r="C4" s="356">
        <f t="shared" ref="C4:F4" si="0">C10-$B17</f>
        <v>0</v>
      </c>
      <c r="D4" s="356">
        <f t="shared" si="0"/>
        <v>0</v>
      </c>
      <c r="E4" s="356">
        <f t="shared" si="0"/>
        <v>0</v>
      </c>
      <c r="F4" s="332">
        <f t="shared" si="0"/>
        <v>0</v>
      </c>
    </row>
    <row r="5" spans="1:6" x14ac:dyDescent="0.2">
      <c r="A5" t="s">
        <v>529</v>
      </c>
      <c r="B5" s="113">
        <f>B11-B10</f>
        <v>0</v>
      </c>
      <c r="C5" s="37">
        <f t="shared" ref="C5:F5" si="1">C11-C10</f>
        <v>0</v>
      </c>
      <c r="D5" s="37">
        <f t="shared" si="1"/>
        <v>0</v>
      </c>
      <c r="E5" s="37">
        <f t="shared" si="1"/>
        <v>0</v>
      </c>
      <c r="F5" s="114">
        <f t="shared" si="1"/>
        <v>0</v>
      </c>
    </row>
    <row r="6" spans="1:6" x14ac:dyDescent="0.2">
      <c r="A6" t="s">
        <v>530</v>
      </c>
      <c r="B6" s="113">
        <f t="shared" ref="B6:F8" si="2">B12-B11</f>
        <v>0</v>
      </c>
      <c r="C6" s="37">
        <f t="shared" si="2"/>
        <v>1</v>
      </c>
      <c r="D6" s="37">
        <f t="shared" si="2"/>
        <v>0</v>
      </c>
      <c r="E6" s="37">
        <f t="shared" si="2"/>
        <v>0</v>
      </c>
      <c r="F6" s="114">
        <f t="shared" si="2"/>
        <v>0</v>
      </c>
    </row>
    <row r="7" spans="1:6" x14ac:dyDescent="0.2">
      <c r="A7" t="s">
        <v>531</v>
      </c>
      <c r="B7" s="113">
        <f t="shared" si="2"/>
        <v>1</v>
      </c>
      <c r="C7" s="37">
        <f t="shared" si="2"/>
        <v>0.75</v>
      </c>
      <c r="D7" s="37">
        <f t="shared" si="2"/>
        <v>1</v>
      </c>
      <c r="E7" s="37">
        <f t="shared" si="2"/>
        <v>1</v>
      </c>
      <c r="F7" s="114">
        <f t="shared" si="2"/>
        <v>1</v>
      </c>
    </row>
    <row r="8" spans="1:6" x14ac:dyDescent="0.2">
      <c r="A8" t="s">
        <v>532</v>
      </c>
      <c r="B8" s="115">
        <f t="shared" si="2"/>
        <v>0</v>
      </c>
      <c r="C8" s="226">
        <f t="shared" si="2"/>
        <v>0.25</v>
      </c>
      <c r="D8" s="226">
        <f t="shared" si="2"/>
        <v>1</v>
      </c>
      <c r="E8" s="226">
        <f t="shared" si="2"/>
        <v>1</v>
      </c>
      <c r="F8" s="116">
        <f t="shared" si="2"/>
        <v>1</v>
      </c>
    </row>
    <row r="10" spans="1:6" x14ac:dyDescent="0.2">
      <c r="A10" t="s">
        <v>525</v>
      </c>
      <c r="B10" s="352">
        <f t="array" ref="B10">MIN(IF(base!CO169:CO198&gt;=B11-3*(B13-B11)/2,base!CO169:CO198,""))</f>
        <v>2</v>
      </c>
      <c r="C10" s="356">
        <f t="array" ref="C10">MIN(IF(base!CP169:CP198&gt;=C11-3*(C13-C11)/2,base!CP169:CP198,""))</f>
        <v>0</v>
      </c>
      <c r="D10" s="356">
        <f t="array" ref="D10">MIN(IF(base!CQ169:CQ198&gt;=D11-3*(D13-D11)/2,base!CQ169:CQ198,""))</f>
        <v>0</v>
      </c>
      <c r="E10" s="356">
        <f t="array" ref="E10">MIN(IF(base!CR169:CR198&gt;=E11-3*(E13-E11)/2,base!CR169:CR198,""))</f>
        <v>0</v>
      </c>
      <c r="F10" s="332">
        <f t="array" ref="F10">MIN(IF(base!CS169:CS198&gt;=F11-3*(F13-F11)/2,base!CS169:CS198,""))</f>
        <v>0</v>
      </c>
    </row>
    <row r="11" spans="1:6" x14ac:dyDescent="0.2">
      <c r="A11" t="s">
        <v>526</v>
      </c>
      <c r="B11" s="113">
        <f>QUARTILE(base!CO169:CO198,1)</f>
        <v>2</v>
      </c>
      <c r="C11" s="37">
        <f>QUARTILE(base!CP169:CP198,1)</f>
        <v>0</v>
      </c>
      <c r="D11" s="37">
        <f>QUARTILE(base!CQ169:CQ198,1)</f>
        <v>0</v>
      </c>
      <c r="E11" s="37">
        <f>QUARTILE(base!CR169:CR198,1)</f>
        <v>0</v>
      </c>
      <c r="F11" s="114">
        <f>QUARTILE(base!CS169:CS198,1)</f>
        <v>0</v>
      </c>
    </row>
    <row r="12" spans="1:6" x14ac:dyDescent="0.2">
      <c r="A12" t="s">
        <v>522</v>
      </c>
      <c r="B12" s="233">
        <f>MEDIAN(base!CO169:CO198)</f>
        <v>2</v>
      </c>
      <c r="C12" s="41">
        <f>MEDIAN(base!CP169:CP198)</f>
        <v>1</v>
      </c>
      <c r="D12" s="41">
        <f>MEDIAN(base!CQ169:CQ198)</f>
        <v>0</v>
      </c>
      <c r="E12" s="41">
        <f>MEDIAN(base!CR169:CR198)</f>
        <v>0</v>
      </c>
      <c r="F12" s="234">
        <f>MEDIAN(base!CS169:CS198)</f>
        <v>0</v>
      </c>
    </row>
    <row r="13" spans="1:6" x14ac:dyDescent="0.2">
      <c r="A13" t="s">
        <v>527</v>
      </c>
      <c r="B13" s="113">
        <f>QUARTILE(base!CO169:CO198,3)</f>
        <v>3</v>
      </c>
      <c r="C13" s="37">
        <f>QUARTILE(base!CP169:CP198,3)</f>
        <v>1.75</v>
      </c>
      <c r="D13" s="37">
        <f>QUARTILE(base!CQ169:CQ198,3)</f>
        <v>1</v>
      </c>
      <c r="E13" s="37">
        <f>QUARTILE(base!CR169:CR198,3)</f>
        <v>1</v>
      </c>
      <c r="F13" s="114">
        <f>QUARTILE(base!CS169:CS198,3)</f>
        <v>1</v>
      </c>
    </row>
    <row r="14" spans="1:6" x14ac:dyDescent="0.2">
      <c r="A14" t="s">
        <v>528</v>
      </c>
      <c r="B14" s="113">
        <f t="array" ref="B14">MAX(IF(base!CO169:CO198&lt;=B13+3*(B13-B11)/2,base!CO169:CO198,""))</f>
        <v>3</v>
      </c>
      <c r="C14" s="37">
        <f t="array" ref="C14">MAX(IF(base!CP169:CP198&lt;=C13+3*(C13-C11)/2,base!CP169:CP198,""))</f>
        <v>2</v>
      </c>
      <c r="D14" s="37">
        <f t="array" ref="D14">MAX(IF(base!CQ169:CQ198&lt;=D13+3*(D13-D11)/2,base!CQ169:CQ198,""))</f>
        <v>2</v>
      </c>
      <c r="E14" s="37">
        <f t="array" ref="E14">MAX(IF(base!CR169:CR198&lt;=E13+3*(E13-E11)/2,base!CR169:CR198,""))</f>
        <v>2</v>
      </c>
      <c r="F14" s="114">
        <f t="array" ref="F14">MAX(IF(base!CS169:CS198&lt;=F13+3*(F13-F11)/2,base!CS169:CS198,""))</f>
        <v>2</v>
      </c>
    </row>
    <row r="15" spans="1:6" x14ac:dyDescent="0.2">
      <c r="A15" t="s">
        <v>515</v>
      </c>
      <c r="B15" s="246">
        <f>AVERAGE(base!CO169:CO198)</f>
        <v>2.4333333333333331</v>
      </c>
      <c r="C15" s="247">
        <f>AVERAGE(base!CP169:CP198)</f>
        <v>0.8</v>
      </c>
      <c r="D15" s="247">
        <f>AVERAGE(base!CQ169:CQ198)</f>
        <v>0.5</v>
      </c>
      <c r="E15" s="247">
        <f>AVERAGE(base!CR169:CR198)</f>
        <v>0.46666666666666667</v>
      </c>
      <c r="F15" s="248">
        <f>AVERAGE(base!CS169:CS198)</f>
        <v>0.43333333333333335</v>
      </c>
    </row>
    <row r="17" spans="1:7" x14ac:dyDescent="0.2">
      <c r="A17" t="s">
        <v>524</v>
      </c>
      <c r="B17" s="328">
        <f>IF(MIN(B10:F10)&gt;=0,0,MIN(B10:F10))</f>
        <v>0</v>
      </c>
    </row>
    <row r="25" spans="1:7" x14ac:dyDescent="0.2">
      <c r="A25" t="s">
        <v>550</v>
      </c>
      <c r="G25" s="37"/>
    </row>
    <row r="26" spans="1:7" x14ac:dyDescent="0.2">
      <c r="A26" s="340" t="s">
        <v>521</v>
      </c>
      <c r="B26" s="340"/>
      <c r="C26" s="340" t="s">
        <v>520</v>
      </c>
      <c r="D26" s="341" t="s">
        <v>509</v>
      </c>
      <c r="E26" s="341" t="s">
        <v>510</v>
      </c>
      <c r="F26" s="341" t="s">
        <v>511</v>
      </c>
      <c r="G26" s="341" t="s">
        <v>512</v>
      </c>
    </row>
    <row r="27" spans="1:7" x14ac:dyDescent="0.2">
      <c r="A27" s="340" t="s">
        <v>54</v>
      </c>
      <c r="B27" s="341" t="s">
        <v>508</v>
      </c>
      <c r="C27" s="342">
        <v>2</v>
      </c>
      <c r="D27" s="337">
        <v>5.9604644775390625E-8</v>
      </c>
      <c r="E27" s="337">
        <v>1.1504884485091793E-6</v>
      </c>
      <c r="F27" s="337">
        <v>9.5290872104136781E-7</v>
      </c>
      <c r="G27" s="337">
        <v>1.0887087364963577E-6</v>
      </c>
    </row>
    <row r="28" spans="1:7" x14ac:dyDescent="0.2">
      <c r="A28" s="456" t="s">
        <v>546</v>
      </c>
      <c r="B28" s="341" t="s">
        <v>509</v>
      </c>
      <c r="C28" s="342">
        <v>1</v>
      </c>
      <c r="D28" s="340"/>
      <c r="E28" s="343">
        <v>4.066786325120253E-3</v>
      </c>
      <c r="F28" s="343">
        <v>2.7789243231424177E-3</v>
      </c>
      <c r="G28" s="343">
        <v>2.685546875E-2</v>
      </c>
    </row>
    <row r="29" spans="1:7" x14ac:dyDescent="0.2">
      <c r="A29" s="442"/>
      <c r="B29" s="341" t="s">
        <v>510</v>
      </c>
      <c r="C29" s="342">
        <v>0</v>
      </c>
      <c r="D29" s="340"/>
      <c r="E29" s="344"/>
      <c r="F29" s="344">
        <v>5.7373046875E-2</v>
      </c>
      <c r="G29" s="344">
        <v>0.65234375</v>
      </c>
    </row>
    <row r="30" spans="1:7" x14ac:dyDescent="0.2">
      <c r="A30" s="442"/>
      <c r="B30" s="341" t="s">
        <v>511</v>
      </c>
      <c r="C30" s="342">
        <v>0</v>
      </c>
      <c r="D30" s="340"/>
      <c r="E30" s="344"/>
      <c r="F30" s="344"/>
      <c r="G30" s="344">
        <v>0.8125</v>
      </c>
    </row>
    <row r="31" spans="1:7" x14ac:dyDescent="0.2">
      <c r="A31" s="443"/>
      <c r="B31" s="341" t="s">
        <v>512</v>
      </c>
      <c r="C31" s="342">
        <v>0</v>
      </c>
      <c r="D31" s="340"/>
      <c r="E31" s="340"/>
      <c r="F31" s="340"/>
      <c r="G31" s="340"/>
    </row>
    <row r="32" spans="1:7" x14ac:dyDescent="0.2">
      <c r="A32" s="340" t="s">
        <v>272</v>
      </c>
      <c r="B32" s="341" t="s">
        <v>508</v>
      </c>
      <c r="C32" s="342">
        <v>3</v>
      </c>
      <c r="D32" s="343">
        <v>9.765625E-4</v>
      </c>
      <c r="E32" s="337">
        <v>9.5367431640625E-7</v>
      </c>
      <c r="F32" s="337">
        <v>3.814697265625E-6</v>
      </c>
      <c r="G32" s="337">
        <v>1.068115234375E-4</v>
      </c>
    </row>
    <row r="33" spans="1:7" x14ac:dyDescent="0.2">
      <c r="A33" s="456" t="s">
        <v>547</v>
      </c>
      <c r="B33" s="341" t="s">
        <v>509</v>
      </c>
      <c r="C33" s="342">
        <v>2</v>
      </c>
      <c r="D33" s="339"/>
      <c r="E33" s="343">
        <v>9.765625E-4</v>
      </c>
      <c r="F33" s="343">
        <v>2.6611328125E-2</v>
      </c>
      <c r="G33" s="343">
        <v>3.495472487736162E-2</v>
      </c>
    </row>
    <row r="34" spans="1:7" x14ac:dyDescent="0.2">
      <c r="A34" s="441"/>
      <c r="B34" s="341" t="s">
        <v>510</v>
      </c>
      <c r="C34" s="342">
        <v>2</v>
      </c>
      <c r="D34" s="340"/>
      <c r="E34" s="340"/>
      <c r="F34" s="345">
        <v>0.5625</v>
      </c>
      <c r="G34" s="345">
        <v>5.0537109375E-2</v>
      </c>
    </row>
    <row r="35" spans="1:7" x14ac:dyDescent="0.2">
      <c r="A35" s="441"/>
      <c r="B35" s="341" t="s">
        <v>511</v>
      </c>
      <c r="C35" s="342">
        <v>2</v>
      </c>
      <c r="D35" s="340"/>
      <c r="E35" s="340"/>
      <c r="F35" s="345"/>
      <c r="G35" s="345">
        <v>0.5416259765625</v>
      </c>
    </row>
    <row r="36" spans="1:7" x14ac:dyDescent="0.2">
      <c r="A36" s="444"/>
      <c r="B36" s="341" t="s">
        <v>512</v>
      </c>
      <c r="C36" s="342">
        <v>2</v>
      </c>
      <c r="D36" s="340"/>
      <c r="E36" s="340"/>
      <c r="F36" s="340"/>
      <c r="G36" s="340"/>
    </row>
  </sheetData>
  <mergeCells count="2">
    <mergeCell ref="A28:A31"/>
    <mergeCell ref="A33:A3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1"/>
  <sheetViews>
    <sheetView workbookViewId="0">
      <pane ySplit="1" topLeftCell="A2" activePane="bottomLeft" state="frozen"/>
      <selection pane="bottomLeft" activeCell="O8" sqref="O8"/>
    </sheetView>
  </sheetViews>
  <sheetFormatPr baseColWidth="10" defaultRowHeight="16" x14ac:dyDescent="0.2"/>
  <sheetData>
    <row r="1" spans="1:3" ht="49" thickBot="1" x14ac:dyDescent="0.25">
      <c r="A1" s="48" t="s">
        <v>50</v>
      </c>
      <c r="B1" s="48" t="s">
        <v>597</v>
      </c>
      <c r="C1" s="23" t="s">
        <v>295</v>
      </c>
    </row>
    <row r="2" spans="1:3" x14ac:dyDescent="0.2">
      <c r="A2" s="25" t="s">
        <v>54</v>
      </c>
      <c r="B2" s="385" t="s">
        <v>599</v>
      </c>
      <c r="C2" s="26">
        <v>2</v>
      </c>
    </row>
    <row r="3" spans="1:3" x14ac:dyDescent="0.2">
      <c r="A3" s="25" t="s">
        <v>54</v>
      </c>
      <c r="B3" s="385" t="s">
        <v>599</v>
      </c>
      <c r="C3" s="20">
        <v>1</v>
      </c>
    </row>
    <row r="4" spans="1:3" x14ac:dyDescent="0.2">
      <c r="A4" s="25" t="s">
        <v>54</v>
      </c>
      <c r="B4" s="385" t="s">
        <v>599</v>
      </c>
      <c r="C4" s="20">
        <v>3</v>
      </c>
    </row>
    <row r="5" spans="1:3" x14ac:dyDescent="0.2">
      <c r="A5" s="25" t="s">
        <v>54</v>
      </c>
      <c r="B5" s="385" t="s">
        <v>599</v>
      </c>
      <c r="C5" s="20">
        <v>2</v>
      </c>
    </row>
    <row r="6" spans="1:3" x14ac:dyDescent="0.2">
      <c r="A6" s="25" t="s">
        <v>54</v>
      </c>
      <c r="B6" s="385" t="s">
        <v>599</v>
      </c>
      <c r="C6" s="20">
        <v>2</v>
      </c>
    </row>
    <row r="7" spans="1:3" x14ac:dyDescent="0.2">
      <c r="A7" s="25" t="s">
        <v>54</v>
      </c>
      <c r="B7" s="385" t="s">
        <v>599</v>
      </c>
      <c r="C7" s="20">
        <v>2</v>
      </c>
    </row>
    <row r="8" spans="1:3" x14ac:dyDescent="0.2">
      <c r="A8" s="25" t="s">
        <v>54</v>
      </c>
      <c r="B8" s="385" t="s">
        <v>599</v>
      </c>
      <c r="C8" s="20">
        <v>2</v>
      </c>
    </row>
    <row r="9" spans="1:3" x14ac:dyDescent="0.2">
      <c r="A9" s="25" t="s">
        <v>54</v>
      </c>
      <c r="B9" s="385" t="s">
        <v>599</v>
      </c>
      <c r="C9" s="20">
        <v>2</v>
      </c>
    </row>
    <row r="10" spans="1:3" x14ac:dyDescent="0.2">
      <c r="A10" s="25" t="s">
        <v>54</v>
      </c>
      <c r="B10" s="385" t="s">
        <v>599</v>
      </c>
      <c r="C10" s="20">
        <v>2</v>
      </c>
    </row>
    <row r="11" spans="1:3" x14ac:dyDescent="0.2">
      <c r="A11" s="25" t="s">
        <v>54</v>
      </c>
      <c r="B11" s="385" t="s">
        <v>599</v>
      </c>
      <c r="C11" s="20">
        <v>2</v>
      </c>
    </row>
    <row r="12" spans="1:3" x14ac:dyDescent="0.2">
      <c r="A12" s="25" t="s">
        <v>54</v>
      </c>
      <c r="B12" s="385" t="s">
        <v>599</v>
      </c>
      <c r="C12" s="20">
        <v>2</v>
      </c>
    </row>
    <row r="13" spans="1:3" x14ac:dyDescent="0.2">
      <c r="A13" s="25" t="s">
        <v>54</v>
      </c>
      <c r="B13" s="385" t="s">
        <v>599</v>
      </c>
      <c r="C13" s="20">
        <v>2</v>
      </c>
    </row>
    <row r="14" spans="1:3" x14ac:dyDescent="0.2">
      <c r="A14" s="25" t="s">
        <v>54</v>
      </c>
      <c r="B14" s="385" t="s">
        <v>599</v>
      </c>
      <c r="C14" s="20">
        <v>2</v>
      </c>
    </row>
    <row r="15" spans="1:3" x14ac:dyDescent="0.2">
      <c r="A15" s="25" t="s">
        <v>54</v>
      </c>
      <c r="B15" s="385" t="s">
        <v>599</v>
      </c>
      <c r="C15" s="20">
        <v>3</v>
      </c>
    </row>
    <row r="16" spans="1:3" x14ac:dyDescent="0.2">
      <c r="A16" s="25" t="s">
        <v>54</v>
      </c>
      <c r="B16" s="385" t="s">
        <v>599</v>
      </c>
      <c r="C16" s="20">
        <v>3</v>
      </c>
    </row>
    <row r="17" spans="1:3" x14ac:dyDescent="0.2">
      <c r="A17" s="25" t="s">
        <v>54</v>
      </c>
      <c r="B17" s="385" t="s">
        <v>599</v>
      </c>
      <c r="C17" s="20">
        <v>2</v>
      </c>
    </row>
    <row r="18" spans="1:3" x14ac:dyDescent="0.2">
      <c r="A18" s="25" t="s">
        <v>54</v>
      </c>
      <c r="B18" s="385" t="s">
        <v>599</v>
      </c>
      <c r="C18" s="20">
        <v>2</v>
      </c>
    </row>
    <row r="19" spans="1:3" x14ac:dyDescent="0.2">
      <c r="A19" s="25" t="s">
        <v>54</v>
      </c>
      <c r="B19" s="385" t="s">
        <v>599</v>
      </c>
      <c r="C19" s="20">
        <v>3</v>
      </c>
    </row>
    <row r="20" spans="1:3" x14ac:dyDescent="0.2">
      <c r="A20" s="25" t="s">
        <v>54</v>
      </c>
      <c r="B20" s="385" t="s">
        <v>599</v>
      </c>
      <c r="C20" s="20">
        <v>2</v>
      </c>
    </row>
    <row r="21" spans="1:3" x14ac:dyDescent="0.2">
      <c r="A21" s="25" t="s">
        <v>54</v>
      </c>
      <c r="B21" s="385" t="s">
        <v>599</v>
      </c>
      <c r="C21" s="20">
        <v>2</v>
      </c>
    </row>
    <row r="22" spans="1:3" x14ac:dyDescent="0.2">
      <c r="A22" s="25" t="s">
        <v>54</v>
      </c>
      <c r="B22" s="385" t="s">
        <v>599</v>
      </c>
      <c r="C22" s="20">
        <v>2</v>
      </c>
    </row>
    <row r="23" spans="1:3" x14ac:dyDescent="0.2">
      <c r="A23" s="25" t="s">
        <v>54</v>
      </c>
      <c r="B23" s="385" t="s">
        <v>599</v>
      </c>
      <c r="C23" s="20">
        <v>1</v>
      </c>
    </row>
    <row r="24" spans="1:3" x14ac:dyDescent="0.2">
      <c r="A24" s="25" t="s">
        <v>54</v>
      </c>
      <c r="B24" s="385" t="s">
        <v>599</v>
      </c>
      <c r="C24" s="20">
        <v>2</v>
      </c>
    </row>
    <row r="25" spans="1:3" x14ac:dyDescent="0.2">
      <c r="A25" s="25" t="s">
        <v>54</v>
      </c>
      <c r="B25" s="385" t="s">
        <v>599</v>
      </c>
      <c r="C25" s="20">
        <v>3</v>
      </c>
    </row>
    <row r="26" spans="1:3" x14ac:dyDescent="0.2">
      <c r="A26" s="25" t="s">
        <v>54</v>
      </c>
      <c r="B26" s="385" t="s">
        <v>599</v>
      </c>
      <c r="C26" s="20">
        <v>0</v>
      </c>
    </row>
    <row r="27" spans="1:3" x14ac:dyDescent="0.2">
      <c r="A27" s="25" t="s">
        <v>54</v>
      </c>
      <c r="B27" s="385" t="s">
        <v>599</v>
      </c>
      <c r="C27" s="20">
        <v>2</v>
      </c>
    </row>
    <row r="28" spans="1:3" x14ac:dyDescent="0.2">
      <c r="A28" s="25" t="s">
        <v>54</v>
      </c>
      <c r="B28" s="385" t="s">
        <v>599</v>
      </c>
      <c r="C28" s="20">
        <v>3</v>
      </c>
    </row>
    <row r="29" spans="1:3" x14ac:dyDescent="0.2">
      <c r="A29" s="25" t="s">
        <v>54</v>
      </c>
      <c r="B29" s="385" t="s">
        <v>599</v>
      </c>
      <c r="C29" s="20">
        <v>2</v>
      </c>
    </row>
    <row r="30" spans="1:3" x14ac:dyDescent="0.2">
      <c r="A30" s="25" t="s">
        <v>54</v>
      </c>
      <c r="B30" s="385" t="s">
        <v>599</v>
      </c>
      <c r="C30" s="20">
        <v>3</v>
      </c>
    </row>
    <row r="31" spans="1:3" x14ac:dyDescent="0.2">
      <c r="A31" s="25" t="s">
        <v>54</v>
      </c>
      <c r="B31" s="385" t="s">
        <v>599</v>
      </c>
      <c r="C31" s="20">
        <v>3</v>
      </c>
    </row>
    <row r="32" spans="1:3" x14ac:dyDescent="0.2">
      <c r="A32" s="335" t="s">
        <v>86</v>
      </c>
      <c r="B32" s="385" t="s">
        <v>599</v>
      </c>
      <c r="C32" s="380">
        <v>0</v>
      </c>
    </row>
    <row r="33" spans="1:3" x14ac:dyDescent="0.2">
      <c r="A33" s="25" t="s">
        <v>86</v>
      </c>
      <c r="B33" s="385" t="s">
        <v>599</v>
      </c>
      <c r="C33" s="20">
        <v>2</v>
      </c>
    </row>
    <row r="34" spans="1:3" x14ac:dyDescent="0.2">
      <c r="A34" s="25" t="s">
        <v>86</v>
      </c>
      <c r="B34" s="385" t="s">
        <v>599</v>
      </c>
      <c r="C34" s="20">
        <v>3</v>
      </c>
    </row>
    <row r="35" spans="1:3" x14ac:dyDescent="0.2">
      <c r="A35" s="25" t="s">
        <v>86</v>
      </c>
      <c r="B35" s="385" t="s">
        <v>599</v>
      </c>
      <c r="C35" s="20">
        <v>1</v>
      </c>
    </row>
    <row r="36" spans="1:3" x14ac:dyDescent="0.2">
      <c r="A36" s="25" t="s">
        <v>86</v>
      </c>
      <c r="B36" s="385" t="s">
        <v>599</v>
      </c>
      <c r="C36" s="20">
        <v>2</v>
      </c>
    </row>
    <row r="37" spans="1:3" x14ac:dyDescent="0.2">
      <c r="A37" s="25" t="s">
        <v>86</v>
      </c>
      <c r="B37" s="385" t="s">
        <v>599</v>
      </c>
      <c r="C37" s="20">
        <v>2</v>
      </c>
    </row>
    <row r="38" spans="1:3" x14ac:dyDescent="0.2">
      <c r="A38" s="25" t="s">
        <v>86</v>
      </c>
      <c r="B38" s="385" t="s">
        <v>599</v>
      </c>
      <c r="C38" s="20">
        <v>0</v>
      </c>
    </row>
    <row r="39" spans="1:3" x14ac:dyDescent="0.2">
      <c r="A39" s="25" t="s">
        <v>86</v>
      </c>
      <c r="B39" s="385" t="s">
        <v>599</v>
      </c>
      <c r="C39" s="20">
        <v>2</v>
      </c>
    </row>
    <row r="40" spans="1:3" x14ac:dyDescent="0.2">
      <c r="A40" s="25" t="s">
        <v>86</v>
      </c>
      <c r="B40" s="385" t="s">
        <v>599</v>
      </c>
      <c r="C40" s="20">
        <v>2</v>
      </c>
    </row>
    <row r="41" spans="1:3" x14ac:dyDescent="0.2">
      <c r="A41" s="25" t="s">
        <v>86</v>
      </c>
      <c r="B41" s="385" t="s">
        <v>599</v>
      </c>
      <c r="C41" s="20">
        <v>2</v>
      </c>
    </row>
    <row r="42" spans="1:3" x14ac:dyDescent="0.2">
      <c r="A42" s="25" t="s">
        <v>86</v>
      </c>
      <c r="B42" s="385" t="s">
        <v>599</v>
      </c>
      <c r="C42" s="20">
        <v>2</v>
      </c>
    </row>
    <row r="43" spans="1:3" x14ac:dyDescent="0.2">
      <c r="A43" s="25" t="s">
        <v>86</v>
      </c>
      <c r="B43" s="385" t="s">
        <v>599</v>
      </c>
      <c r="C43" s="20">
        <v>1</v>
      </c>
    </row>
    <row r="44" spans="1:3" x14ac:dyDescent="0.2">
      <c r="A44" s="25" t="s">
        <v>86</v>
      </c>
      <c r="B44" s="385" t="s">
        <v>599</v>
      </c>
      <c r="C44" s="20">
        <v>1</v>
      </c>
    </row>
    <row r="45" spans="1:3" x14ac:dyDescent="0.2">
      <c r="A45" s="25" t="s">
        <v>86</v>
      </c>
      <c r="B45" s="385" t="s">
        <v>599</v>
      </c>
      <c r="C45" s="20">
        <v>1</v>
      </c>
    </row>
    <row r="46" spans="1:3" x14ac:dyDescent="0.2">
      <c r="A46" s="25" t="s">
        <v>86</v>
      </c>
      <c r="B46" s="385" t="s">
        <v>599</v>
      </c>
      <c r="C46" s="20">
        <v>1</v>
      </c>
    </row>
    <row r="47" spans="1:3" x14ac:dyDescent="0.2">
      <c r="A47" s="25" t="s">
        <v>86</v>
      </c>
      <c r="B47" s="385" t="s">
        <v>599</v>
      </c>
      <c r="C47" s="20">
        <v>0</v>
      </c>
    </row>
    <row r="48" spans="1:3" x14ac:dyDescent="0.2">
      <c r="A48" s="25" t="s">
        <v>86</v>
      </c>
      <c r="B48" s="385" t="s">
        <v>599</v>
      </c>
      <c r="C48" s="20">
        <v>3</v>
      </c>
    </row>
    <row r="49" spans="1:3" x14ac:dyDescent="0.2">
      <c r="A49" s="25" t="s">
        <v>86</v>
      </c>
      <c r="B49" s="385" t="s">
        <v>599</v>
      </c>
      <c r="C49" s="20">
        <v>2</v>
      </c>
    </row>
    <row r="50" spans="1:3" x14ac:dyDescent="0.2">
      <c r="A50" s="25" t="s">
        <v>86</v>
      </c>
      <c r="B50" s="385" t="s">
        <v>599</v>
      </c>
      <c r="C50" s="20">
        <v>1</v>
      </c>
    </row>
    <row r="51" spans="1:3" x14ac:dyDescent="0.2">
      <c r="A51" s="25" t="s">
        <v>86</v>
      </c>
      <c r="B51" s="385" t="s">
        <v>599</v>
      </c>
      <c r="C51" s="20">
        <v>2</v>
      </c>
    </row>
    <row r="52" spans="1:3" x14ac:dyDescent="0.2">
      <c r="A52" s="25" t="s">
        <v>86</v>
      </c>
      <c r="B52" s="385" t="s">
        <v>599</v>
      </c>
      <c r="C52" s="20">
        <v>1</v>
      </c>
    </row>
    <row r="53" spans="1:3" x14ac:dyDescent="0.2">
      <c r="A53" s="25" t="s">
        <v>86</v>
      </c>
      <c r="B53" s="385" t="s">
        <v>599</v>
      </c>
      <c r="C53" s="20">
        <v>3</v>
      </c>
    </row>
    <row r="54" spans="1:3" x14ac:dyDescent="0.2">
      <c r="A54" s="25" t="s">
        <v>86</v>
      </c>
      <c r="B54" s="385" t="s">
        <v>599</v>
      </c>
      <c r="C54" s="20">
        <v>2</v>
      </c>
    </row>
    <row r="55" spans="1:3" x14ac:dyDescent="0.2">
      <c r="A55" s="25" t="s">
        <v>86</v>
      </c>
      <c r="B55" s="385" t="s">
        <v>599</v>
      </c>
      <c r="C55" s="20">
        <v>2</v>
      </c>
    </row>
    <row r="56" spans="1:3" x14ac:dyDescent="0.2">
      <c r="A56" s="25" t="s">
        <v>86</v>
      </c>
      <c r="B56" s="385" t="s">
        <v>599</v>
      </c>
      <c r="C56" s="20">
        <v>2</v>
      </c>
    </row>
    <row r="57" spans="1:3" x14ac:dyDescent="0.2">
      <c r="A57" s="25" t="s">
        <v>86</v>
      </c>
      <c r="B57" s="385" t="s">
        <v>599</v>
      </c>
      <c r="C57" s="20">
        <v>2</v>
      </c>
    </row>
    <row r="58" spans="1:3" x14ac:dyDescent="0.2">
      <c r="A58" s="25" t="s">
        <v>86</v>
      </c>
      <c r="B58" s="385" t="s">
        <v>599</v>
      </c>
      <c r="C58" s="20">
        <v>0</v>
      </c>
    </row>
    <row r="59" spans="1:3" x14ac:dyDescent="0.2">
      <c r="A59" s="25" t="s">
        <v>86</v>
      </c>
      <c r="B59" s="385" t="s">
        <v>599</v>
      </c>
      <c r="C59" s="20">
        <v>2</v>
      </c>
    </row>
    <row r="60" spans="1:3" x14ac:dyDescent="0.2">
      <c r="A60" s="25" t="s">
        <v>86</v>
      </c>
      <c r="B60" s="385" t="s">
        <v>599</v>
      </c>
      <c r="C60" s="20">
        <v>1</v>
      </c>
    </row>
    <row r="61" spans="1:3" x14ac:dyDescent="0.2">
      <c r="A61" s="25" t="s">
        <v>86</v>
      </c>
      <c r="B61" s="385" t="s">
        <v>599</v>
      </c>
      <c r="C61" s="20">
        <v>3</v>
      </c>
    </row>
    <row r="62" spans="1:3" x14ac:dyDescent="0.2">
      <c r="A62" s="25" t="s">
        <v>54</v>
      </c>
      <c r="B62" s="385" t="s">
        <v>598</v>
      </c>
      <c r="C62" s="26">
        <v>0</v>
      </c>
    </row>
    <row r="63" spans="1:3" x14ac:dyDescent="0.2">
      <c r="A63" s="25" t="s">
        <v>54</v>
      </c>
      <c r="B63" s="385" t="s">
        <v>598</v>
      </c>
      <c r="C63" s="20">
        <v>0</v>
      </c>
    </row>
    <row r="64" spans="1:3" x14ac:dyDescent="0.2">
      <c r="A64" s="25" t="s">
        <v>54</v>
      </c>
      <c r="B64" s="385" t="s">
        <v>598</v>
      </c>
      <c r="C64" s="20">
        <v>0</v>
      </c>
    </row>
    <row r="65" spans="1:3" x14ac:dyDescent="0.2">
      <c r="A65" s="25" t="s">
        <v>54</v>
      </c>
      <c r="B65" s="385" t="s">
        <v>598</v>
      </c>
      <c r="C65" s="20">
        <v>0</v>
      </c>
    </row>
    <row r="66" spans="1:3" x14ac:dyDescent="0.2">
      <c r="A66" s="25" t="s">
        <v>54</v>
      </c>
      <c r="B66" s="385" t="s">
        <v>598</v>
      </c>
      <c r="C66" s="20">
        <v>1</v>
      </c>
    </row>
    <row r="67" spans="1:3" x14ac:dyDescent="0.2">
      <c r="A67" s="25" t="s">
        <v>54</v>
      </c>
      <c r="B67" s="385" t="s">
        <v>598</v>
      </c>
      <c r="C67" s="20">
        <v>0</v>
      </c>
    </row>
    <row r="68" spans="1:3" x14ac:dyDescent="0.2">
      <c r="A68" s="25" t="s">
        <v>54</v>
      </c>
      <c r="B68" s="385" t="s">
        <v>598</v>
      </c>
      <c r="C68" s="20">
        <v>1</v>
      </c>
    </row>
    <row r="69" spans="1:3" x14ac:dyDescent="0.2">
      <c r="A69" s="25" t="s">
        <v>54</v>
      </c>
      <c r="B69" s="385" t="s">
        <v>598</v>
      </c>
      <c r="C69" s="20">
        <v>0</v>
      </c>
    </row>
    <row r="70" spans="1:3" x14ac:dyDescent="0.2">
      <c r="A70" s="25" t="s">
        <v>54</v>
      </c>
      <c r="B70" s="385" t="s">
        <v>598</v>
      </c>
      <c r="C70" s="20">
        <v>0</v>
      </c>
    </row>
    <row r="71" spans="1:3" x14ac:dyDescent="0.2">
      <c r="A71" s="25" t="s">
        <v>54</v>
      </c>
      <c r="B71" s="385" t="s">
        <v>598</v>
      </c>
      <c r="C71" s="20">
        <v>1</v>
      </c>
    </row>
    <row r="72" spans="1:3" x14ac:dyDescent="0.2">
      <c r="A72" s="25" t="s">
        <v>54</v>
      </c>
      <c r="B72" s="385" t="s">
        <v>598</v>
      </c>
      <c r="C72" s="20">
        <v>0</v>
      </c>
    </row>
    <row r="73" spans="1:3" x14ac:dyDescent="0.2">
      <c r="A73" s="25" t="s">
        <v>54</v>
      </c>
      <c r="B73" s="385" t="s">
        <v>598</v>
      </c>
      <c r="C73" s="20">
        <v>0</v>
      </c>
    </row>
    <row r="74" spans="1:3" x14ac:dyDescent="0.2">
      <c r="A74" s="25" t="s">
        <v>54</v>
      </c>
      <c r="B74" s="385" t="s">
        <v>598</v>
      </c>
      <c r="C74" s="20">
        <v>0</v>
      </c>
    </row>
    <row r="75" spans="1:3" x14ac:dyDescent="0.2">
      <c r="A75" s="25" t="s">
        <v>54</v>
      </c>
      <c r="B75" s="385" t="s">
        <v>598</v>
      </c>
      <c r="C75" s="20">
        <v>0</v>
      </c>
    </row>
    <row r="76" spans="1:3" x14ac:dyDescent="0.2">
      <c r="A76" s="25" t="s">
        <v>54</v>
      </c>
      <c r="B76" s="385" t="s">
        <v>598</v>
      </c>
      <c r="C76" s="20">
        <v>0</v>
      </c>
    </row>
    <row r="77" spans="1:3" x14ac:dyDescent="0.2">
      <c r="A77" s="25" t="s">
        <v>54</v>
      </c>
      <c r="B77" s="385" t="s">
        <v>598</v>
      </c>
      <c r="C77" s="20">
        <v>0</v>
      </c>
    </row>
    <row r="78" spans="1:3" x14ac:dyDescent="0.2">
      <c r="A78" s="25" t="s">
        <v>54</v>
      </c>
      <c r="B78" s="385" t="s">
        <v>598</v>
      </c>
      <c r="C78" s="20">
        <v>0</v>
      </c>
    </row>
    <row r="79" spans="1:3" x14ac:dyDescent="0.2">
      <c r="A79" s="25" t="s">
        <v>54</v>
      </c>
      <c r="B79" s="385" t="s">
        <v>598</v>
      </c>
      <c r="C79" s="20">
        <v>2</v>
      </c>
    </row>
    <row r="80" spans="1:3" x14ac:dyDescent="0.2">
      <c r="A80" s="25" t="s">
        <v>54</v>
      </c>
      <c r="B80" s="385" t="s">
        <v>598</v>
      </c>
      <c r="C80" s="20">
        <v>0</v>
      </c>
    </row>
    <row r="81" spans="1:3" x14ac:dyDescent="0.2">
      <c r="A81" s="25" t="s">
        <v>54</v>
      </c>
      <c r="B81" s="385" t="s">
        <v>598</v>
      </c>
      <c r="C81" s="20">
        <v>1</v>
      </c>
    </row>
    <row r="82" spans="1:3" x14ac:dyDescent="0.2">
      <c r="A82" s="25" t="s">
        <v>54</v>
      </c>
      <c r="B82" s="385" t="s">
        <v>598</v>
      </c>
      <c r="C82" s="20">
        <v>1</v>
      </c>
    </row>
    <row r="83" spans="1:3" x14ac:dyDescent="0.2">
      <c r="A83" s="25" t="s">
        <v>54</v>
      </c>
      <c r="B83" s="385" t="s">
        <v>598</v>
      </c>
      <c r="C83" s="20">
        <v>0</v>
      </c>
    </row>
    <row r="84" spans="1:3" x14ac:dyDescent="0.2">
      <c r="A84" s="25" t="s">
        <v>54</v>
      </c>
      <c r="B84" s="385" t="s">
        <v>598</v>
      </c>
      <c r="C84" s="20">
        <v>0</v>
      </c>
    </row>
    <row r="85" spans="1:3" x14ac:dyDescent="0.2">
      <c r="A85" s="25" t="s">
        <v>54</v>
      </c>
      <c r="B85" s="385" t="s">
        <v>598</v>
      </c>
      <c r="C85" s="20">
        <v>0</v>
      </c>
    </row>
    <row r="86" spans="1:3" x14ac:dyDescent="0.2">
      <c r="A86" s="25" t="s">
        <v>54</v>
      </c>
      <c r="B86" s="385" t="s">
        <v>598</v>
      </c>
      <c r="C86" s="20">
        <v>0</v>
      </c>
    </row>
    <row r="87" spans="1:3" x14ac:dyDescent="0.2">
      <c r="A87" s="25" t="s">
        <v>54</v>
      </c>
      <c r="B87" s="385" t="s">
        <v>598</v>
      </c>
      <c r="C87" s="20">
        <v>0</v>
      </c>
    </row>
    <row r="88" spans="1:3" x14ac:dyDescent="0.2">
      <c r="A88" s="25" t="s">
        <v>54</v>
      </c>
      <c r="B88" s="385" t="s">
        <v>598</v>
      </c>
      <c r="C88" s="20">
        <v>0</v>
      </c>
    </row>
    <row r="89" spans="1:3" x14ac:dyDescent="0.2">
      <c r="A89" s="25" t="s">
        <v>54</v>
      </c>
      <c r="B89" s="385" t="s">
        <v>598</v>
      </c>
      <c r="C89" s="20">
        <v>0</v>
      </c>
    </row>
    <row r="90" spans="1:3" x14ac:dyDescent="0.2">
      <c r="A90" s="25" t="s">
        <v>54</v>
      </c>
      <c r="B90" s="385" t="s">
        <v>598</v>
      </c>
      <c r="C90" s="20">
        <v>0</v>
      </c>
    </row>
    <row r="91" spans="1:3" x14ac:dyDescent="0.2">
      <c r="A91" s="25" t="s">
        <v>54</v>
      </c>
      <c r="B91" s="385" t="s">
        <v>598</v>
      </c>
      <c r="C91" s="20">
        <v>0</v>
      </c>
    </row>
    <row r="92" spans="1:3" x14ac:dyDescent="0.2">
      <c r="A92" s="335" t="s">
        <v>86</v>
      </c>
      <c r="B92" s="385" t="s">
        <v>598</v>
      </c>
      <c r="C92" s="380">
        <v>2</v>
      </c>
    </row>
    <row r="93" spans="1:3" x14ac:dyDescent="0.2">
      <c r="A93" s="25" t="s">
        <v>86</v>
      </c>
      <c r="B93" s="385" t="s">
        <v>598</v>
      </c>
      <c r="C93" s="20">
        <v>2</v>
      </c>
    </row>
    <row r="94" spans="1:3" x14ac:dyDescent="0.2">
      <c r="A94" s="25" t="s">
        <v>86</v>
      </c>
      <c r="B94" s="385" t="s">
        <v>598</v>
      </c>
      <c r="C94" s="20">
        <v>3</v>
      </c>
    </row>
    <row r="95" spans="1:3" x14ac:dyDescent="0.2">
      <c r="A95" s="25" t="s">
        <v>86</v>
      </c>
      <c r="B95" s="385" t="s">
        <v>598</v>
      </c>
      <c r="C95" s="20">
        <v>0</v>
      </c>
    </row>
    <row r="96" spans="1:3" x14ac:dyDescent="0.2">
      <c r="A96" s="25" t="s">
        <v>86</v>
      </c>
      <c r="B96" s="385" t="s">
        <v>598</v>
      </c>
      <c r="C96" s="20">
        <v>2</v>
      </c>
    </row>
    <row r="97" spans="1:3" x14ac:dyDescent="0.2">
      <c r="A97" s="25" t="s">
        <v>86</v>
      </c>
      <c r="B97" s="385" t="s">
        <v>598</v>
      </c>
      <c r="C97" s="20">
        <v>1</v>
      </c>
    </row>
    <row r="98" spans="1:3" x14ac:dyDescent="0.2">
      <c r="A98" s="25" t="s">
        <v>86</v>
      </c>
      <c r="B98" s="385" t="s">
        <v>598</v>
      </c>
      <c r="C98" s="20">
        <v>0</v>
      </c>
    </row>
    <row r="99" spans="1:3" x14ac:dyDescent="0.2">
      <c r="A99" s="25" t="s">
        <v>86</v>
      </c>
      <c r="B99" s="385" t="s">
        <v>598</v>
      </c>
      <c r="C99" s="20">
        <v>1</v>
      </c>
    </row>
    <row r="100" spans="1:3" x14ac:dyDescent="0.2">
      <c r="A100" s="25" t="s">
        <v>86</v>
      </c>
      <c r="B100" s="385" t="s">
        <v>598</v>
      </c>
      <c r="C100" s="20">
        <v>2</v>
      </c>
    </row>
    <row r="101" spans="1:3" x14ac:dyDescent="0.2">
      <c r="A101" s="25" t="s">
        <v>86</v>
      </c>
      <c r="B101" s="385" t="s">
        <v>598</v>
      </c>
      <c r="C101" s="20">
        <v>2</v>
      </c>
    </row>
    <row r="102" spans="1:3" x14ac:dyDescent="0.2">
      <c r="A102" s="25" t="s">
        <v>86</v>
      </c>
      <c r="B102" s="385" t="s">
        <v>598</v>
      </c>
      <c r="C102" s="20">
        <v>2</v>
      </c>
    </row>
    <row r="103" spans="1:3" x14ac:dyDescent="0.2">
      <c r="A103" s="25" t="s">
        <v>86</v>
      </c>
      <c r="B103" s="385" t="s">
        <v>598</v>
      </c>
      <c r="C103" s="20">
        <v>0</v>
      </c>
    </row>
    <row r="104" spans="1:3" x14ac:dyDescent="0.2">
      <c r="A104" s="25" t="s">
        <v>86</v>
      </c>
      <c r="B104" s="385" t="s">
        <v>598</v>
      </c>
      <c r="C104" s="20">
        <v>2</v>
      </c>
    </row>
    <row r="105" spans="1:3" x14ac:dyDescent="0.2">
      <c r="A105" s="25" t="s">
        <v>86</v>
      </c>
      <c r="B105" s="385" t="s">
        <v>598</v>
      </c>
      <c r="C105" s="20">
        <v>1</v>
      </c>
    </row>
    <row r="106" spans="1:3" x14ac:dyDescent="0.2">
      <c r="A106" s="25" t="s">
        <v>86</v>
      </c>
      <c r="B106" s="385" t="s">
        <v>598</v>
      </c>
      <c r="C106" s="20">
        <v>1</v>
      </c>
    </row>
    <row r="107" spans="1:3" x14ac:dyDescent="0.2">
      <c r="A107" s="25" t="s">
        <v>86</v>
      </c>
      <c r="B107" s="385" t="s">
        <v>598</v>
      </c>
      <c r="C107" s="20">
        <v>0</v>
      </c>
    </row>
    <row r="108" spans="1:3" x14ac:dyDescent="0.2">
      <c r="A108" s="25" t="s">
        <v>86</v>
      </c>
      <c r="B108" s="385" t="s">
        <v>598</v>
      </c>
      <c r="C108" s="20">
        <v>3</v>
      </c>
    </row>
    <row r="109" spans="1:3" x14ac:dyDescent="0.2">
      <c r="A109" s="25" t="s">
        <v>86</v>
      </c>
      <c r="B109" s="385" t="s">
        <v>598</v>
      </c>
      <c r="C109" s="20">
        <v>2</v>
      </c>
    </row>
    <row r="110" spans="1:3" x14ac:dyDescent="0.2">
      <c r="A110" s="25" t="s">
        <v>86</v>
      </c>
      <c r="B110" s="385" t="s">
        <v>598</v>
      </c>
      <c r="C110" s="20">
        <v>0</v>
      </c>
    </row>
    <row r="111" spans="1:3" x14ac:dyDescent="0.2">
      <c r="A111" s="25" t="s">
        <v>86</v>
      </c>
      <c r="B111" s="385" t="s">
        <v>598</v>
      </c>
      <c r="C111" s="20">
        <v>2</v>
      </c>
    </row>
    <row r="112" spans="1:3" x14ac:dyDescent="0.2">
      <c r="A112" s="25" t="s">
        <v>86</v>
      </c>
      <c r="B112" s="385" t="s">
        <v>598</v>
      </c>
      <c r="C112" s="20">
        <v>1</v>
      </c>
    </row>
    <row r="113" spans="1:3" x14ac:dyDescent="0.2">
      <c r="A113" s="25" t="s">
        <v>86</v>
      </c>
      <c r="B113" s="385" t="s">
        <v>598</v>
      </c>
      <c r="C113" s="20">
        <v>2</v>
      </c>
    </row>
    <row r="114" spans="1:3" x14ac:dyDescent="0.2">
      <c r="A114" s="25" t="s">
        <v>86</v>
      </c>
      <c r="B114" s="385" t="s">
        <v>598</v>
      </c>
      <c r="C114" s="20">
        <v>2</v>
      </c>
    </row>
    <row r="115" spans="1:3" x14ac:dyDescent="0.2">
      <c r="A115" s="25" t="s">
        <v>86</v>
      </c>
      <c r="B115" s="385" t="s">
        <v>598</v>
      </c>
      <c r="C115" s="20">
        <v>2</v>
      </c>
    </row>
    <row r="116" spans="1:3" x14ac:dyDescent="0.2">
      <c r="A116" s="25" t="s">
        <v>86</v>
      </c>
      <c r="B116" s="385" t="s">
        <v>598</v>
      </c>
      <c r="C116" s="20">
        <v>2</v>
      </c>
    </row>
    <row r="117" spans="1:3" x14ac:dyDescent="0.2">
      <c r="A117" s="25" t="s">
        <v>86</v>
      </c>
      <c r="B117" s="385" t="s">
        <v>598</v>
      </c>
      <c r="C117" s="20">
        <v>2</v>
      </c>
    </row>
    <row r="118" spans="1:3" x14ac:dyDescent="0.2">
      <c r="A118" s="25" t="s">
        <v>86</v>
      </c>
      <c r="B118" s="385" t="s">
        <v>598</v>
      </c>
      <c r="C118" s="20">
        <v>0</v>
      </c>
    </row>
    <row r="119" spans="1:3" x14ac:dyDescent="0.2">
      <c r="A119" s="25" t="s">
        <v>86</v>
      </c>
      <c r="B119" s="385" t="s">
        <v>598</v>
      </c>
      <c r="C119" s="20">
        <v>2</v>
      </c>
    </row>
    <row r="120" spans="1:3" x14ac:dyDescent="0.2">
      <c r="A120" s="25" t="s">
        <v>86</v>
      </c>
      <c r="B120" s="385" t="s">
        <v>598</v>
      </c>
      <c r="C120" s="20">
        <v>1</v>
      </c>
    </row>
    <row r="121" spans="1:3" x14ac:dyDescent="0.2">
      <c r="A121" s="25" t="s">
        <v>86</v>
      </c>
      <c r="B121" s="385" t="s">
        <v>598</v>
      </c>
      <c r="C121" s="20">
        <v>2</v>
      </c>
    </row>
    <row r="122" spans="1:3" x14ac:dyDescent="0.2">
      <c r="A122" s="25" t="s">
        <v>54</v>
      </c>
      <c r="B122" s="385" t="s">
        <v>602</v>
      </c>
      <c r="C122" s="26">
        <v>0</v>
      </c>
    </row>
    <row r="123" spans="1:3" x14ac:dyDescent="0.2">
      <c r="A123" s="25" t="s">
        <v>54</v>
      </c>
      <c r="B123" s="385" t="s">
        <v>602</v>
      </c>
      <c r="C123" s="20">
        <v>0</v>
      </c>
    </row>
    <row r="124" spans="1:3" x14ac:dyDescent="0.2">
      <c r="A124" s="25" t="s">
        <v>54</v>
      </c>
      <c r="B124" s="385" t="s">
        <v>602</v>
      </c>
      <c r="C124" s="20">
        <v>0</v>
      </c>
    </row>
    <row r="125" spans="1:3" x14ac:dyDescent="0.2">
      <c r="A125" s="25" t="s">
        <v>54</v>
      </c>
      <c r="B125" s="385" t="s">
        <v>602</v>
      </c>
      <c r="C125" s="20">
        <v>0</v>
      </c>
    </row>
    <row r="126" spans="1:3" x14ac:dyDescent="0.2">
      <c r="A126" s="25" t="s">
        <v>54</v>
      </c>
      <c r="B126" s="385" t="s">
        <v>602</v>
      </c>
      <c r="C126" s="20">
        <v>1</v>
      </c>
    </row>
    <row r="127" spans="1:3" x14ac:dyDescent="0.2">
      <c r="A127" s="25" t="s">
        <v>54</v>
      </c>
      <c r="B127" s="385" t="s">
        <v>602</v>
      </c>
      <c r="C127" s="20">
        <v>0</v>
      </c>
    </row>
    <row r="128" spans="1:3" x14ac:dyDescent="0.2">
      <c r="A128" s="25" t="s">
        <v>54</v>
      </c>
      <c r="B128" s="385" t="s">
        <v>602</v>
      </c>
      <c r="C128" s="20">
        <v>1</v>
      </c>
    </row>
    <row r="129" spans="1:3" x14ac:dyDescent="0.2">
      <c r="A129" s="25" t="s">
        <v>54</v>
      </c>
      <c r="B129" s="385" t="s">
        <v>602</v>
      </c>
      <c r="C129" s="20">
        <v>0</v>
      </c>
    </row>
    <row r="130" spans="1:3" x14ac:dyDescent="0.2">
      <c r="A130" s="25" t="s">
        <v>54</v>
      </c>
      <c r="B130" s="385" t="s">
        <v>602</v>
      </c>
      <c r="C130" s="20">
        <v>0</v>
      </c>
    </row>
    <row r="131" spans="1:3" x14ac:dyDescent="0.2">
      <c r="A131" s="25" t="s">
        <v>54</v>
      </c>
      <c r="B131" s="385" t="s">
        <v>602</v>
      </c>
      <c r="C131" s="20">
        <v>0</v>
      </c>
    </row>
    <row r="132" spans="1:3" x14ac:dyDescent="0.2">
      <c r="A132" s="25" t="s">
        <v>54</v>
      </c>
      <c r="B132" s="385" t="s">
        <v>602</v>
      </c>
      <c r="C132" s="20">
        <v>0</v>
      </c>
    </row>
    <row r="133" spans="1:3" x14ac:dyDescent="0.2">
      <c r="A133" s="25" t="s">
        <v>54</v>
      </c>
      <c r="B133" s="385" t="s">
        <v>602</v>
      </c>
      <c r="C133" s="20">
        <v>0</v>
      </c>
    </row>
    <row r="134" spans="1:3" x14ac:dyDescent="0.2">
      <c r="A134" s="25" t="s">
        <v>54</v>
      </c>
      <c r="B134" s="385" t="s">
        <v>602</v>
      </c>
      <c r="C134" s="20">
        <v>0</v>
      </c>
    </row>
    <row r="135" spans="1:3" x14ac:dyDescent="0.2">
      <c r="A135" s="25" t="s">
        <v>54</v>
      </c>
      <c r="B135" s="385" t="s">
        <v>602</v>
      </c>
      <c r="C135" s="20">
        <v>0</v>
      </c>
    </row>
    <row r="136" spans="1:3" x14ac:dyDescent="0.2">
      <c r="A136" s="25" t="s">
        <v>54</v>
      </c>
      <c r="B136" s="385" t="s">
        <v>602</v>
      </c>
      <c r="C136" s="20">
        <v>0</v>
      </c>
    </row>
    <row r="137" spans="1:3" x14ac:dyDescent="0.2">
      <c r="A137" s="25" t="s">
        <v>54</v>
      </c>
      <c r="B137" s="385" t="s">
        <v>602</v>
      </c>
      <c r="C137" s="20">
        <v>0</v>
      </c>
    </row>
    <row r="138" spans="1:3" x14ac:dyDescent="0.2">
      <c r="A138" s="25" t="s">
        <v>54</v>
      </c>
      <c r="B138" s="385" t="s">
        <v>602</v>
      </c>
      <c r="C138" s="20">
        <v>0</v>
      </c>
    </row>
    <row r="139" spans="1:3" x14ac:dyDescent="0.2">
      <c r="A139" s="25" t="s">
        <v>54</v>
      </c>
      <c r="B139" s="385" t="s">
        <v>602</v>
      </c>
      <c r="C139" s="20">
        <v>1</v>
      </c>
    </row>
    <row r="140" spans="1:3" x14ac:dyDescent="0.2">
      <c r="A140" s="25" t="s">
        <v>54</v>
      </c>
      <c r="B140" s="385" t="s">
        <v>602</v>
      </c>
      <c r="C140" s="20">
        <v>0</v>
      </c>
    </row>
    <row r="141" spans="1:3" x14ac:dyDescent="0.2">
      <c r="A141" s="25" t="s">
        <v>54</v>
      </c>
      <c r="B141" s="385" t="s">
        <v>602</v>
      </c>
      <c r="C141" s="20">
        <v>1</v>
      </c>
    </row>
    <row r="142" spans="1:3" x14ac:dyDescent="0.2">
      <c r="A142" s="25" t="s">
        <v>54</v>
      </c>
      <c r="B142" s="385" t="s">
        <v>602</v>
      </c>
      <c r="C142" s="20">
        <v>1</v>
      </c>
    </row>
    <row r="143" spans="1:3" x14ac:dyDescent="0.2">
      <c r="A143" s="25" t="s">
        <v>54</v>
      </c>
      <c r="B143" s="385" t="s">
        <v>602</v>
      </c>
      <c r="C143" s="20">
        <v>0</v>
      </c>
    </row>
    <row r="144" spans="1:3" x14ac:dyDescent="0.2">
      <c r="A144" s="25" t="s">
        <v>54</v>
      </c>
      <c r="B144" s="385" t="s">
        <v>602</v>
      </c>
      <c r="C144" s="20">
        <v>0</v>
      </c>
    </row>
    <row r="145" spans="1:3" x14ac:dyDescent="0.2">
      <c r="A145" s="25" t="s">
        <v>54</v>
      </c>
      <c r="B145" s="385" t="s">
        <v>602</v>
      </c>
      <c r="C145" s="20">
        <v>0</v>
      </c>
    </row>
    <row r="146" spans="1:3" x14ac:dyDescent="0.2">
      <c r="A146" s="25" t="s">
        <v>54</v>
      </c>
      <c r="B146" s="385" t="s">
        <v>602</v>
      </c>
      <c r="C146" s="20">
        <v>0</v>
      </c>
    </row>
    <row r="147" spans="1:3" x14ac:dyDescent="0.2">
      <c r="A147" s="25" t="s">
        <v>54</v>
      </c>
      <c r="B147" s="385" t="s">
        <v>602</v>
      </c>
      <c r="C147" s="20">
        <v>0</v>
      </c>
    </row>
    <row r="148" spans="1:3" x14ac:dyDescent="0.2">
      <c r="A148" s="25" t="s">
        <v>54</v>
      </c>
      <c r="B148" s="385" t="s">
        <v>602</v>
      </c>
      <c r="C148" s="20">
        <v>0</v>
      </c>
    </row>
    <row r="149" spans="1:3" x14ac:dyDescent="0.2">
      <c r="A149" s="25" t="s">
        <v>54</v>
      </c>
      <c r="B149" s="385" t="s">
        <v>602</v>
      </c>
      <c r="C149" s="20">
        <v>0</v>
      </c>
    </row>
    <row r="150" spans="1:3" x14ac:dyDescent="0.2">
      <c r="A150" s="25" t="s">
        <v>54</v>
      </c>
      <c r="B150" s="385" t="s">
        <v>602</v>
      </c>
      <c r="C150" s="20">
        <v>0</v>
      </c>
    </row>
    <row r="151" spans="1:3" x14ac:dyDescent="0.2">
      <c r="A151" s="25" t="s">
        <v>54</v>
      </c>
      <c r="B151" s="385" t="s">
        <v>602</v>
      </c>
      <c r="C151" s="20">
        <v>0</v>
      </c>
    </row>
    <row r="152" spans="1:3" x14ac:dyDescent="0.2">
      <c r="A152" s="335" t="s">
        <v>86</v>
      </c>
      <c r="B152" s="385" t="s">
        <v>602</v>
      </c>
      <c r="C152" s="380">
        <v>0</v>
      </c>
    </row>
    <row r="153" spans="1:3" x14ac:dyDescent="0.2">
      <c r="A153" s="25" t="s">
        <v>86</v>
      </c>
      <c r="B153" s="385" t="s">
        <v>602</v>
      </c>
      <c r="C153" s="20">
        <v>1</v>
      </c>
    </row>
    <row r="154" spans="1:3" x14ac:dyDescent="0.2">
      <c r="A154" s="25" t="s">
        <v>86</v>
      </c>
      <c r="B154" s="385" t="s">
        <v>602</v>
      </c>
      <c r="C154" s="20">
        <v>2</v>
      </c>
    </row>
    <row r="155" spans="1:3" x14ac:dyDescent="0.2">
      <c r="A155" s="25" t="s">
        <v>86</v>
      </c>
      <c r="B155" s="385" t="s">
        <v>602</v>
      </c>
      <c r="C155" s="20">
        <v>0</v>
      </c>
    </row>
    <row r="156" spans="1:3" x14ac:dyDescent="0.2">
      <c r="A156" s="25" t="s">
        <v>86</v>
      </c>
      <c r="B156" s="385" t="s">
        <v>602</v>
      </c>
      <c r="C156" s="20">
        <v>2</v>
      </c>
    </row>
    <row r="157" spans="1:3" x14ac:dyDescent="0.2">
      <c r="A157" s="25" t="s">
        <v>86</v>
      </c>
      <c r="B157" s="385" t="s">
        <v>602</v>
      </c>
      <c r="C157" s="20">
        <v>1</v>
      </c>
    </row>
    <row r="158" spans="1:3" x14ac:dyDescent="0.2">
      <c r="A158" s="25" t="s">
        <v>86</v>
      </c>
      <c r="B158" s="385" t="s">
        <v>602</v>
      </c>
      <c r="C158" s="20">
        <v>0</v>
      </c>
    </row>
    <row r="159" spans="1:3" x14ac:dyDescent="0.2">
      <c r="A159" s="25" t="s">
        <v>86</v>
      </c>
      <c r="B159" s="385" t="s">
        <v>602</v>
      </c>
      <c r="C159" s="20">
        <v>2</v>
      </c>
    </row>
    <row r="160" spans="1:3" x14ac:dyDescent="0.2">
      <c r="A160" s="25" t="s">
        <v>86</v>
      </c>
      <c r="B160" s="385" t="s">
        <v>602</v>
      </c>
      <c r="C160" s="20">
        <v>2</v>
      </c>
    </row>
    <row r="161" spans="1:3" x14ac:dyDescent="0.2">
      <c r="A161" s="25" t="s">
        <v>86</v>
      </c>
      <c r="B161" s="385" t="s">
        <v>602</v>
      </c>
      <c r="C161" s="20">
        <v>0</v>
      </c>
    </row>
    <row r="162" spans="1:3" x14ac:dyDescent="0.2">
      <c r="A162" s="25" t="s">
        <v>86</v>
      </c>
      <c r="B162" s="385" t="s">
        <v>602</v>
      </c>
      <c r="C162" s="20">
        <v>1</v>
      </c>
    </row>
    <row r="163" spans="1:3" x14ac:dyDescent="0.2">
      <c r="A163" s="25" t="s">
        <v>86</v>
      </c>
      <c r="B163" s="385" t="s">
        <v>602</v>
      </c>
      <c r="C163" s="20">
        <v>1</v>
      </c>
    </row>
    <row r="164" spans="1:3" x14ac:dyDescent="0.2">
      <c r="A164" s="25" t="s">
        <v>86</v>
      </c>
      <c r="B164" s="385" t="s">
        <v>602</v>
      </c>
      <c r="C164" s="20">
        <v>2</v>
      </c>
    </row>
    <row r="165" spans="1:3" x14ac:dyDescent="0.2">
      <c r="A165" s="25" t="s">
        <v>86</v>
      </c>
      <c r="B165" s="385" t="s">
        <v>602</v>
      </c>
      <c r="C165" s="20">
        <v>1</v>
      </c>
    </row>
    <row r="166" spans="1:3" x14ac:dyDescent="0.2">
      <c r="A166" s="25" t="s">
        <v>86</v>
      </c>
      <c r="B166" s="385" t="s">
        <v>602</v>
      </c>
      <c r="C166" s="20">
        <v>1</v>
      </c>
    </row>
    <row r="167" spans="1:3" x14ac:dyDescent="0.2">
      <c r="A167" s="25" t="s">
        <v>86</v>
      </c>
      <c r="B167" s="385" t="s">
        <v>602</v>
      </c>
      <c r="C167" s="20">
        <v>0</v>
      </c>
    </row>
    <row r="168" spans="1:3" x14ac:dyDescent="0.2">
      <c r="A168" s="25" t="s">
        <v>86</v>
      </c>
      <c r="B168" s="385" t="s">
        <v>602</v>
      </c>
      <c r="C168" s="20">
        <v>2</v>
      </c>
    </row>
    <row r="169" spans="1:3" x14ac:dyDescent="0.2">
      <c r="A169" s="25" t="s">
        <v>86</v>
      </c>
      <c r="B169" s="385" t="s">
        <v>602</v>
      </c>
      <c r="C169" s="20">
        <v>0</v>
      </c>
    </row>
    <row r="170" spans="1:3" x14ac:dyDescent="0.2">
      <c r="A170" s="25" t="s">
        <v>86</v>
      </c>
      <c r="B170" s="385" t="s">
        <v>602</v>
      </c>
      <c r="C170" s="20">
        <v>0</v>
      </c>
    </row>
    <row r="171" spans="1:3" x14ac:dyDescent="0.2">
      <c r="A171" s="25" t="s">
        <v>86</v>
      </c>
      <c r="B171" s="385" t="s">
        <v>602</v>
      </c>
      <c r="C171" s="20">
        <v>2</v>
      </c>
    </row>
    <row r="172" spans="1:3" x14ac:dyDescent="0.2">
      <c r="A172" s="25" t="s">
        <v>86</v>
      </c>
      <c r="B172" s="385" t="s">
        <v>602</v>
      </c>
      <c r="C172" s="20">
        <v>1</v>
      </c>
    </row>
    <row r="173" spans="1:3" x14ac:dyDescent="0.2">
      <c r="A173" s="25" t="s">
        <v>86</v>
      </c>
      <c r="B173" s="385" t="s">
        <v>602</v>
      </c>
      <c r="C173" s="20">
        <v>2</v>
      </c>
    </row>
    <row r="174" spans="1:3" x14ac:dyDescent="0.2">
      <c r="A174" s="25" t="s">
        <v>86</v>
      </c>
      <c r="B174" s="385" t="s">
        <v>602</v>
      </c>
      <c r="C174" s="20">
        <v>1</v>
      </c>
    </row>
    <row r="175" spans="1:3" x14ac:dyDescent="0.2">
      <c r="A175" s="25" t="s">
        <v>86</v>
      </c>
      <c r="B175" s="385" t="s">
        <v>602</v>
      </c>
      <c r="C175" s="20">
        <v>2</v>
      </c>
    </row>
    <row r="176" spans="1:3" x14ac:dyDescent="0.2">
      <c r="A176" s="25" t="s">
        <v>86</v>
      </c>
      <c r="B176" s="385" t="s">
        <v>602</v>
      </c>
      <c r="C176" s="20">
        <v>0</v>
      </c>
    </row>
    <row r="177" spans="1:3" x14ac:dyDescent="0.2">
      <c r="A177" s="25" t="s">
        <v>86</v>
      </c>
      <c r="B177" s="385" t="s">
        <v>602</v>
      </c>
      <c r="C177" s="20">
        <v>2</v>
      </c>
    </row>
    <row r="178" spans="1:3" x14ac:dyDescent="0.2">
      <c r="A178" s="25" t="s">
        <v>86</v>
      </c>
      <c r="B178" s="385" t="s">
        <v>602</v>
      </c>
      <c r="C178" s="20">
        <v>0</v>
      </c>
    </row>
    <row r="179" spans="1:3" x14ac:dyDescent="0.2">
      <c r="A179" s="25" t="s">
        <v>86</v>
      </c>
      <c r="B179" s="385" t="s">
        <v>602</v>
      </c>
      <c r="C179" s="20">
        <v>1</v>
      </c>
    </row>
    <row r="180" spans="1:3" x14ac:dyDescent="0.2">
      <c r="A180" s="25" t="s">
        <v>86</v>
      </c>
      <c r="B180" s="385" t="s">
        <v>602</v>
      </c>
      <c r="C180" s="20">
        <v>1</v>
      </c>
    </row>
    <row r="181" spans="1:3" x14ac:dyDescent="0.2">
      <c r="A181" s="25" t="s">
        <v>86</v>
      </c>
      <c r="B181" s="385" t="s">
        <v>602</v>
      </c>
      <c r="C181" s="20">
        <v>2</v>
      </c>
    </row>
    <row r="182" spans="1:3" x14ac:dyDescent="0.2">
      <c r="A182" s="25" t="s">
        <v>54</v>
      </c>
      <c r="B182" s="385" t="s">
        <v>600</v>
      </c>
      <c r="C182" s="26">
        <v>0</v>
      </c>
    </row>
    <row r="183" spans="1:3" x14ac:dyDescent="0.2">
      <c r="A183" s="25" t="s">
        <v>54</v>
      </c>
      <c r="B183" s="385" t="s">
        <v>600</v>
      </c>
      <c r="C183" s="20">
        <v>0</v>
      </c>
    </row>
    <row r="184" spans="1:3" x14ac:dyDescent="0.2">
      <c r="A184" s="25" t="s">
        <v>54</v>
      </c>
      <c r="B184" s="385" t="s">
        <v>600</v>
      </c>
      <c r="C184" s="20">
        <v>0</v>
      </c>
    </row>
    <row r="185" spans="1:3" x14ac:dyDescent="0.2">
      <c r="A185" s="25" t="s">
        <v>54</v>
      </c>
      <c r="B185" s="385" t="s">
        <v>600</v>
      </c>
      <c r="C185" s="20">
        <v>0</v>
      </c>
    </row>
    <row r="186" spans="1:3" x14ac:dyDescent="0.2">
      <c r="A186" s="25" t="s">
        <v>54</v>
      </c>
      <c r="B186" s="385" t="s">
        <v>600</v>
      </c>
      <c r="C186" s="20">
        <v>1</v>
      </c>
    </row>
    <row r="187" spans="1:3" x14ac:dyDescent="0.2">
      <c r="A187" s="25" t="s">
        <v>54</v>
      </c>
      <c r="B187" s="385" t="s">
        <v>600</v>
      </c>
      <c r="C187" s="20">
        <v>0</v>
      </c>
    </row>
    <row r="188" spans="1:3" x14ac:dyDescent="0.2">
      <c r="A188" s="25" t="s">
        <v>54</v>
      </c>
      <c r="B188" s="385" t="s">
        <v>600</v>
      </c>
      <c r="C188" s="20">
        <v>0</v>
      </c>
    </row>
    <row r="189" spans="1:3" x14ac:dyDescent="0.2">
      <c r="A189" s="25" t="s">
        <v>54</v>
      </c>
      <c r="B189" s="385" t="s">
        <v>600</v>
      </c>
      <c r="C189" s="20">
        <v>0</v>
      </c>
    </row>
    <row r="190" spans="1:3" x14ac:dyDescent="0.2">
      <c r="A190" s="25" t="s">
        <v>54</v>
      </c>
      <c r="B190" s="385" t="s">
        <v>600</v>
      </c>
      <c r="C190" s="20">
        <v>0</v>
      </c>
    </row>
    <row r="191" spans="1:3" x14ac:dyDescent="0.2">
      <c r="A191" s="25" t="s">
        <v>54</v>
      </c>
      <c r="B191" s="385" t="s">
        <v>600</v>
      </c>
      <c r="C191" s="20">
        <v>0</v>
      </c>
    </row>
    <row r="192" spans="1:3" x14ac:dyDescent="0.2">
      <c r="A192" s="25" t="s">
        <v>54</v>
      </c>
      <c r="B192" s="385" t="s">
        <v>600</v>
      </c>
      <c r="C192" s="20">
        <v>0</v>
      </c>
    </row>
    <row r="193" spans="1:3" x14ac:dyDescent="0.2">
      <c r="A193" s="25" t="s">
        <v>54</v>
      </c>
      <c r="B193" s="385" t="s">
        <v>600</v>
      </c>
      <c r="C193" s="20">
        <v>0</v>
      </c>
    </row>
    <row r="194" spans="1:3" x14ac:dyDescent="0.2">
      <c r="A194" s="25" t="s">
        <v>54</v>
      </c>
      <c r="B194" s="385" t="s">
        <v>600</v>
      </c>
      <c r="C194" s="20">
        <v>0</v>
      </c>
    </row>
    <row r="195" spans="1:3" x14ac:dyDescent="0.2">
      <c r="A195" s="25" t="s">
        <v>54</v>
      </c>
      <c r="B195" s="385" t="s">
        <v>600</v>
      </c>
      <c r="C195" s="20">
        <v>0</v>
      </c>
    </row>
    <row r="196" spans="1:3" x14ac:dyDescent="0.2">
      <c r="A196" s="25" t="s">
        <v>54</v>
      </c>
      <c r="B196" s="385" t="s">
        <v>600</v>
      </c>
      <c r="C196" s="20">
        <v>0</v>
      </c>
    </row>
    <row r="197" spans="1:3" x14ac:dyDescent="0.2">
      <c r="A197" s="25" t="s">
        <v>54</v>
      </c>
      <c r="B197" s="385" t="s">
        <v>600</v>
      </c>
      <c r="C197" s="20">
        <v>0</v>
      </c>
    </row>
    <row r="198" spans="1:3" x14ac:dyDescent="0.2">
      <c r="A198" s="25" t="s">
        <v>54</v>
      </c>
      <c r="B198" s="385" t="s">
        <v>600</v>
      </c>
      <c r="C198" s="20">
        <v>0</v>
      </c>
    </row>
    <row r="199" spans="1:3" x14ac:dyDescent="0.2">
      <c r="A199" s="25" t="s">
        <v>54</v>
      </c>
      <c r="B199" s="385" t="s">
        <v>600</v>
      </c>
      <c r="C199" s="20">
        <v>1</v>
      </c>
    </row>
    <row r="200" spans="1:3" x14ac:dyDescent="0.2">
      <c r="A200" s="25" t="s">
        <v>54</v>
      </c>
      <c r="B200" s="385" t="s">
        <v>600</v>
      </c>
      <c r="C200" s="20">
        <v>0</v>
      </c>
    </row>
    <row r="201" spans="1:3" x14ac:dyDescent="0.2">
      <c r="A201" s="25" t="s">
        <v>54</v>
      </c>
      <c r="B201" s="385" t="s">
        <v>600</v>
      </c>
      <c r="C201" s="20">
        <v>1</v>
      </c>
    </row>
    <row r="202" spans="1:3" x14ac:dyDescent="0.2">
      <c r="A202" s="25" t="s">
        <v>54</v>
      </c>
      <c r="B202" s="385" t="s">
        <v>600</v>
      </c>
      <c r="C202" s="20">
        <v>1</v>
      </c>
    </row>
    <row r="203" spans="1:3" x14ac:dyDescent="0.2">
      <c r="A203" s="25" t="s">
        <v>54</v>
      </c>
      <c r="B203" s="385" t="s">
        <v>600</v>
      </c>
      <c r="C203" s="20">
        <v>0</v>
      </c>
    </row>
    <row r="204" spans="1:3" x14ac:dyDescent="0.2">
      <c r="A204" s="25" t="s">
        <v>54</v>
      </c>
      <c r="B204" s="385" t="s">
        <v>600</v>
      </c>
      <c r="C204" s="20">
        <v>0</v>
      </c>
    </row>
    <row r="205" spans="1:3" x14ac:dyDescent="0.2">
      <c r="A205" s="25" t="s">
        <v>54</v>
      </c>
      <c r="B205" s="385" t="s">
        <v>600</v>
      </c>
      <c r="C205" s="20">
        <v>0</v>
      </c>
    </row>
    <row r="206" spans="1:3" x14ac:dyDescent="0.2">
      <c r="A206" s="25" t="s">
        <v>54</v>
      </c>
      <c r="B206" s="385" t="s">
        <v>600</v>
      </c>
      <c r="C206" s="20">
        <v>0</v>
      </c>
    </row>
    <row r="207" spans="1:3" x14ac:dyDescent="0.2">
      <c r="A207" s="25" t="s">
        <v>54</v>
      </c>
      <c r="B207" s="385" t="s">
        <v>600</v>
      </c>
      <c r="C207" s="20">
        <v>0</v>
      </c>
    </row>
    <row r="208" spans="1:3" x14ac:dyDescent="0.2">
      <c r="A208" s="25" t="s">
        <v>54</v>
      </c>
      <c r="B208" s="385" t="s">
        <v>600</v>
      </c>
      <c r="C208" s="20">
        <v>0</v>
      </c>
    </row>
    <row r="209" spans="1:3" x14ac:dyDescent="0.2">
      <c r="A209" s="25" t="s">
        <v>54</v>
      </c>
      <c r="B209" s="385" t="s">
        <v>600</v>
      </c>
      <c r="C209" s="20">
        <v>0</v>
      </c>
    </row>
    <row r="210" spans="1:3" x14ac:dyDescent="0.2">
      <c r="A210" s="25" t="s">
        <v>54</v>
      </c>
      <c r="B210" s="385" t="s">
        <v>600</v>
      </c>
      <c r="C210" s="20">
        <v>0</v>
      </c>
    </row>
    <row r="211" spans="1:3" x14ac:dyDescent="0.2">
      <c r="A211" s="25" t="s">
        <v>54</v>
      </c>
      <c r="B211" s="385" t="s">
        <v>600</v>
      </c>
      <c r="C211" s="20">
        <v>0</v>
      </c>
    </row>
    <row r="212" spans="1:3" x14ac:dyDescent="0.2">
      <c r="A212" s="335" t="s">
        <v>86</v>
      </c>
      <c r="B212" s="385" t="s">
        <v>600</v>
      </c>
      <c r="C212" s="380">
        <v>0</v>
      </c>
    </row>
    <row r="213" spans="1:3" x14ac:dyDescent="0.2">
      <c r="A213" s="25" t="s">
        <v>86</v>
      </c>
      <c r="B213" s="385" t="s">
        <v>600</v>
      </c>
      <c r="C213" s="20">
        <v>1</v>
      </c>
    </row>
    <row r="214" spans="1:3" x14ac:dyDescent="0.2">
      <c r="A214" s="25" t="s">
        <v>86</v>
      </c>
      <c r="B214" s="385" t="s">
        <v>600</v>
      </c>
      <c r="C214" s="20">
        <v>2</v>
      </c>
    </row>
    <row r="215" spans="1:3" x14ac:dyDescent="0.2">
      <c r="A215" s="25" t="s">
        <v>86</v>
      </c>
      <c r="B215" s="385" t="s">
        <v>600</v>
      </c>
      <c r="C215" s="20">
        <v>0</v>
      </c>
    </row>
    <row r="216" spans="1:3" x14ac:dyDescent="0.2">
      <c r="A216" s="25" t="s">
        <v>86</v>
      </c>
      <c r="B216" s="385" t="s">
        <v>600</v>
      </c>
      <c r="C216" s="20">
        <v>2</v>
      </c>
    </row>
    <row r="217" spans="1:3" x14ac:dyDescent="0.2">
      <c r="A217" s="25" t="s">
        <v>86</v>
      </c>
      <c r="B217" s="385" t="s">
        <v>600</v>
      </c>
      <c r="C217" s="20">
        <v>1</v>
      </c>
    </row>
    <row r="218" spans="1:3" x14ac:dyDescent="0.2">
      <c r="A218" s="25" t="s">
        <v>86</v>
      </c>
      <c r="B218" s="385" t="s">
        <v>600</v>
      </c>
      <c r="C218" s="20">
        <v>0</v>
      </c>
    </row>
    <row r="219" spans="1:3" x14ac:dyDescent="0.2">
      <c r="A219" s="25" t="s">
        <v>86</v>
      </c>
      <c r="B219" s="385" t="s">
        <v>600</v>
      </c>
      <c r="C219" s="20">
        <v>2</v>
      </c>
    </row>
    <row r="220" spans="1:3" x14ac:dyDescent="0.2">
      <c r="A220" s="25" t="s">
        <v>86</v>
      </c>
      <c r="B220" s="385" t="s">
        <v>600</v>
      </c>
      <c r="C220" s="20">
        <v>2</v>
      </c>
    </row>
    <row r="221" spans="1:3" x14ac:dyDescent="0.2">
      <c r="A221" s="25" t="s">
        <v>86</v>
      </c>
      <c r="B221" s="385" t="s">
        <v>600</v>
      </c>
      <c r="C221" s="20">
        <v>0</v>
      </c>
    </row>
    <row r="222" spans="1:3" x14ac:dyDescent="0.2">
      <c r="A222" s="25" t="s">
        <v>86</v>
      </c>
      <c r="B222" s="385" t="s">
        <v>600</v>
      </c>
      <c r="C222" s="20">
        <v>1</v>
      </c>
    </row>
    <row r="223" spans="1:3" x14ac:dyDescent="0.2">
      <c r="A223" s="25" t="s">
        <v>86</v>
      </c>
      <c r="B223" s="385" t="s">
        <v>600</v>
      </c>
      <c r="C223" s="20">
        <v>1</v>
      </c>
    </row>
    <row r="224" spans="1:3" x14ac:dyDescent="0.2">
      <c r="A224" s="25" t="s">
        <v>86</v>
      </c>
      <c r="B224" s="385" t="s">
        <v>600</v>
      </c>
      <c r="C224" s="20">
        <v>0</v>
      </c>
    </row>
    <row r="225" spans="1:3" x14ac:dyDescent="0.2">
      <c r="A225" s="25" t="s">
        <v>86</v>
      </c>
      <c r="B225" s="385" t="s">
        <v>600</v>
      </c>
      <c r="C225" s="20">
        <v>1</v>
      </c>
    </row>
    <row r="226" spans="1:3" x14ac:dyDescent="0.2">
      <c r="A226" s="25" t="s">
        <v>86</v>
      </c>
      <c r="B226" s="385" t="s">
        <v>600</v>
      </c>
      <c r="C226" s="20">
        <v>1</v>
      </c>
    </row>
    <row r="227" spans="1:3" x14ac:dyDescent="0.2">
      <c r="A227" s="25" t="s">
        <v>86</v>
      </c>
      <c r="B227" s="385" t="s">
        <v>600</v>
      </c>
      <c r="C227" s="20">
        <v>0</v>
      </c>
    </row>
    <row r="228" spans="1:3" x14ac:dyDescent="0.2">
      <c r="A228" s="25" t="s">
        <v>86</v>
      </c>
      <c r="B228" s="385" t="s">
        <v>600</v>
      </c>
      <c r="C228" s="20">
        <v>2</v>
      </c>
    </row>
    <row r="229" spans="1:3" x14ac:dyDescent="0.2">
      <c r="A229" s="25" t="s">
        <v>86</v>
      </c>
      <c r="B229" s="385" t="s">
        <v>600</v>
      </c>
      <c r="C229" s="20">
        <v>0</v>
      </c>
    </row>
    <row r="230" spans="1:3" x14ac:dyDescent="0.2">
      <c r="A230" s="25" t="s">
        <v>86</v>
      </c>
      <c r="B230" s="385" t="s">
        <v>600</v>
      </c>
      <c r="C230" s="20">
        <v>0</v>
      </c>
    </row>
    <row r="231" spans="1:3" x14ac:dyDescent="0.2">
      <c r="A231" s="25" t="s">
        <v>86</v>
      </c>
      <c r="B231" s="385" t="s">
        <v>600</v>
      </c>
      <c r="C231" s="20">
        <v>1</v>
      </c>
    </row>
    <row r="232" spans="1:3" x14ac:dyDescent="0.2">
      <c r="A232" s="25" t="s">
        <v>86</v>
      </c>
      <c r="B232" s="385" t="s">
        <v>600</v>
      </c>
      <c r="C232" s="20">
        <v>1</v>
      </c>
    </row>
    <row r="233" spans="1:3" x14ac:dyDescent="0.2">
      <c r="A233" s="25" t="s">
        <v>86</v>
      </c>
      <c r="B233" s="385" t="s">
        <v>600</v>
      </c>
      <c r="C233" s="20">
        <v>2</v>
      </c>
    </row>
    <row r="234" spans="1:3" x14ac:dyDescent="0.2">
      <c r="A234" s="25" t="s">
        <v>86</v>
      </c>
      <c r="B234" s="385" t="s">
        <v>600</v>
      </c>
      <c r="C234" s="20">
        <v>1</v>
      </c>
    </row>
    <row r="235" spans="1:3" x14ac:dyDescent="0.2">
      <c r="A235" s="25" t="s">
        <v>86</v>
      </c>
      <c r="B235" s="385" t="s">
        <v>600</v>
      </c>
      <c r="C235" s="20">
        <v>2</v>
      </c>
    </row>
    <row r="236" spans="1:3" x14ac:dyDescent="0.2">
      <c r="A236" s="25" t="s">
        <v>86</v>
      </c>
      <c r="B236" s="385" t="s">
        <v>600</v>
      </c>
      <c r="C236" s="20">
        <v>0</v>
      </c>
    </row>
    <row r="237" spans="1:3" x14ac:dyDescent="0.2">
      <c r="A237" s="25" t="s">
        <v>86</v>
      </c>
      <c r="B237" s="385" t="s">
        <v>600</v>
      </c>
      <c r="C237" s="20">
        <v>2</v>
      </c>
    </row>
    <row r="238" spans="1:3" x14ac:dyDescent="0.2">
      <c r="A238" s="25" t="s">
        <v>86</v>
      </c>
      <c r="B238" s="385" t="s">
        <v>600</v>
      </c>
      <c r="C238" s="20">
        <v>0</v>
      </c>
    </row>
    <row r="239" spans="1:3" x14ac:dyDescent="0.2">
      <c r="A239" s="25" t="s">
        <v>86</v>
      </c>
      <c r="B239" s="385" t="s">
        <v>600</v>
      </c>
      <c r="C239" s="20">
        <v>0</v>
      </c>
    </row>
    <row r="240" spans="1:3" x14ac:dyDescent="0.2">
      <c r="A240" s="25" t="s">
        <v>86</v>
      </c>
      <c r="B240" s="385" t="s">
        <v>600</v>
      </c>
      <c r="C240" s="20">
        <v>1</v>
      </c>
    </row>
    <row r="241" spans="1:3" x14ac:dyDescent="0.2">
      <c r="A241" s="25" t="s">
        <v>86</v>
      </c>
      <c r="B241" s="385" t="s">
        <v>600</v>
      </c>
      <c r="C241" s="20">
        <v>2</v>
      </c>
    </row>
    <row r="242" spans="1:3" x14ac:dyDescent="0.2">
      <c r="A242" s="25" t="s">
        <v>54</v>
      </c>
      <c r="B242" s="385" t="s">
        <v>601</v>
      </c>
      <c r="C242" s="26">
        <v>0</v>
      </c>
    </row>
    <row r="243" spans="1:3" x14ac:dyDescent="0.2">
      <c r="A243" s="25" t="s">
        <v>54</v>
      </c>
      <c r="B243" s="385" t="s">
        <v>601</v>
      </c>
      <c r="C243" s="20">
        <v>0</v>
      </c>
    </row>
    <row r="244" spans="1:3" x14ac:dyDescent="0.2">
      <c r="A244" s="25" t="s">
        <v>54</v>
      </c>
      <c r="B244" s="385" t="s">
        <v>601</v>
      </c>
      <c r="C244" s="20">
        <v>0</v>
      </c>
    </row>
    <row r="245" spans="1:3" x14ac:dyDescent="0.2">
      <c r="A245" s="25" t="s">
        <v>54</v>
      </c>
      <c r="B245" s="385" t="s">
        <v>601</v>
      </c>
      <c r="C245" s="20">
        <v>0</v>
      </c>
    </row>
    <row r="246" spans="1:3" x14ac:dyDescent="0.2">
      <c r="A246" s="25" t="s">
        <v>54</v>
      </c>
      <c r="B246" s="385" t="s">
        <v>601</v>
      </c>
      <c r="C246" s="20">
        <v>0</v>
      </c>
    </row>
    <row r="247" spans="1:3" x14ac:dyDescent="0.2">
      <c r="A247" s="25" t="s">
        <v>54</v>
      </c>
      <c r="B247" s="385" t="s">
        <v>601</v>
      </c>
      <c r="C247" s="20">
        <v>0</v>
      </c>
    </row>
    <row r="248" spans="1:3" x14ac:dyDescent="0.2">
      <c r="A248" s="25" t="s">
        <v>54</v>
      </c>
      <c r="B248" s="385" t="s">
        <v>601</v>
      </c>
      <c r="C248" s="20">
        <v>0</v>
      </c>
    </row>
    <row r="249" spans="1:3" x14ac:dyDescent="0.2">
      <c r="A249" s="25" t="s">
        <v>54</v>
      </c>
      <c r="B249" s="385" t="s">
        <v>601</v>
      </c>
      <c r="C249" s="20">
        <v>0</v>
      </c>
    </row>
    <row r="250" spans="1:3" x14ac:dyDescent="0.2">
      <c r="A250" s="25" t="s">
        <v>54</v>
      </c>
      <c r="B250" s="385" t="s">
        <v>601</v>
      </c>
      <c r="C250" s="20">
        <v>0</v>
      </c>
    </row>
    <row r="251" spans="1:3" x14ac:dyDescent="0.2">
      <c r="A251" s="25" t="s">
        <v>54</v>
      </c>
      <c r="B251" s="385" t="s">
        <v>601</v>
      </c>
      <c r="C251" s="20">
        <v>0</v>
      </c>
    </row>
    <row r="252" spans="1:3" x14ac:dyDescent="0.2">
      <c r="A252" s="25" t="s">
        <v>54</v>
      </c>
      <c r="B252" s="385" t="s">
        <v>601</v>
      </c>
      <c r="C252" s="20">
        <v>0</v>
      </c>
    </row>
    <row r="253" spans="1:3" x14ac:dyDescent="0.2">
      <c r="A253" s="25" t="s">
        <v>54</v>
      </c>
      <c r="B253" s="385" t="s">
        <v>601</v>
      </c>
      <c r="C253" s="20">
        <v>0</v>
      </c>
    </row>
    <row r="254" spans="1:3" x14ac:dyDescent="0.2">
      <c r="A254" s="25" t="s">
        <v>54</v>
      </c>
      <c r="B254" s="385" t="s">
        <v>601</v>
      </c>
      <c r="C254" s="20">
        <v>0</v>
      </c>
    </row>
    <row r="255" spans="1:3" x14ac:dyDescent="0.2">
      <c r="A255" s="25" t="s">
        <v>54</v>
      </c>
      <c r="B255" s="385" t="s">
        <v>601</v>
      </c>
      <c r="C255" s="20">
        <v>0</v>
      </c>
    </row>
    <row r="256" spans="1:3" x14ac:dyDescent="0.2">
      <c r="A256" s="25" t="s">
        <v>54</v>
      </c>
      <c r="B256" s="385" t="s">
        <v>601</v>
      </c>
      <c r="C256" s="20">
        <v>0</v>
      </c>
    </row>
    <row r="257" spans="1:3" x14ac:dyDescent="0.2">
      <c r="A257" s="25" t="s">
        <v>54</v>
      </c>
      <c r="B257" s="385" t="s">
        <v>601</v>
      </c>
      <c r="C257" s="20">
        <v>0</v>
      </c>
    </row>
    <row r="258" spans="1:3" x14ac:dyDescent="0.2">
      <c r="A258" s="25" t="s">
        <v>54</v>
      </c>
      <c r="B258" s="385" t="s">
        <v>601</v>
      </c>
      <c r="C258" s="20">
        <v>0</v>
      </c>
    </row>
    <row r="259" spans="1:3" x14ac:dyDescent="0.2">
      <c r="A259" s="25" t="s">
        <v>54</v>
      </c>
      <c r="B259" s="385" t="s">
        <v>601</v>
      </c>
      <c r="C259" s="20">
        <v>1</v>
      </c>
    </row>
    <row r="260" spans="1:3" x14ac:dyDescent="0.2">
      <c r="A260" s="25" t="s">
        <v>54</v>
      </c>
      <c r="B260" s="385" t="s">
        <v>601</v>
      </c>
      <c r="C260" s="20">
        <v>0</v>
      </c>
    </row>
    <row r="261" spans="1:3" x14ac:dyDescent="0.2">
      <c r="A261" s="25" t="s">
        <v>54</v>
      </c>
      <c r="B261" s="385" t="s">
        <v>601</v>
      </c>
      <c r="C261" s="20">
        <v>0</v>
      </c>
    </row>
    <row r="262" spans="1:3" x14ac:dyDescent="0.2">
      <c r="A262" s="25" t="s">
        <v>54</v>
      </c>
      <c r="B262" s="385" t="s">
        <v>601</v>
      </c>
      <c r="C262" s="20">
        <v>1</v>
      </c>
    </row>
    <row r="263" spans="1:3" x14ac:dyDescent="0.2">
      <c r="A263" s="25" t="s">
        <v>54</v>
      </c>
      <c r="B263" s="385" t="s">
        <v>601</v>
      </c>
      <c r="C263" s="20">
        <v>0</v>
      </c>
    </row>
    <row r="264" spans="1:3" x14ac:dyDescent="0.2">
      <c r="A264" s="25" t="s">
        <v>54</v>
      </c>
      <c r="B264" s="385" t="s">
        <v>601</v>
      </c>
      <c r="C264" s="20">
        <v>0</v>
      </c>
    </row>
    <row r="265" spans="1:3" x14ac:dyDescent="0.2">
      <c r="A265" s="25" t="s">
        <v>54</v>
      </c>
      <c r="B265" s="385" t="s">
        <v>601</v>
      </c>
      <c r="C265" s="20">
        <v>0</v>
      </c>
    </row>
    <row r="266" spans="1:3" x14ac:dyDescent="0.2">
      <c r="A266" s="25" t="s">
        <v>54</v>
      </c>
      <c r="B266" s="385" t="s">
        <v>601</v>
      </c>
      <c r="C266" s="20">
        <v>0</v>
      </c>
    </row>
    <row r="267" spans="1:3" x14ac:dyDescent="0.2">
      <c r="A267" s="25" t="s">
        <v>54</v>
      </c>
      <c r="B267" s="385" t="s">
        <v>601</v>
      </c>
      <c r="C267" s="20">
        <v>0</v>
      </c>
    </row>
    <row r="268" spans="1:3" x14ac:dyDescent="0.2">
      <c r="A268" s="25" t="s">
        <v>54</v>
      </c>
      <c r="B268" s="385" t="s">
        <v>601</v>
      </c>
      <c r="C268" s="20">
        <v>0</v>
      </c>
    </row>
    <row r="269" spans="1:3" x14ac:dyDescent="0.2">
      <c r="A269" s="25" t="s">
        <v>54</v>
      </c>
      <c r="B269" s="385" t="s">
        <v>601</v>
      </c>
      <c r="C269" s="20">
        <v>0</v>
      </c>
    </row>
    <row r="270" spans="1:3" x14ac:dyDescent="0.2">
      <c r="A270" s="25" t="s">
        <v>54</v>
      </c>
      <c r="B270" s="385" t="s">
        <v>601</v>
      </c>
      <c r="C270" s="20">
        <v>0</v>
      </c>
    </row>
    <row r="271" spans="1:3" x14ac:dyDescent="0.2">
      <c r="A271" s="25" t="s">
        <v>54</v>
      </c>
      <c r="B271" s="385" t="s">
        <v>601</v>
      </c>
      <c r="C271" s="20">
        <v>0</v>
      </c>
    </row>
    <row r="272" spans="1:3" x14ac:dyDescent="0.2">
      <c r="A272" s="335" t="s">
        <v>86</v>
      </c>
      <c r="B272" s="385" t="s">
        <v>601</v>
      </c>
      <c r="C272" s="380">
        <v>0</v>
      </c>
    </row>
    <row r="273" spans="1:3" x14ac:dyDescent="0.2">
      <c r="A273" s="25" t="s">
        <v>86</v>
      </c>
      <c r="B273" s="385" t="s">
        <v>601</v>
      </c>
      <c r="C273" s="20">
        <v>1</v>
      </c>
    </row>
    <row r="274" spans="1:3" x14ac:dyDescent="0.2">
      <c r="A274" s="25" t="s">
        <v>86</v>
      </c>
      <c r="B274" s="385" t="s">
        <v>601</v>
      </c>
      <c r="C274" s="20">
        <v>2</v>
      </c>
    </row>
    <row r="275" spans="1:3" x14ac:dyDescent="0.2">
      <c r="A275" s="25" t="s">
        <v>86</v>
      </c>
      <c r="B275" s="385" t="s">
        <v>601</v>
      </c>
      <c r="C275" s="20">
        <v>0</v>
      </c>
    </row>
    <row r="276" spans="1:3" x14ac:dyDescent="0.2">
      <c r="A276" s="25" t="s">
        <v>86</v>
      </c>
      <c r="B276" s="385" t="s">
        <v>601</v>
      </c>
      <c r="C276" s="20">
        <v>1</v>
      </c>
    </row>
    <row r="277" spans="1:3" x14ac:dyDescent="0.2">
      <c r="A277" s="25" t="s">
        <v>86</v>
      </c>
      <c r="B277" s="385" t="s">
        <v>601</v>
      </c>
      <c r="C277" s="20">
        <v>1</v>
      </c>
    </row>
    <row r="278" spans="1:3" x14ac:dyDescent="0.2">
      <c r="A278" s="25" t="s">
        <v>86</v>
      </c>
      <c r="B278" s="385" t="s">
        <v>601</v>
      </c>
      <c r="C278" s="20">
        <v>0</v>
      </c>
    </row>
    <row r="279" spans="1:3" x14ac:dyDescent="0.2">
      <c r="A279" s="25" t="s">
        <v>86</v>
      </c>
      <c r="B279" s="385" t="s">
        <v>601</v>
      </c>
      <c r="C279" s="20">
        <v>0</v>
      </c>
    </row>
    <row r="280" spans="1:3" x14ac:dyDescent="0.2">
      <c r="A280" s="25" t="s">
        <v>86</v>
      </c>
      <c r="B280" s="385" t="s">
        <v>601</v>
      </c>
      <c r="C280" s="20">
        <v>2</v>
      </c>
    </row>
    <row r="281" spans="1:3" x14ac:dyDescent="0.2">
      <c r="A281" s="25" t="s">
        <v>86</v>
      </c>
      <c r="B281" s="385" t="s">
        <v>601</v>
      </c>
      <c r="C281" s="20">
        <v>0</v>
      </c>
    </row>
    <row r="282" spans="1:3" x14ac:dyDescent="0.2">
      <c r="A282" s="25" t="s">
        <v>86</v>
      </c>
      <c r="B282" s="385" t="s">
        <v>601</v>
      </c>
      <c r="C282" s="20">
        <v>0</v>
      </c>
    </row>
    <row r="283" spans="1:3" x14ac:dyDescent="0.2">
      <c r="A283" s="25" t="s">
        <v>86</v>
      </c>
      <c r="B283" s="385" t="s">
        <v>601</v>
      </c>
      <c r="C283" s="20">
        <v>1</v>
      </c>
    </row>
    <row r="284" spans="1:3" x14ac:dyDescent="0.2">
      <c r="A284" s="25" t="s">
        <v>86</v>
      </c>
      <c r="B284" s="385" t="s">
        <v>601</v>
      </c>
      <c r="C284" s="20">
        <v>2</v>
      </c>
    </row>
    <row r="285" spans="1:3" x14ac:dyDescent="0.2">
      <c r="A285" s="25" t="s">
        <v>86</v>
      </c>
      <c r="B285" s="385" t="s">
        <v>601</v>
      </c>
      <c r="C285" s="20">
        <v>1</v>
      </c>
    </row>
    <row r="286" spans="1:3" x14ac:dyDescent="0.2">
      <c r="A286" s="25" t="s">
        <v>86</v>
      </c>
      <c r="B286" s="385" t="s">
        <v>601</v>
      </c>
      <c r="C286" s="20">
        <v>1</v>
      </c>
    </row>
    <row r="287" spans="1:3" x14ac:dyDescent="0.2">
      <c r="A287" s="25" t="s">
        <v>86</v>
      </c>
      <c r="B287" s="385" t="s">
        <v>601</v>
      </c>
      <c r="C287" s="20">
        <v>0</v>
      </c>
    </row>
    <row r="288" spans="1:3" x14ac:dyDescent="0.2">
      <c r="A288" s="25" t="s">
        <v>86</v>
      </c>
      <c r="B288" s="385" t="s">
        <v>601</v>
      </c>
      <c r="C288" s="20">
        <v>2</v>
      </c>
    </row>
    <row r="289" spans="1:3" x14ac:dyDescent="0.2">
      <c r="A289" s="25" t="s">
        <v>86</v>
      </c>
      <c r="B289" s="385" t="s">
        <v>601</v>
      </c>
      <c r="C289" s="20">
        <v>0</v>
      </c>
    </row>
    <row r="290" spans="1:3" x14ac:dyDescent="0.2">
      <c r="A290" s="25" t="s">
        <v>86</v>
      </c>
      <c r="B290" s="385" t="s">
        <v>601</v>
      </c>
      <c r="C290" s="20">
        <v>0</v>
      </c>
    </row>
    <row r="291" spans="1:3" x14ac:dyDescent="0.2">
      <c r="A291" s="25" t="s">
        <v>86</v>
      </c>
      <c r="B291" s="385" t="s">
        <v>601</v>
      </c>
      <c r="C291" s="20">
        <v>1</v>
      </c>
    </row>
    <row r="292" spans="1:3" x14ac:dyDescent="0.2">
      <c r="A292" s="25" t="s">
        <v>86</v>
      </c>
      <c r="B292" s="385" t="s">
        <v>601</v>
      </c>
      <c r="C292" s="20">
        <v>1</v>
      </c>
    </row>
    <row r="293" spans="1:3" x14ac:dyDescent="0.2">
      <c r="A293" s="25" t="s">
        <v>86</v>
      </c>
      <c r="B293" s="385" t="s">
        <v>601</v>
      </c>
      <c r="C293" s="20">
        <v>1</v>
      </c>
    </row>
    <row r="294" spans="1:3" x14ac:dyDescent="0.2">
      <c r="A294" s="25" t="s">
        <v>86</v>
      </c>
      <c r="B294" s="385" t="s">
        <v>601</v>
      </c>
      <c r="C294" s="20">
        <v>0</v>
      </c>
    </row>
    <row r="295" spans="1:3" x14ac:dyDescent="0.2">
      <c r="A295" s="25" t="s">
        <v>86</v>
      </c>
      <c r="B295" s="385" t="s">
        <v>601</v>
      </c>
      <c r="C295" s="20">
        <v>2</v>
      </c>
    </row>
    <row r="296" spans="1:3" x14ac:dyDescent="0.2">
      <c r="A296" s="25" t="s">
        <v>86</v>
      </c>
      <c r="B296" s="385" t="s">
        <v>601</v>
      </c>
      <c r="C296" s="20">
        <v>0</v>
      </c>
    </row>
    <row r="297" spans="1:3" x14ac:dyDescent="0.2">
      <c r="A297" s="25" t="s">
        <v>86</v>
      </c>
      <c r="B297" s="385" t="s">
        <v>601</v>
      </c>
      <c r="C297" s="20">
        <v>0</v>
      </c>
    </row>
    <row r="298" spans="1:3" x14ac:dyDescent="0.2">
      <c r="A298" s="25" t="s">
        <v>86</v>
      </c>
      <c r="B298" s="385" t="s">
        <v>601</v>
      </c>
      <c r="C298" s="20">
        <v>0</v>
      </c>
    </row>
    <row r="299" spans="1:3" x14ac:dyDescent="0.2">
      <c r="A299" s="25" t="s">
        <v>86</v>
      </c>
      <c r="B299" s="385" t="s">
        <v>601</v>
      </c>
      <c r="C299" s="20">
        <v>2</v>
      </c>
    </row>
    <row r="300" spans="1:3" x14ac:dyDescent="0.2">
      <c r="A300" s="25" t="s">
        <v>86</v>
      </c>
      <c r="B300" s="385" t="s">
        <v>601</v>
      </c>
      <c r="C300" s="20">
        <v>1</v>
      </c>
    </row>
    <row r="301" spans="1:3" x14ac:dyDescent="0.2">
      <c r="A301" s="25" t="s">
        <v>86</v>
      </c>
      <c r="B301" s="385" t="s">
        <v>601</v>
      </c>
      <c r="C301" s="20">
        <v>2</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C63"/>
  <sheetViews>
    <sheetView workbookViewId="0">
      <selection sqref="A1:XFD1048576"/>
    </sheetView>
  </sheetViews>
  <sheetFormatPr baseColWidth="10" defaultRowHeight="16" x14ac:dyDescent="0.2"/>
  <cols>
    <col min="1" max="1" width="23.5" bestFit="1" customWidth="1"/>
    <col min="2" max="2" width="20.5" bestFit="1" customWidth="1"/>
    <col min="3" max="3" width="8.1640625" bestFit="1" customWidth="1"/>
    <col min="4" max="4" width="14.33203125" bestFit="1" customWidth="1"/>
    <col min="5" max="5" width="13.6640625" bestFit="1" customWidth="1"/>
    <col min="6" max="6" width="8.1640625" bestFit="1" customWidth="1"/>
    <col min="7" max="7" width="16.6640625" bestFit="1" customWidth="1"/>
    <col min="8" max="8" width="11.6640625" bestFit="1" customWidth="1"/>
    <col min="9" max="9" width="10.5" customWidth="1"/>
    <col min="10" max="10" width="10" customWidth="1"/>
    <col min="11" max="17" width="1.83203125" customWidth="1"/>
    <col min="18" max="18" width="2.83203125" customWidth="1"/>
    <col min="19" max="19" width="23.1640625" bestFit="1" customWidth="1"/>
    <col min="20" max="20" width="5.83203125" bestFit="1" customWidth="1"/>
    <col min="21" max="21" width="8.1640625" bestFit="1" customWidth="1"/>
    <col min="22" max="22" width="5" bestFit="1" customWidth="1"/>
    <col min="23" max="23" width="7.1640625" customWidth="1"/>
    <col min="24" max="24" width="9.83203125" customWidth="1"/>
    <col min="25" max="25" width="5.1640625" customWidth="1"/>
    <col min="26" max="26" width="9.6640625" customWidth="1"/>
    <col min="27" max="27" width="10" customWidth="1"/>
    <col min="28" max="28" width="1.83203125" customWidth="1"/>
    <col min="29" max="29" width="2.83203125" customWidth="1"/>
    <col min="30" max="30" width="15.1640625" customWidth="1"/>
    <col min="31" max="31" width="16.6640625" bestFit="1" customWidth="1"/>
    <col min="32" max="32" width="11.6640625" bestFit="1" customWidth="1"/>
  </cols>
  <sheetData>
    <row r="3" spans="1:44" ht="15.75" customHeight="1" x14ac:dyDescent="0.2">
      <c r="A3" s="50" t="s">
        <v>165</v>
      </c>
      <c r="B3" s="50" t="s">
        <v>168</v>
      </c>
      <c r="S3" s="208" t="s">
        <v>228</v>
      </c>
      <c r="T3" s="210" t="s">
        <v>196</v>
      </c>
      <c r="U3" s="210"/>
      <c r="V3" s="210"/>
      <c r="W3" s="210"/>
      <c r="X3" s="210"/>
      <c r="Y3" s="210"/>
      <c r="Z3" s="210"/>
      <c r="AD3" s="6" t="s">
        <v>203</v>
      </c>
    </row>
    <row r="4" spans="1:44" ht="15.75" customHeight="1" x14ac:dyDescent="0.2">
      <c r="B4" t="s">
        <v>53</v>
      </c>
      <c r="D4" t="s">
        <v>187</v>
      </c>
      <c r="E4" t="s">
        <v>73</v>
      </c>
      <c r="G4" t="s">
        <v>188</v>
      </c>
      <c r="H4" t="s">
        <v>160</v>
      </c>
      <c r="S4" s="208"/>
      <c r="T4" s="211" t="s">
        <v>53</v>
      </c>
      <c r="U4" s="211"/>
      <c r="V4" s="212" t="s">
        <v>197</v>
      </c>
      <c r="W4" s="109" t="s">
        <v>73</v>
      </c>
      <c r="X4" s="109"/>
      <c r="Y4" s="212" t="s">
        <v>197</v>
      </c>
      <c r="Z4" s="214" t="s">
        <v>160</v>
      </c>
      <c r="AD4" t="s">
        <v>202</v>
      </c>
      <c r="AE4" t="s">
        <v>201</v>
      </c>
      <c r="AH4" t="s">
        <v>204</v>
      </c>
      <c r="AM4" t="s">
        <v>205</v>
      </c>
    </row>
    <row r="5" spans="1:44" x14ac:dyDescent="0.2">
      <c r="A5" s="50" t="s">
        <v>159</v>
      </c>
      <c r="B5" t="s">
        <v>54</v>
      </c>
      <c r="C5" t="s">
        <v>86</v>
      </c>
      <c r="E5" t="s">
        <v>54</v>
      </c>
      <c r="F5" t="s">
        <v>86</v>
      </c>
      <c r="S5" s="209"/>
      <c r="T5" s="110" t="s">
        <v>54</v>
      </c>
      <c r="U5" s="110" t="s">
        <v>86</v>
      </c>
      <c r="V5" s="213"/>
      <c r="W5" s="110" t="s">
        <v>54</v>
      </c>
      <c r="X5" s="110" t="s">
        <v>86</v>
      </c>
      <c r="Y5" s="213"/>
      <c r="Z5" s="215"/>
      <c r="AD5" t="s">
        <v>198</v>
      </c>
      <c r="AE5" t="s">
        <v>199</v>
      </c>
      <c r="AF5" t="s">
        <v>200</v>
      </c>
    </row>
    <row r="6" spans="1:44" ht="17" thickBot="1" x14ac:dyDescent="0.25">
      <c r="A6" s="17" t="s">
        <v>171</v>
      </c>
      <c r="B6" s="53">
        <v>12</v>
      </c>
      <c r="C6" s="53">
        <v>14</v>
      </c>
      <c r="D6" s="53">
        <v>26</v>
      </c>
      <c r="E6" s="53">
        <v>3</v>
      </c>
      <c r="F6" s="53">
        <v>1</v>
      </c>
      <c r="G6" s="53">
        <v>4</v>
      </c>
      <c r="H6" s="53">
        <v>30</v>
      </c>
      <c r="S6" s="106" t="s">
        <v>171</v>
      </c>
      <c r="T6" s="107">
        <v>12</v>
      </c>
      <c r="U6" s="107">
        <v>14</v>
      </c>
      <c r="V6" s="107">
        <v>26</v>
      </c>
      <c r="W6" s="107">
        <v>3</v>
      </c>
      <c r="X6" s="107">
        <v>1</v>
      </c>
      <c r="Y6" s="107">
        <v>4</v>
      </c>
      <c r="Z6" s="107">
        <v>30</v>
      </c>
      <c r="AD6">
        <v>1</v>
      </c>
      <c r="AE6">
        <v>24</v>
      </c>
      <c r="AF6">
        <v>3</v>
      </c>
      <c r="AH6" t="s">
        <v>198</v>
      </c>
      <c r="AI6" t="s">
        <v>199</v>
      </c>
      <c r="AJ6" t="s">
        <v>200</v>
      </c>
      <c r="AK6" t="s">
        <v>197</v>
      </c>
      <c r="AM6" t="s">
        <v>206</v>
      </c>
      <c r="AO6" t="s">
        <v>207</v>
      </c>
      <c r="AP6">
        <v>0.05</v>
      </c>
    </row>
    <row r="7" spans="1:44" ht="17" thickTop="1" x14ac:dyDescent="0.2">
      <c r="A7" s="102">
        <v>1</v>
      </c>
      <c r="B7" s="53">
        <v>1</v>
      </c>
      <c r="C7" s="53"/>
      <c r="D7" s="53">
        <v>1</v>
      </c>
      <c r="E7" s="53"/>
      <c r="F7" s="53"/>
      <c r="G7" s="53"/>
      <c r="H7" s="53">
        <v>1</v>
      </c>
      <c r="S7" s="103">
        <v>1</v>
      </c>
      <c r="T7" s="55">
        <v>1</v>
      </c>
      <c r="U7" s="55"/>
      <c r="V7" s="55">
        <v>1</v>
      </c>
      <c r="W7" s="55"/>
      <c r="X7" s="55"/>
      <c r="Y7" s="55"/>
      <c r="Z7" s="55">
        <v>1</v>
      </c>
      <c r="AD7">
        <v>2</v>
      </c>
      <c r="AE7">
        <v>21</v>
      </c>
      <c r="AF7">
        <v>2</v>
      </c>
      <c r="AH7">
        <v>1</v>
      </c>
      <c r="AI7" s="111">
        <v>23.043103448275861</v>
      </c>
      <c r="AJ7" s="112">
        <v>3.9568965517241379</v>
      </c>
      <c r="AK7">
        <v>27</v>
      </c>
      <c r="AM7" s="117" t="s">
        <v>208</v>
      </c>
      <c r="AN7" s="117" t="s">
        <v>209</v>
      </c>
      <c r="AO7" s="117" t="s">
        <v>210</v>
      </c>
      <c r="AP7" s="117" t="s">
        <v>211</v>
      </c>
    </row>
    <row r="8" spans="1:44" x14ac:dyDescent="0.2">
      <c r="A8" s="102">
        <v>2</v>
      </c>
      <c r="B8" s="53">
        <v>2</v>
      </c>
      <c r="C8" s="53">
        <v>3</v>
      </c>
      <c r="D8" s="53">
        <v>5</v>
      </c>
      <c r="E8" s="53"/>
      <c r="F8" s="53"/>
      <c r="G8" s="53"/>
      <c r="H8" s="53">
        <v>5</v>
      </c>
      <c r="S8" s="103">
        <v>2</v>
      </c>
      <c r="T8" s="55">
        <v>2</v>
      </c>
      <c r="U8" s="55">
        <v>3</v>
      </c>
      <c r="V8" s="55">
        <v>5</v>
      </c>
      <c r="W8" s="55"/>
      <c r="X8" s="55"/>
      <c r="Y8" s="55"/>
      <c r="Z8" s="55">
        <v>5</v>
      </c>
      <c r="AD8">
        <v>3</v>
      </c>
      <c r="AE8">
        <v>17</v>
      </c>
      <c r="AF8">
        <v>0</v>
      </c>
      <c r="AH8">
        <v>2</v>
      </c>
      <c r="AI8" s="113">
        <v>19.629310344827587</v>
      </c>
      <c r="AJ8" s="114">
        <v>3.3706896551724137</v>
      </c>
      <c r="AK8">
        <v>23</v>
      </c>
      <c r="AM8">
        <v>116</v>
      </c>
      <c r="AN8">
        <v>10</v>
      </c>
      <c r="AO8">
        <v>2</v>
      </c>
      <c r="AP8">
        <v>9</v>
      </c>
    </row>
    <row r="9" spans="1:44" x14ac:dyDescent="0.2">
      <c r="A9" s="102">
        <v>3</v>
      </c>
      <c r="B9" s="53">
        <v>1</v>
      </c>
      <c r="C9" s="53">
        <v>2</v>
      </c>
      <c r="D9" s="53">
        <v>3</v>
      </c>
      <c r="E9" s="53"/>
      <c r="F9" s="53"/>
      <c r="G9" s="53"/>
      <c r="H9" s="53">
        <v>3</v>
      </c>
      <c r="S9" s="103">
        <v>3</v>
      </c>
      <c r="T9" s="55">
        <v>1</v>
      </c>
      <c r="U9" s="55">
        <v>2</v>
      </c>
      <c r="V9" s="55">
        <v>3</v>
      </c>
      <c r="W9" s="55"/>
      <c r="X9" s="55"/>
      <c r="Y9" s="55"/>
      <c r="Z9" s="55">
        <v>3</v>
      </c>
      <c r="AD9">
        <v>4</v>
      </c>
      <c r="AE9">
        <v>8</v>
      </c>
      <c r="AF9">
        <v>0</v>
      </c>
      <c r="AH9">
        <v>3</v>
      </c>
      <c r="AI9" s="113">
        <v>14.508620689655173</v>
      </c>
      <c r="AJ9" s="114">
        <v>2.4913793103448274</v>
      </c>
      <c r="AK9">
        <v>17</v>
      </c>
    </row>
    <row r="10" spans="1:44" ht="17" thickBot="1" x14ac:dyDescent="0.25">
      <c r="A10" s="102">
        <v>4</v>
      </c>
      <c r="B10" s="53">
        <v>3</v>
      </c>
      <c r="C10" s="53"/>
      <c r="D10" s="53">
        <v>3</v>
      </c>
      <c r="E10" s="53"/>
      <c r="F10" s="53"/>
      <c r="G10" s="53"/>
      <c r="H10" s="53">
        <v>3</v>
      </c>
      <c r="S10" s="103">
        <v>4</v>
      </c>
      <c r="T10" s="55">
        <v>3</v>
      </c>
      <c r="U10" s="55"/>
      <c r="V10" s="55">
        <v>3</v>
      </c>
      <c r="W10" s="55"/>
      <c r="X10" s="55"/>
      <c r="Y10" s="55"/>
      <c r="Z10" s="55">
        <v>3</v>
      </c>
      <c r="AD10">
        <v>5</v>
      </c>
      <c r="AE10">
        <v>8</v>
      </c>
      <c r="AF10">
        <v>2</v>
      </c>
      <c r="AH10">
        <v>4</v>
      </c>
      <c r="AI10" s="113">
        <v>6.8275862068965516</v>
      </c>
      <c r="AJ10" s="114">
        <v>1.1724137931034482</v>
      </c>
      <c r="AK10">
        <v>8</v>
      </c>
      <c r="AM10" t="s">
        <v>212</v>
      </c>
    </row>
    <row r="11" spans="1:44" ht="17" thickTop="1" x14ac:dyDescent="0.2">
      <c r="A11" s="102">
        <v>5</v>
      </c>
      <c r="B11" s="53">
        <v>2</v>
      </c>
      <c r="C11" s="53">
        <v>2</v>
      </c>
      <c r="D11" s="53">
        <v>4</v>
      </c>
      <c r="E11" s="53">
        <v>1</v>
      </c>
      <c r="F11" s="53"/>
      <c r="G11" s="53">
        <v>1</v>
      </c>
      <c r="H11" s="53">
        <v>5</v>
      </c>
      <c r="S11" s="103">
        <v>5</v>
      </c>
      <c r="T11" s="55">
        <v>2</v>
      </c>
      <c r="U11" s="55">
        <v>2</v>
      </c>
      <c r="V11" s="55">
        <v>4</v>
      </c>
      <c r="W11" s="55">
        <v>1</v>
      </c>
      <c r="X11" s="55"/>
      <c r="Y11" s="55">
        <v>1</v>
      </c>
      <c r="Z11" s="55">
        <v>5</v>
      </c>
      <c r="AD11">
        <v>6</v>
      </c>
      <c r="AE11">
        <v>3</v>
      </c>
      <c r="AF11">
        <v>3</v>
      </c>
      <c r="AH11">
        <v>5</v>
      </c>
      <c r="AI11" s="113">
        <v>8.5344827586206904</v>
      </c>
      <c r="AJ11" s="114">
        <v>1.4655172413793103</v>
      </c>
      <c r="AK11">
        <v>10</v>
      </c>
      <c r="AM11" s="117" t="s">
        <v>118</v>
      </c>
      <c r="AN11" s="117" t="s">
        <v>213</v>
      </c>
      <c r="AO11" s="117" t="s">
        <v>214</v>
      </c>
      <c r="AP11" s="117" t="s">
        <v>215</v>
      </c>
      <c r="AQ11" s="117" t="s">
        <v>216</v>
      </c>
      <c r="AR11" s="117" t="s">
        <v>217</v>
      </c>
    </row>
    <row r="12" spans="1:44" x14ac:dyDescent="0.2">
      <c r="A12" s="102">
        <v>6</v>
      </c>
      <c r="B12" s="53">
        <v>2</v>
      </c>
      <c r="C12" s="53">
        <v>2</v>
      </c>
      <c r="D12" s="53">
        <v>4</v>
      </c>
      <c r="E12" s="53"/>
      <c r="F12" s="53"/>
      <c r="G12" s="53"/>
      <c r="H12" s="53">
        <v>4</v>
      </c>
      <c r="S12" s="103">
        <v>6</v>
      </c>
      <c r="T12" s="55">
        <v>2</v>
      </c>
      <c r="U12" s="55">
        <v>2</v>
      </c>
      <c r="V12" s="55">
        <v>4</v>
      </c>
      <c r="W12" s="55"/>
      <c r="X12" s="55"/>
      <c r="Y12" s="55"/>
      <c r="Z12" s="55">
        <v>4</v>
      </c>
      <c r="AD12">
        <v>7</v>
      </c>
      <c r="AE12">
        <v>6</v>
      </c>
      <c r="AF12">
        <v>3</v>
      </c>
      <c r="AH12">
        <v>6</v>
      </c>
      <c r="AI12" s="113">
        <v>5.1206896551724137</v>
      </c>
      <c r="AJ12" s="114">
        <v>0.87931034482758619</v>
      </c>
      <c r="AK12">
        <v>6</v>
      </c>
      <c r="AM12" t="s">
        <v>218</v>
      </c>
      <c r="AN12">
        <v>22.513551542707553</v>
      </c>
      <c r="AO12">
        <v>7.3863481807520271E-3</v>
      </c>
      <c r="AP12">
        <v>16.918977604620451</v>
      </c>
      <c r="AQ12" s="218" t="s">
        <v>518</v>
      </c>
      <c r="AR12">
        <v>0.44054777366979159</v>
      </c>
    </row>
    <row r="13" spans="1:44" x14ac:dyDescent="0.2">
      <c r="A13" s="102">
        <v>7</v>
      </c>
      <c r="B13" s="53">
        <v>1</v>
      </c>
      <c r="C13" s="53"/>
      <c r="D13" s="53">
        <v>1</v>
      </c>
      <c r="E13" s="53">
        <v>2</v>
      </c>
      <c r="F13" s="53"/>
      <c r="G13" s="53">
        <v>2</v>
      </c>
      <c r="H13" s="53">
        <v>3</v>
      </c>
      <c r="S13" s="103">
        <v>7</v>
      </c>
      <c r="T13" s="55">
        <v>1</v>
      </c>
      <c r="U13" s="55"/>
      <c r="V13" s="55">
        <v>1</v>
      </c>
      <c r="W13" s="55">
        <v>2</v>
      </c>
      <c r="X13" s="55"/>
      <c r="Y13" s="55">
        <v>2</v>
      </c>
      <c r="Z13" s="55">
        <v>3</v>
      </c>
      <c r="AD13">
        <v>8</v>
      </c>
      <c r="AE13">
        <v>9</v>
      </c>
      <c r="AF13">
        <v>1</v>
      </c>
      <c r="AH13">
        <v>7</v>
      </c>
      <c r="AI13" s="113">
        <v>7.681034482758621</v>
      </c>
      <c r="AJ13" s="114">
        <v>1.3189655172413792</v>
      </c>
      <c r="AK13">
        <v>9</v>
      </c>
      <c r="AQ13" s="218"/>
    </row>
    <row r="14" spans="1:44" x14ac:dyDescent="0.2">
      <c r="A14" s="102">
        <v>8</v>
      </c>
      <c r="B14" s="53"/>
      <c r="C14" s="53">
        <v>5</v>
      </c>
      <c r="D14" s="53">
        <v>5</v>
      </c>
      <c r="E14" s="53"/>
      <c r="F14" s="53"/>
      <c r="G14" s="53"/>
      <c r="H14" s="53">
        <v>5</v>
      </c>
      <c r="S14" s="103">
        <v>8</v>
      </c>
      <c r="T14" s="55"/>
      <c r="U14" s="55">
        <v>5</v>
      </c>
      <c r="V14" s="55">
        <v>5</v>
      </c>
      <c r="W14" s="55"/>
      <c r="X14" s="55"/>
      <c r="Y14" s="55"/>
      <c r="Z14" s="55">
        <v>5</v>
      </c>
      <c r="AD14">
        <v>9</v>
      </c>
      <c r="AE14">
        <v>0</v>
      </c>
      <c r="AF14">
        <v>1</v>
      </c>
      <c r="AH14">
        <v>8</v>
      </c>
      <c r="AI14" s="113">
        <v>8.5344827586206904</v>
      </c>
      <c r="AJ14" s="114">
        <v>1.4655172413793103</v>
      </c>
      <c r="AK14">
        <v>10</v>
      </c>
      <c r="AM14" s="118"/>
      <c r="AN14" s="118"/>
      <c r="AO14" s="118"/>
      <c r="AP14" s="118"/>
      <c r="AQ14" s="118"/>
      <c r="AR14" s="118"/>
    </row>
    <row r="15" spans="1:44" x14ac:dyDescent="0.2">
      <c r="A15" s="102">
        <v>10</v>
      </c>
      <c r="B15" s="53"/>
      <c r="C15" s="53"/>
      <c r="D15" s="53"/>
      <c r="E15" s="53"/>
      <c r="F15" s="53">
        <v>1</v>
      </c>
      <c r="G15" s="53">
        <v>1</v>
      </c>
      <c r="H15" s="53">
        <v>1</v>
      </c>
      <c r="S15" s="103">
        <v>10</v>
      </c>
      <c r="T15" s="55"/>
      <c r="U15" s="55"/>
      <c r="V15" s="55"/>
      <c r="W15" s="55"/>
      <c r="X15" s="55">
        <v>1</v>
      </c>
      <c r="Y15" s="55">
        <v>1</v>
      </c>
      <c r="Z15" s="55">
        <v>1</v>
      </c>
      <c r="AD15">
        <v>10</v>
      </c>
      <c r="AE15">
        <v>3</v>
      </c>
      <c r="AF15">
        <v>2</v>
      </c>
      <c r="AH15">
        <v>9</v>
      </c>
      <c r="AI15" s="113">
        <v>0.85344827586206895</v>
      </c>
      <c r="AJ15" s="114">
        <v>0.14655172413793102</v>
      </c>
      <c r="AK15">
        <v>1</v>
      </c>
    </row>
    <row r="16" spans="1:44" x14ac:dyDescent="0.2">
      <c r="A16" s="17" t="s">
        <v>174</v>
      </c>
      <c r="B16" s="53">
        <v>12</v>
      </c>
      <c r="C16" s="53">
        <v>14</v>
      </c>
      <c r="D16" s="53">
        <v>26</v>
      </c>
      <c r="E16" s="53">
        <v>3</v>
      </c>
      <c r="F16" s="53">
        <v>1</v>
      </c>
      <c r="G16" s="53">
        <v>4</v>
      </c>
      <c r="H16" s="53">
        <v>30</v>
      </c>
      <c r="S16" s="106" t="s">
        <v>174</v>
      </c>
      <c r="T16" s="107">
        <v>12</v>
      </c>
      <c r="U16" s="107">
        <v>14</v>
      </c>
      <c r="V16" s="107">
        <v>26</v>
      </c>
      <c r="W16" s="107">
        <v>3</v>
      </c>
      <c r="X16" s="107">
        <v>1</v>
      </c>
      <c r="Y16" s="107">
        <v>4</v>
      </c>
      <c r="Z16" s="107">
        <v>30</v>
      </c>
      <c r="AD16" t="s">
        <v>197</v>
      </c>
      <c r="AE16">
        <v>99</v>
      </c>
      <c r="AF16">
        <v>17</v>
      </c>
      <c r="AH16">
        <v>10</v>
      </c>
      <c r="AI16" s="115">
        <v>4.2672413793103452</v>
      </c>
      <c r="AJ16" s="116">
        <v>0.73275862068965514</v>
      </c>
      <c r="AK16">
        <v>5</v>
      </c>
    </row>
    <row r="17" spans="1:53" x14ac:dyDescent="0.2">
      <c r="A17" s="102">
        <v>1</v>
      </c>
      <c r="B17" s="53">
        <v>8</v>
      </c>
      <c r="C17" s="53">
        <v>5</v>
      </c>
      <c r="D17" s="53">
        <v>13</v>
      </c>
      <c r="E17" s="53">
        <v>2</v>
      </c>
      <c r="F17" s="53">
        <v>1</v>
      </c>
      <c r="G17" s="53">
        <v>3</v>
      </c>
      <c r="H17" s="53">
        <v>16</v>
      </c>
      <c r="S17" s="103">
        <v>1</v>
      </c>
      <c r="T17" s="55">
        <v>8</v>
      </c>
      <c r="U17" s="55">
        <v>5</v>
      </c>
      <c r="V17" s="55">
        <v>13</v>
      </c>
      <c r="W17" s="55">
        <v>2</v>
      </c>
      <c r="X17" s="55">
        <v>1</v>
      </c>
      <c r="Y17" s="55">
        <v>3</v>
      </c>
      <c r="Z17" s="55">
        <v>16</v>
      </c>
      <c r="AD17" t="s">
        <v>220</v>
      </c>
      <c r="AH17" t="s">
        <v>197</v>
      </c>
      <c r="AI17">
        <v>99</v>
      </c>
      <c r="AJ17">
        <v>17</v>
      </c>
      <c r="AK17">
        <v>116</v>
      </c>
    </row>
    <row r="18" spans="1:53" x14ac:dyDescent="0.2">
      <c r="A18" s="102">
        <v>2</v>
      </c>
      <c r="B18" s="53">
        <v>2</v>
      </c>
      <c r="C18" s="53">
        <v>4</v>
      </c>
      <c r="D18" s="53">
        <v>6</v>
      </c>
      <c r="E18" s="53">
        <v>1</v>
      </c>
      <c r="F18" s="53"/>
      <c r="G18" s="53">
        <v>1</v>
      </c>
      <c r="H18" s="53">
        <v>7</v>
      </c>
      <c r="S18" s="103">
        <v>2</v>
      </c>
      <c r="T18" s="55">
        <v>2</v>
      </c>
      <c r="U18" s="55">
        <v>4</v>
      </c>
      <c r="V18" s="55">
        <v>6</v>
      </c>
      <c r="W18" s="55">
        <v>1</v>
      </c>
      <c r="X18" s="55"/>
      <c r="Y18" s="55">
        <v>1</v>
      </c>
      <c r="Z18" s="55">
        <v>7</v>
      </c>
    </row>
    <row r="19" spans="1:53" x14ac:dyDescent="0.2">
      <c r="A19" s="102">
        <v>3</v>
      </c>
      <c r="B19" s="53">
        <v>1</v>
      </c>
      <c r="C19" s="53">
        <v>2</v>
      </c>
      <c r="D19" s="53">
        <v>3</v>
      </c>
      <c r="E19" s="53"/>
      <c r="F19" s="53"/>
      <c r="G19" s="53"/>
      <c r="H19" s="53">
        <v>3</v>
      </c>
      <c r="S19" s="103">
        <v>3</v>
      </c>
      <c r="T19" s="55">
        <v>1</v>
      </c>
      <c r="U19" s="55">
        <v>2</v>
      </c>
      <c r="V19" s="55">
        <v>3</v>
      </c>
      <c r="W19" s="55"/>
      <c r="X19" s="55"/>
      <c r="Y19" s="55"/>
      <c r="Z19" s="55">
        <v>3</v>
      </c>
    </row>
    <row r="20" spans="1:53" x14ac:dyDescent="0.2">
      <c r="A20" s="102">
        <v>6</v>
      </c>
      <c r="B20" s="53">
        <v>1</v>
      </c>
      <c r="C20" s="53"/>
      <c r="D20" s="53">
        <v>1</v>
      </c>
      <c r="E20" s="53"/>
      <c r="F20" s="53"/>
      <c r="G20" s="53"/>
      <c r="H20" s="53">
        <v>1</v>
      </c>
      <c r="S20" s="103">
        <v>6</v>
      </c>
      <c r="T20" s="55">
        <v>1</v>
      </c>
      <c r="U20" s="55"/>
      <c r="V20" s="55">
        <v>1</v>
      </c>
      <c r="W20" s="55"/>
      <c r="X20" s="55"/>
      <c r="Y20" s="55"/>
      <c r="Z20" s="55">
        <v>1</v>
      </c>
      <c r="AD20" s="208" t="s">
        <v>227</v>
      </c>
      <c r="AE20" s="210"/>
      <c r="AF20" s="210"/>
      <c r="AG20" s="210"/>
      <c r="AH20" s="210"/>
      <c r="AI20" s="210"/>
      <c r="AJ20" s="210"/>
      <c r="AK20" s="210"/>
    </row>
    <row r="21" spans="1:53" ht="15.75" customHeight="1" x14ac:dyDescent="0.2">
      <c r="A21" s="102">
        <v>8</v>
      </c>
      <c r="B21" s="53"/>
      <c r="C21" s="53">
        <v>1</v>
      </c>
      <c r="D21" s="53">
        <v>1</v>
      </c>
      <c r="E21" s="53"/>
      <c r="F21" s="53"/>
      <c r="G21" s="53"/>
      <c r="H21" s="53">
        <v>1</v>
      </c>
      <c r="S21" s="103">
        <v>8</v>
      </c>
      <c r="T21" s="55"/>
      <c r="U21" s="55">
        <v>1</v>
      </c>
      <c r="V21" s="55">
        <v>1</v>
      </c>
      <c r="W21" s="55"/>
      <c r="X21" s="55"/>
      <c r="Y21" s="55"/>
      <c r="Z21" s="55">
        <v>1</v>
      </c>
      <c r="AD21" s="208"/>
      <c r="AE21" s="211" t="s">
        <v>53</v>
      </c>
      <c r="AF21" s="211"/>
      <c r="AG21" s="212" t="s">
        <v>197</v>
      </c>
      <c r="AH21" s="109" t="s">
        <v>73</v>
      </c>
      <c r="AI21" s="109"/>
      <c r="AJ21" s="212" t="s">
        <v>197</v>
      </c>
      <c r="AK21" s="214" t="s">
        <v>160</v>
      </c>
    </row>
    <row r="22" spans="1:53" x14ac:dyDescent="0.2">
      <c r="A22" s="102">
        <v>10</v>
      </c>
      <c r="B22" s="53"/>
      <c r="C22" s="53">
        <v>2</v>
      </c>
      <c r="D22" s="53">
        <v>2</v>
      </c>
      <c r="E22" s="53"/>
      <c r="F22" s="53"/>
      <c r="G22" s="53"/>
      <c r="H22" s="53">
        <v>2</v>
      </c>
      <c r="S22" s="103">
        <v>10</v>
      </c>
      <c r="T22" s="55"/>
      <c r="U22" s="55">
        <v>2</v>
      </c>
      <c r="V22" s="55">
        <v>2</v>
      </c>
      <c r="W22" s="55"/>
      <c r="X22" s="55"/>
      <c r="Y22" s="55"/>
      <c r="Z22" s="55">
        <v>2</v>
      </c>
      <c r="AD22" s="209"/>
      <c r="AG22" s="213"/>
      <c r="AJ22" s="213"/>
      <c r="AK22" s="215"/>
    </row>
    <row r="23" spans="1:53" x14ac:dyDescent="0.2">
      <c r="A23" s="17" t="s">
        <v>172</v>
      </c>
      <c r="B23" s="53">
        <v>12</v>
      </c>
      <c r="C23" s="53">
        <v>14</v>
      </c>
      <c r="D23" s="53">
        <v>26</v>
      </c>
      <c r="E23" s="53">
        <v>3</v>
      </c>
      <c r="F23" s="53">
        <v>1</v>
      </c>
      <c r="G23" s="53">
        <v>4</v>
      </c>
      <c r="H23" s="53">
        <v>30</v>
      </c>
      <c r="S23" s="128" t="s">
        <v>172</v>
      </c>
      <c r="T23" s="107">
        <v>12</v>
      </c>
      <c r="U23" s="107">
        <v>14</v>
      </c>
      <c r="V23" s="107">
        <v>26</v>
      </c>
      <c r="W23" s="107">
        <v>3</v>
      </c>
      <c r="X23" s="107">
        <v>1</v>
      </c>
      <c r="Y23" s="107">
        <v>4</v>
      </c>
      <c r="Z23" s="107">
        <v>30</v>
      </c>
      <c r="AD23" s="106" t="s">
        <v>174</v>
      </c>
      <c r="AE23" s="110" t="s">
        <v>54</v>
      </c>
      <c r="AF23" s="110" t="s">
        <v>86</v>
      </c>
      <c r="AG23" s="107">
        <v>26</v>
      </c>
      <c r="AH23" s="110" t="s">
        <v>54</v>
      </c>
      <c r="AI23" s="110" t="s">
        <v>86</v>
      </c>
      <c r="AJ23" s="107">
        <v>4</v>
      </c>
      <c r="AK23" s="107">
        <v>30</v>
      </c>
      <c r="AN23" t="s">
        <v>199</v>
      </c>
      <c r="AO23" t="s">
        <v>200</v>
      </c>
      <c r="AQ23" s="65" t="s">
        <v>204</v>
      </c>
      <c r="AR23" s="37"/>
      <c r="AS23" s="37"/>
      <c r="AT23" s="37"/>
      <c r="AU23" s="37"/>
      <c r="AV23" s="37" t="s">
        <v>205</v>
      </c>
      <c r="AW23" s="37"/>
      <c r="AX23" s="37"/>
      <c r="AY23" s="37"/>
      <c r="AZ23" s="37"/>
      <c r="BA23" s="37"/>
    </row>
    <row r="24" spans="1:53" x14ac:dyDescent="0.2">
      <c r="A24" s="102">
        <v>1</v>
      </c>
      <c r="B24" s="53">
        <v>5</v>
      </c>
      <c r="C24" s="53">
        <v>5</v>
      </c>
      <c r="D24" s="53">
        <v>10</v>
      </c>
      <c r="E24" s="53"/>
      <c r="F24" s="53"/>
      <c r="G24" s="53"/>
      <c r="H24" s="53">
        <v>10</v>
      </c>
      <c r="S24" s="103">
        <v>1</v>
      </c>
      <c r="T24" s="55">
        <v>5</v>
      </c>
      <c r="U24" s="55">
        <v>5</v>
      </c>
      <c r="V24" s="55">
        <v>10</v>
      </c>
      <c r="W24" s="55"/>
      <c r="X24" s="55"/>
      <c r="Y24" s="55"/>
      <c r="Z24" s="55">
        <v>10</v>
      </c>
      <c r="AD24" s="103">
        <v>1</v>
      </c>
      <c r="AE24" s="55">
        <v>8</v>
      </c>
      <c r="AF24" s="55">
        <v>5</v>
      </c>
      <c r="AG24" s="55">
        <v>13</v>
      </c>
      <c r="AH24" s="55">
        <v>2</v>
      </c>
      <c r="AI24" s="55">
        <v>1</v>
      </c>
      <c r="AJ24" s="55">
        <v>3</v>
      </c>
      <c r="AK24" s="55">
        <v>16</v>
      </c>
      <c r="AM24" s="103">
        <v>1</v>
      </c>
      <c r="AN24" s="119">
        <v>24</v>
      </c>
      <c r="AO24" s="55">
        <v>3</v>
      </c>
      <c r="AQ24" s="37"/>
      <c r="AR24" s="37"/>
      <c r="AS24" s="37"/>
      <c r="AT24" s="37"/>
      <c r="AU24" s="37"/>
      <c r="AV24" s="37"/>
      <c r="AW24" s="37"/>
      <c r="AX24" s="37"/>
      <c r="AY24" s="37"/>
      <c r="AZ24" s="37"/>
      <c r="BA24" s="37"/>
    </row>
    <row r="25" spans="1:53" ht="17" thickBot="1" x14ac:dyDescent="0.25">
      <c r="A25" s="102">
        <v>2</v>
      </c>
      <c r="B25" s="53">
        <v>1</v>
      </c>
      <c r="C25" s="53">
        <v>2</v>
      </c>
      <c r="D25" s="53">
        <v>3</v>
      </c>
      <c r="E25" s="53">
        <v>1</v>
      </c>
      <c r="F25" s="53"/>
      <c r="G25" s="53">
        <v>1</v>
      </c>
      <c r="H25" s="53">
        <v>4</v>
      </c>
      <c r="S25" s="103">
        <v>2</v>
      </c>
      <c r="T25" s="55">
        <v>1</v>
      </c>
      <c r="U25" s="55">
        <v>2</v>
      </c>
      <c r="V25" s="55">
        <v>3</v>
      </c>
      <c r="W25" s="55">
        <v>1</v>
      </c>
      <c r="X25" s="55"/>
      <c r="Y25" s="55">
        <v>1</v>
      </c>
      <c r="Z25" s="55">
        <v>4</v>
      </c>
      <c r="AD25" s="103">
        <v>2</v>
      </c>
      <c r="AE25" s="55">
        <v>2</v>
      </c>
      <c r="AF25" s="55">
        <v>4</v>
      </c>
      <c r="AG25" s="55">
        <v>6</v>
      </c>
      <c r="AH25" s="55">
        <v>1</v>
      </c>
      <c r="AI25" s="55"/>
      <c r="AJ25" s="55">
        <v>1</v>
      </c>
      <c r="AK25" s="55">
        <v>7</v>
      </c>
      <c r="AM25" s="103">
        <v>2</v>
      </c>
      <c r="AN25" s="119">
        <v>21</v>
      </c>
      <c r="AO25" s="55">
        <v>2</v>
      </c>
      <c r="AQ25" s="37" t="s">
        <v>538</v>
      </c>
      <c r="AR25" s="37" t="s">
        <v>199</v>
      </c>
      <c r="AS25" s="37" t="s">
        <v>200</v>
      </c>
      <c r="AT25" s="37" t="s">
        <v>197</v>
      </c>
      <c r="AU25" s="37"/>
      <c r="AV25" s="37" t="s">
        <v>206</v>
      </c>
      <c r="AW25" s="37"/>
      <c r="AX25" s="37" t="s">
        <v>207</v>
      </c>
      <c r="AY25" s="37">
        <v>0.05</v>
      </c>
      <c r="AZ25" s="37"/>
      <c r="BA25" s="37"/>
    </row>
    <row r="26" spans="1:53" ht="17" thickTop="1" x14ac:dyDescent="0.2">
      <c r="A26" s="102">
        <v>3</v>
      </c>
      <c r="B26" s="53">
        <v>3</v>
      </c>
      <c r="C26" s="53">
        <v>2</v>
      </c>
      <c r="D26" s="53">
        <v>5</v>
      </c>
      <c r="E26" s="53"/>
      <c r="F26" s="53"/>
      <c r="G26" s="53"/>
      <c r="H26" s="53">
        <v>5</v>
      </c>
      <c r="S26" s="103">
        <v>3</v>
      </c>
      <c r="T26" s="55">
        <v>3</v>
      </c>
      <c r="U26" s="55">
        <v>2</v>
      </c>
      <c r="V26" s="55">
        <v>5</v>
      </c>
      <c r="W26" s="55"/>
      <c r="X26" s="55"/>
      <c r="Y26" s="55"/>
      <c r="Z26" s="55">
        <v>5</v>
      </c>
      <c r="AD26" s="103">
        <v>3</v>
      </c>
      <c r="AE26" s="55">
        <v>1</v>
      </c>
      <c r="AF26" s="55">
        <v>2</v>
      </c>
      <c r="AG26" s="55">
        <v>3</v>
      </c>
      <c r="AH26" s="55"/>
      <c r="AI26" s="55"/>
      <c r="AJ26" s="55"/>
      <c r="AK26" s="55">
        <v>3</v>
      </c>
      <c r="AM26" s="103">
        <v>3</v>
      </c>
      <c r="AN26" s="119">
        <v>17</v>
      </c>
      <c r="AO26" s="55">
        <v>0</v>
      </c>
      <c r="AQ26" s="37">
        <v>1</v>
      </c>
      <c r="AR26" s="111">
        <v>23.043103448275861</v>
      </c>
      <c r="AS26" s="122">
        <v>3.9568965517241379</v>
      </c>
      <c r="AT26" s="37">
        <v>27</v>
      </c>
      <c r="AU26" s="37"/>
      <c r="AV26" s="117" t="s">
        <v>208</v>
      </c>
      <c r="AW26" s="117" t="s">
        <v>209</v>
      </c>
      <c r="AX26" s="117" t="s">
        <v>210</v>
      </c>
      <c r="AY26" s="117" t="s">
        <v>211</v>
      </c>
      <c r="AZ26" s="37"/>
      <c r="BA26" s="37"/>
    </row>
    <row r="27" spans="1:53" x14ac:dyDescent="0.2">
      <c r="A27" s="102">
        <v>4</v>
      </c>
      <c r="B27" s="53">
        <v>1</v>
      </c>
      <c r="C27" s="53">
        <v>1</v>
      </c>
      <c r="D27" s="53">
        <v>2</v>
      </c>
      <c r="E27" s="53"/>
      <c r="F27" s="53"/>
      <c r="G27" s="53"/>
      <c r="H27" s="53">
        <v>2</v>
      </c>
      <c r="S27" s="103">
        <v>4</v>
      </c>
      <c r="T27" s="55">
        <v>1</v>
      </c>
      <c r="U27" s="55">
        <v>1</v>
      </c>
      <c r="V27" s="55">
        <v>2</v>
      </c>
      <c r="W27" s="55"/>
      <c r="X27" s="55"/>
      <c r="Y27" s="55"/>
      <c r="Z27" s="55">
        <v>2</v>
      </c>
      <c r="AD27" s="103">
        <v>6</v>
      </c>
      <c r="AE27" s="55">
        <v>1</v>
      </c>
      <c r="AF27" s="55"/>
      <c r="AG27" s="55">
        <v>1</v>
      </c>
      <c r="AH27" s="55"/>
      <c r="AI27" s="55"/>
      <c r="AJ27" s="55"/>
      <c r="AK27" s="55">
        <v>1</v>
      </c>
      <c r="AM27" s="103">
        <v>4</v>
      </c>
      <c r="AN27" s="119">
        <v>8</v>
      </c>
      <c r="AO27" s="55">
        <v>0</v>
      </c>
      <c r="AQ27" s="37">
        <v>2</v>
      </c>
      <c r="AR27" s="113">
        <v>19.629310344827587</v>
      </c>
      <c r="AS27" s="114">
        <v>3.3706896551724137</v>
      </c>
      <c r="AT27" s="37">
        <v>23</v>
      </c>
      <c r="AU27" s="37"/>
      <c r="AV27" s="37">
        <v>116</v>
      </c>
      <c r="AW27" s="37">
        <v>10</v>
      </c>
      <c r="AX27" s="37">
        <v>2</v>
      </c>
      <c r="AY27" s="37">
        <v>9</v>
      </c>
      <c r="AZ27" s="37"/>
      <c r="BA27" s="37"/>
    </row>
    <row r="28" spans="1:53" x14ac:dyDescent="0.2">
      <c r="A28" s="102">
        <v>5</v>
      </c>
      <c r="B28" s="53">
        <v>1</v>
      </c>
      <c r="C28" s="53">
        <v>1</v>
      </c>
      <c r="D28" s="53">
        <v>2</v>
      </c>
      <c r="E28" s="53"/>
      <c r="F28" s="53"/>
      <c r="G28" s="53"/>
      <c r="H28" s="53">
        <v>2</v>
      </c>
      <c r="S28" s="103">
        <v>5</v>
      </c>
      <c r="T28" s="55">
        <v>1</v>
      </c>
      <c r="U28" s="55">
        <v>1</v>
      </c>
      <c r="V28" s="55">
        <v>2</v>
      </c>
      <c r="W28" s="55"/>
      <c r="X28" s="55"/>
      <c r="Y28" s="55"/>
      <c r="Z28" s="55">
        <v>2</v>
      </c>
      <c r="AD28" s="103">
        <v>8</v>
      </c>
      <c r="AE28" s="55"/>
      <c r="AF28" s="55">
        <v>1</v>
      </c>
      <c r="AG28" s="55">
        <v>1</v>
      </c>
      <c r="AH28" s="55"/>
      <c r="AI28" s="55"/>
      <c r="AJ28" s="55"/>
      <c r="AK28" s="55">
        <v>1</v>
      </c>
      <c r="AM28" s="103">
        <v>5</v>
      </c>
      <c r="AN28" s="119">
        <v>8</v>
      </c>
      <c r="AO28" s="55">
        <v>2</v>
      </c>
      <c r="AQ28" s="37">
        <v>3</v>
      </c>
      <c r="AR28" s="113">
        <v>14.508620689655173</v>
      </c>
      <c r="AS28" s="114">
        <v>2.4913793103448274</v>
      </c>
      <c r="AT28" s="37">
        <v>17</v>
      </c>
      <c r="AU28" s="37"/>
      <c r="AV28" s="37"/>
      <c r="AW28" s="37"/>
      <c r="AX28" s="37"/>
      <c r="AY28" s="37"/>
      <c r="AZ28" s="37"/>
      <c r="BA28" s="37"/>
    </row>
    <row r="29" spans="1:53" ht="17" thickBot="1" x14ac:dyDescent="0.25">
      <c r="A29" s="102">
        <v>6</v>
      </c>
      <c r="B29" s="53">
        <v>1</v>
      </c>
      <c r="C29" s="53">
        <v>1</v>
      </c>
      <c r="D29" s="53">
        <v>2</v>
      </c>
      <c r="E29" s="53">
        <v>2</v>
      </c>
      <c r="F29" s="53"/>
      <c r="G29" s="53">
        <v>2</v>
      </c>
      <c r="H29" s="53">
        <v>4</v>
      </c>
      <c r="S29" s="103">
        <v>6</v>
      </c>
      <c r="T29" s="55">
        <v>1</v>
      </c>
      <c r="U29" s="55">
        <v>1</v>
      </c>
      <c r="V29" s="55">
        <v>2</v>
      </c>
      <c r="W29" s="55">
        <v>2</v>
      </c>
      <c r="X29" s="55"/>
      <c r="Y29" s="55">
        <v>2</v>
      </c>
      <c r="Z29" s="55">
        <v>4</v>
      </c>
      <c r="AD29" s="103">
        <v>10</v>
      </c>
      <c r="AE29" s="55"/>
      <c r="AF29" s="55">
        <v>2</v>
      </c>
      <c r="AG29" s="55">
        <v>2</v>
      </c>
      <c r="AH29" s="55"/>
      <c r="AI29" s="55"/>
      <c r="AJ29" s="55"/>
      <c r="AK29" s="55">
        <v>2</v>
      </c>
      <c r="AM29" s="103">
        <v>6</v>
      </c>
      <c r="AN29" s="119">
        <v>3</v>
      </c>
      <c r="AO29" s="55">
        <v>3</v>
      </c>
      <c r="AQ29" s="37">
        <v>4</v>
      </c>
      <c r="AR29" s="113">
        <v>6.8275862068965516</v>
      </c>
      <c r="AS29" s="114">
        <v>1.1724137931034482</v>
      </c>
      <c r="AT29" s="37">
        <v>8</v>
      </c>
      <c r="AU29" s="37"/>
      <c r="AV29" s="37" t="s">
        <v>212</v>
      </c>
      <c r="AW29" s="37"/>
      <c r="AX29" s="37"/>
      <c r="AY29" s="37"/>
      <c r="AZ29" s="37"/>
      <c r="BA29" s="37"/>
    </row>
    <row r="30" spans="1:53" ht="17" thickTop="1" x14ac:dyDescent="0.2">
      <c r="A30" s="102">
        <v>7</v>
      </c>
      <c r="B30" s="53"/>
      <c r="C30" s="53">
        <v>2</v>
      </c>
      <c r="D30" s="53">
        <v>2</v>
      </c>
      <c r="E30" s="53"/>
      <c r="F30" s="53"/>
      <c r="G30" s="53"/>
      <c r="H30" s="53">
        <v>2</v>
      </c>
      <c r="S30" s="103">
        <v>7</v>
      </c>
      <c r="T30" s="55"/>
      <c r="U30" s="55">
        <v>2</v>
      </c>
      <c r="V30" s="55">
        <v>2</v>
      </c>
      <c r="W30" s="55"/>
      <c r="X30" s="55"/>
      <c r="Y30" s="55"/>
      <c r="Z30" s="55">
        <v>2</v>
      </c>
      <c r="AD30" s="103"/>
      <c r="AE30" s="55"/>
      <c r="AF30" s="55"/>
      <c r="AG30" s="55"/>
      <c r="AH30" s="55"/>
      <c r="AI30" s="55"/>
      <c r="AJ30" s="55"/>
      <c r="AK30" s="55"/>
      <c r="AM30" s="103">
        <v>7</v>
      </c>
      <c r="AN30" s="119">
        <v>6</v>
      </c>
      <c r="AO30" s="55">
        <v>3</v>
      </c>
      <c r="AQ30" s="37">
        <v>5</v>
      </c>
      <c r="AR30" s="113">
        <v>8.5344827586206904</v>
      </c>
      <c r="AS30" s="114">
        <v>1.4655172413793103</v>
      </c>
      <c r="AT30" s="37">
        <v>10</v>
      </c>
      <c r="AU30" s="37"/>
      <c r="AV30" s="117" t="s">
        <v>118</v>
      </c>
      <c r="AW30" s="117" t="s">
        <v>213</v>
      </c>
      <c r="AX30" s="117" t="s">
        <v>214</v>
      </c>
      <c r="AY30" s="117" t="s">
        <v>215</v>
      </c>
      <c r="AZ30" s="117" t="s">
        <v>216</v>
      </c>
      <c r="BA30" s="117" t="s">
        <v>217</v>
      </c>
    </row>
    <row r="31" spans="1:53" x14ac:dyDescent="0.2">
      <c r="A31" s="102">
        <v>9</v>
      </c>
      <c r="B31" s="53"/>
      <c r="C31" s="53"/>
      <c r="D31" s="53"/>
      <c r="E31" s="53"/>
      <c r="F31" s="53">
        <v>1</v>
      </c>
      <c r="G31" s="53">
        <v>1</v>
      </c>
      <c r="H31" s="53">
        <v>1</v>
      </c>
      <c r="S31" s="103">
        <v>9</v>
      </c>
      <c r="T31" s="55"/>
      <c r="U31" s="55"/>
      <c r="V31" s="55"/>
      <c r="W31" s="55"/>
      <c r="X31" s="55">
        <v>1</v>
      </c>
      <c r="Y31" s="55">
        <v>1</v>
      </c>
      <c r="Z31" s="55">
        <v>1</v>
      </c>
      <c r="AD31" s="103"/>
      <c r="AE31" s="55"/>
      <c r="AF31" s="55"/>
      <c r="AG31" s="55"/>
      <c r="AH31" s="55"/>
      <c r="AI31" s="55"/>
      <c r="AJ31" s="55"/>
      <c r="AK31" s="55"/>
      <c r="AM31" s="103">
        <v>8</v>
      </c>
      <c r="AN31" s="119">
        <v>9</v>
      </c>
      <c r="AO31" s="55">
        <v>1</v>
      </c>
      <c r="AQ31" s="37">
        <v>6</v>
      </c>
      <c r="AR31" s="115">
        <v>5.1206896551724137</v>
      </c>
      <c r="AS31" s="116">
        <v>0.87931034482758619</v>
      </c>
      <c r="AT31" s="37">
        <v>6</v>
      </c>
      <c r="AU31" s="37"/>
      <c r="AV31" s="37" t="s">
        <v>218</v>
      </c>
      <c r="AW31" s="37" t="e">
        <v>#NAME?</v>
      </c>
      <c r="AX31" s="37" t="e">
        <v>#NAME?</v>
      </c>
      <c r="AY31" s="37">
        <v>16.918977604620451</v>
      </c>
      <c r="AZ31" s="35" t="e">
        <v>#NAME?</v>
      </c>
      <c r="BA31" s="37" t="e">
        <v>#NAME?</v>
      </c>
    </row>
    <row r="32" spans="1:53" x14ac:dyDescent="0.2">
      <c r="A32" s="17" t="s">
        <v>173</v>
      </c>
      <c r="B32" s="53">
        <v>12</v>
      </c>
      <c r="C32" s="53">
        <v>14</v>
      </c>
      <c r="D32" s="53">
        <v>26</v>
      </c>
      <c r="E32" s="53">
        <v>3</v>
      </c>
      <c r="F32" s="53">
        <v>1</v>
      </c>
      <c r="G32" s="53">
        <v>4</v>
      </c>
      <c r="H32" s="53">
        <v>30</v>
      </c>
      <c r="S32" s="128" t="s">
        <v>173</v>
      </c>
      <c r="T32" s="107">
        <v>12</v>
      </c>
      <c r="U32" s="107">
        <v>14</v>
      </c>
      <c r="V32" s="107">
        <v>26</v>
      </c>
      <c r="W32" s="107">
        <v>3</v>
      </c>
      <c r="X32" s="107">
        <v>1</v>
      </c>
      <c r="Y32" s="107">
        <v>4</v>
      </c>
      <c r="Z32" s="107">
        <v>30</v>
      </c>
      <c r="AD32" s="103"/>
      <c r="AE32" s="55"/>
      <c r="AF32" s="55"/>
      <c r="AG32" s="55"/>
      <c r="AH32" s="55"/>
      <c r="AI32" s="55"/>
      <c r="AJ32" s="55"/>
      <c r="AK32" s="55"/>
      <c r="AM32" s="108">
        <v>9</v>
      </c>
      <c r="AN32" s="119">
        <v>0</v>
      </c>
      <c r="AO32" s="55">
        <v>1</v>
      </c>
      <c r="AQ32" s="37">
        <v>7</v>
      </c>
      <c r="AR32" s="113">
        <v>7.681034482758621</v>
      </c>
      <c r="AS32" s="114">
        <v>1.3189655172413792</v>
      </c>
      <c r="AT32" s="37">
        <v>9</v>
      </c>
      <c r="AU32" s="37"/>
      <c r="AV32" s="37" t="s">
        <v>219</v>
      </c>
      <c r="AW32" s="37" t="e">
        <v>#NAME?</v>
      </c>
      <c r="AX32" s="37" t="e">
        <v>#NAME?</v>
      </c>
      <c r="AY32" s="37">
        <v>16.918977604620451</v>
      </c>
      <c r="AZ32" s="35" t="e">
        <v>#NAME?</v>
      </c>
      <c r="BA32" s="37" t="e">
        <v>#NAME?</v>
      </c>
    </row>
    <row r="33" spans="1:53" x14ac:dyDescent="0.2">
      <c r="A33" s="102">
        <v>2</v>
      </c>
      <c r="B33" s="53">
        <v>3</v>
      </c>
      <c r="C33" s="53">
        <v>4</v>
      </c>
      <c r="D33" s="53">
        <v>7</v>
      </c>
      <c r="E33" s="53"/>
      <c r="F33" s="53"/>
      <c r="G33" s="53"/>
      <c r="H33" s="53">
        <v>7</v>
      </c>
      <c r="S33" s="103">
        <v>2</v>
      </c>
      <c r="T33" s="55">
        <v>3</v>
      </c>
      <c r="U33" s="55">
        <v>4</v>
      </c>
      <c r="V33" s="55">
        <v>7</v>
      </c>
      <c r="W33" s="55"/>
      <c r="X33" s="55"/>
      <c r="Y33" s="55"/>
      <c r="Z33" s="55">
        <v>7</v>
      </c>
      <c r="AM33" s="103">
        <v>10</v>
      </c>
      <c r="AN33" s="119">
        <v>3</v>
      </c>
      <c r="AO33">
        <v>2</v>
      </c>
      <c r="AQ33" s="37">
        <v>8</v>
      </c>
      <c r="AR33" s="115">
        <v>8.5344827586206904</v>
      </c>
      <c r="AS33" s="116">
        <v>1.4655172413793103</v>
      </c>
      <c r="AT33" s="37">
        <v>10</v>
      </c>
      <c r="AU33" s="37"/>
      <c r="AV33" s="124"/>
      <c r="AW33" s="124"/>
      <c r="AX33" s="124"/>
      <c r="AY33" s="124"/>
      <c r="AZ33" s="124"/>
      <c r="BA33" s="124"/>
    </row>
    <row r="34" spans="1:53" x14ac:dyDescent="0.2">
      <c r="A34" s="102">
        <v>3</v>
      </c>
      <c r="B34" s="53">
        <v>5</v>
      </c>
      <c r="C34" s="53">
        <v>1</v>
      </c>
      <c r="D34" s="53">
        <v>6</v>
      </c>
      <c r="E34" s="53"/>
      <c r="F34" s="53"/>
      <c r="G34" s="53"/>
      <c r="H34" s="53">
        <v>6</v>
      </c>
      <c r="S34" s="103">
        <v>3</v>
      </c>
      <c r="T34" s="55">
        <v>5</v>
      </c>
      <c r="U34" s="55">
        <v>1</v>
      </c>
      <c r="V34" s="55">
        <v>6</v>
      </c>
      <c r="W34" s="55"/>
      <c r="X34" s="55"/>
      <c r="Y34" s="55"/>
      <c r="Z34" s="55">
        <v>6</v>
      </c>
      <c r="AQ34" s="37">
        <v>9</v>
      </c>
      <c r="AR34" s="113">
        <v>0.85344827586206895</v>
      </c>
      <c r="AS34" s="114">
        <v>0.14655172413793102</v>
      </c>
      <c r="AT34" s="37">
        <v>1</v>
      </c>
      <c r="AU34" s="37"/>
      <c r="AV34" s="37"/>
      <c r="AW34" s="37"/>
      <c r="AX34" s="37"/>
      <c r="AY34" s="37"/>
      <c r="AZ34" s="37"/>
      <c r="BA34" s="37"/>
    </row>
    <row r="35" spans="1:53" x14ac:dyDescent="0.2">
      <c r="A35" s="102">
        <v>4</v>
      </c>
      <c r="B35" s="53"/>
      <c r="C35" s="53">
        <v>3</v>
      </c>
      <c r="D35" s="53">
        <v>3</v>
      </c>
      <c r="E35" s="53"/>
      <c r="F35" s="53"/>
      <c r="G35" s="53"/>
      <c r="H35" s="53">
        <v>3</v>
      </c>
      <c r="S35" s="103">
        <v>4</v>
      </c>
      <c r="T35" s="55"/>
      <c r="U35" s="55">
        <v>3</v>
      </c>
      <c r="V35" s="55">
        <v>3</v>
      </c>
      <c r="W35" s="55"/>
      <c r="X35" s="55"/>
      <c r="Y35" s="55"/>
      <c r="Z35" s="55">
        <v>3</v>
      </c>
      <c r="AD35" s="125" t="s">
        <v>223</v>
      </c>
      <c r="AE35" s="125" t="s">
        <v>201</v>
      </c>
      <c r="AF35" s="125" t="s">
        <v>162</v>
      </c>
      <c r="AG35" s="125" t="s">
        <v>225</v>
      </c>
      <c r="AH35" s="125" t="s">
        <v>226</v>
      </c>
      <c r="AI35" s="125" t="s">
        <v>225</v>
      </c>
      <c r="AQ35" s="37">
        <v>10</v>
      </c>
      <c r="AR35" s="115">
        <v>4.2672413793103452</v>
      </c>
      <c r="AS35" s="116">
        <v>0.73275862068965514</v>
      </c>
      <c r="AT35" s="37">
        <v>5</v>
      </c>
    </row>
    <row r="36" spans="1:53" x14ac:dyDescent="0.2">
      <c r="A36" s="102">
        <v>5</v>
      </c>
      <c r="B36" s="53">
        <v>2</v>
      </c>
      <c r="C36" s="53"/>
      <c r="D36" s="53">
        <v>2</v>
      </c>
      <c r="E36" s="53">
        <v>1</v>
      </c>
      <c r="F36" s="53"/>
      <c r="G36" s="53">
        <v>1</v>
      </c>
      <c r="H36" s="53">
        <v>3</v>
      </c>
      <c r="S36" s="103">
        <v>5</v>
      </c>
      <c r="T36" s="55">
        <v>2</v>
      </c>
      <c r="U36" s="55"/>
      <c r="V36" s="55">
        <v>2</v>
      </c>
      <c r="W36" s="55">
        <v>1</v>
      </c>
      <c r="X36" s="55"/>
      <c r="Y36" s="55">
        <v>1</v>
      </c>
      <c r="Z36" s="55">
        <v>3</v>
      </c>
      <c r="AD36" s="126" t="s">
        <v>171</v>
      </c>
      <c r="AE36" s="125" t="s">
        <v>199</v>
      </c>
      <c r="AF36" s="125">
        <v>26</v>
      </c>
      <c r="AG36" s="129">
        <v>2.7059898973558271E-2</v>
      </c>
      <c r="AH36" s="127" t="s">
        <v>54</v>
      </c>
      <c r="AI36" s="125">
        <v>0.16491533454035814</v>
      </c>
      <c r="AL36" t="s">
        <v>204</v>
      </c>
      <c r="AQ36" t="s">
        <v>197</v>
      </c>
      <c r="AR36">
        <v>99</v>
      </c>
      <c r="AS36">
        <v>17</v>
      </c>
      <c r="AT36">
        <v>116</v>
      </c>
    </row>
    <row r="37" spans="1:53" x14ac:dyDescent="0.2">
      <c r="A37" s="102">
        <v>6</v>
      </c>
      <c r="B37" s="53"/>
      <c r="C37" s="53"/>
      <c r="D37" s="53"/>
      <c r="E37" s="53">
        <v>1</v>
      </c>
      <c r="F37" s="53"/>
      <c r="G37" s="53">
        <v>1</v>
      </c>
      <c r="H37" s="53">
        <v>1</v>
      </c>
      <c r="S37" s="103">
        <v>6</v>
      </c>
      <c r="T37" s="55"/>
      <c r="U37" s="55"/>
      <c r="V37" s="55"/>
      <c r="W37" s="55">
        <v>1</v>
      </c>
      <c r="X37" s="55"/>
      <c r="Y37" s="55">
        <v>1</v>
      </c>
      <c r="Z37" s="55">
        <v>1</v>
      </c>
      <c r="AD37" s="125"/>
      <c r="AE37" s="125"/>
      <c r="AF37" s="125"/>
      <c r="AG37" s="125"/>
      <c r="AH37" s="127" t="s">
        <v>86</v>
      </c>
      <c r="AI37" s="125"/>
    </row>
    <row r="38" spans="1:53" ht="17" thickBot="1" x14ac:dyDescent="0.25">
      <c r="A38" s="102">
        <v>7</v>
      </c>
      <c r="B38" s="53">
        <v>2</v>
      </c>
      <c r="C38" s="53">
        <v>1</v>
      </c>
      <c r="D38" s="53">
        <v>3</v>
      </c>
      <c r="E38" s="53">
        <v>1</v>
      </c>
      <c r="F38" s="53"/>
      <c r="G38" s="53">
        <v>1</v>
      </c>
      <c r="H38" s="53">
        <v>4</v>
      </c>
      <c r="S38" s="103">
        <v>7</v>
      </c>
      <c r="T38" s="55">
        <v>2</v>
      </c>
      <c r="U38" s="55">
        <v>1</v>
      </c>
      <c r="V38" s="55">
        <v>3</v>
      </c>
      <c r="W38" s="55">
        <v>1</v>
      </c>
      <c r="X38" s="55"/>
      <c r="Y38" s="55">
        <v>1</v>
      </c>
      <c r="Z38" s="55">
        <v>4</v>
      </c>
      <c r="AD38" s="125"/>
      <c r="AE38" s="125" t="s">
        <v>224</v>
      </c>
      <c r="AF38" s="125">
        <v>4</v>
      </c>
      <c r="AG38" s="125"/>
      <c r="AH38" s="127" t="s">
        <v>54</v>
      </c>
      <c r="AI38" s="125">
        <v>0.1353352832366127</v>
      </c>
      <c r="AL38" t="s">
        <v>174</v>
      </c>
      <c r="AM38" t="e">
        <v>#REF!</v>
      </c>
      <c r="AN38" t="e">
        <v>#REF!</v>
      </c>
      <c r="AO38" t="s">
        <v>197</v>
      </c>
      <c r="AQ38" t="s">
        <v>206</v>
      </c>
      <c r="AS38" t="s">
        <v>207</v>
      </c>
      <c r="AT38">
        <v>0.05</v>
      </c>
    </row>
    <row r="39" spans="1:53" ht="17" thickTop="1" x14ac:dyDescent="0.2">
      <c r="A39" s="102">
        <v>8</v>
      </c>
      <c r="B39" s="53"/>
      <c r="C39" s="53">
        <v>4</v>
      </c>
      <c r="D39" s="53">
        <v>4</v>
      </c>
      <c r="E39" s="53"/>
      <c r="F39" s="53"/>
      <c r="G39" s="53"/>
      <c r="H39" s="53">
        <v>4</v>
      </c>
      <c r="S39" s="103">
        <v>8</v>
      </c>
      <c r="T39" s="55"/>
      <c r="U39" s="55">
        <v>4</v>
      </c>
      <c r="V39" s="55">
        <v>4</v>
      </c>
      <c r="W39" s="55"/>
      <c r="X39" s="55"/>
      <c r="Y39" s="55"/>
      <c r="Z39" s="55">
        <v>4</v>
      </c>
      <c r="AD39" s="125"/>
      <c r="AE39" s="125"/>
      <c r="AF39" s="125"/>
      <c r="AG39" s="125"/>
      <c r="AH39" s="127" t="s">
        <v>86</v>
      </c>
      <c r="AI39" s="125"/>
      <c r="AL39">
        <v>1</v>
      </c>
      <c r="AM39" s="111">
        <v>6</v>
      </c>
      <c r="AN39" s="112">
        <v>7</v>
      </c>
      <c r="AO39">
        <v>13</v>
      </c>
      <c r="AQ39" s="117" t="s">
        <v>208</v>
      </c>
      <c r="AR39" s="117" t="s">
        <v>209</v>
      </c>
      <c r="AS39" s="117" t="s">
        <v>210</v>
      </c>
      <c r="AT39" s="117" t="s">
        <v>211</v>
      </c>
    </row>
    <row r="40" spans="1:53" ht="17" thickBot="1" x14ac:dyDescent="0.25">
      <c r="A40" s="102">
        <v>10</v>
      </c>
      <c r="B40" s="53"/>
      <c r="C40" s="53">
        <v>1</v>
      </c>
      <c r="D40" s="53">
        <v>1</v>
      </c>
      <c r="E40" s="53"/>
      <c r="F40" s="53">
        <v>1</v>
      </c>
      <c r="G40" s="53">
        <v>1</v>
      </c>
      <c r="H40" s="53">
        <v>2</v>
      </c>
      <c r="S40" s="103">
        <v>10</v>
      </c>
      <c r="T40" s="55"/>
      <c r="U40" s="55">
        <v>1</v>
      </c>
      <c r="V40" s="55">
        <v>1</v>
      </c>
      <c r="W40" s="55"/>
      <c r="X40" s="55">
        <v>1</v>
      </c>
      <c r="Y40" s="55">
        <v>1</v>
      </c>
      <c r="Z40" s="55">
        <v>2</v>
      </c>
      <c r="AD40" s="126" t="s">
        <v>174</v>
      </c>
      <c r="AE40" s="125" t="s">
        <v>199</v>
      </c>
      <c r="AF40" s="125"/>
      <c r="AG40" s="125">
        <v>0.91437385784439917</v>
      </c>
      <c r="AH40" s="127" t="s">
        <v>54</v>
      </c>
      <c r="AI40" s="125">
        <v>0.350177050912232</v>
      </c>
      <c r="AL40">
        <v>2</v>
      </c>
      <c r="AM40" s="113">
        <v>2.7692307692307692</v>
      </c>
      <c r="AN40" s="114">
        <v>3.2307692307692308</v>
      </c>
      <c r="AO40">
        <v>6</v>
      </c>
      <c r="AQ40">
        <v>26</v>
      </c>
      <c r="AR40">
        <v>4</v>
      </c>
      <c r="AS40">
        <v>2</v>
      </c>
      <c r="AT40">
        <v>3</v>
      </c>
    </row>
    <row r="41" spans="1:53" ht="17" thickTop="1" x14ac:dyDescent="0.2">
      <c r="A41" s="17" t="s">
        <v>160</v>
      </c>
      <c r="B41" s="53">
        <v>48</v>
      </c>
      <c r="C41" s="53">
        <v>56</v>
      </c>
      <c r="D41" s="53">
        <v>104</v>
      </c>
      <c r="E41" s="53">
        <v>12</v>
      </c>
      <c r="F41" s="53">
        <v>4</v>
      </c>
      <c r="G41" s="53">
        <v>16</v>
      </c>
      <c r="H41" s="53">
        <v>120</v>
      </c>
      <c r="S41" s="52" t="s">
        <v>160</v>
      </c>
      <c r="T41" s="56">
        <v>48</v>
      </c>
      <c r="U41" s="56">
        <v>56</v>
      </c>
      <c r="V41" s="56">
        <v>104</v>
      </c>
      <c r="W41" s="56">
        <v>12</v>
      </c>
      <c r="X41" s="56">
        <v>4</v>
      </c>
      <c r="Y41" s="56">
        <v>16</v>
      </c>
      <c r="Z41" s="56">
        <v>120</v>
      </c>
      <c r="AD41" s="125"/>
      <c r="AE41" s="125"/>
      <c r="AF41" s="125"/>
      <c r="AG41" s="125"/>
      <c r="AH41" s="127" t="s">
        <v>86</v>
      </c>
      <c r="AI41" s="125"/>
      <c r="AL41">
        <v>3</v>
      </c>
      <c r="AM41" s="113">
        <v>1.3846153846153846</v>
      </c>
      <c r="AN41" s="114">
        <v>1.6153846153846154</v>
      </c>
      <c r="AO41">
        <v>3</v>
      </c>
    </row>
    <row r="42" spans="1:53" ht="17" thickBot="1" x14ac:dyDescent="0.25">
      <c r="S42" s="103">
        <v>1</v>
      </c>
      <c r="T42">
        <v>14</v>
      </c>
      <c r="U42">
        <v>10</v>
      </c>
      <c r="V42" s="119">
        <v>24</v>
      </c>
      <c r="W42">
        <v>2</v>
      </c>
      <c r="X42">
        <v>1</v>
      </c>
      <c r="Y42" s="119">
        <v>3</v>
      </c>
      <c r="Z42">
        <v>27</v>
      </c>
      <c r="AD42" s="125"/>
      <c r="AE42" s="125" t="s">
        <v>224</v>
      </c>
      <c r="AF42" s="125"/>
      <c r="AG42" s="125"/>
      <c r="AH42" s="127" t="s">
        <v>54</v>
      </c>
      <c r="AI42" s="125">
        <v>0.5049850758650124</v>
      </c>
      <c r="AL42">
        <v>6</v>
      </c>
      <c r="AM42" s="113">
        <v>0.46153846153846156</v>
      </c>
      <c r="AN42" s="114">
        <v>0.53846153846153844</v>
      </c>
      <c r="AO42">
        <v>1</v>
      </c>
      <c r="AQ42" t="s">
        <v>212</v>
      </c>
    </row>
    <row r="43" spans="1:53" ht="17" thickTop="1" x14ac:dyDescent="0.2">
      <c r="S43" s="103">
        <v>2</v>
      </c>
      <c r="T43">
        <v>8</v>
      </c>
      <c r="U43">
        <v>13</v>
      </c>
      <c r="V43" s="119">
        <v>21</v>
      </c>
      <c r="W43">
        <v>2</v>
      </c>
      <c r="X43">
        <v>0</v>
      </c>
      <c r="Y43" s="119">
        <v>2</v>
      </c>
      <c r="Z43">
        <v>23</v>
      </c>
      <c r="AD43" s="125"/>
      <c r="AE43" s="125"/>
      <c r="AF43" s="125"/>
      <c r="AG43" s="125"/>
      <c r="AH43" s="127" t="s">
        <v>86</v>
      </c>
      <c r="AI43" s="125"/>
      <c r="AL43">
        <v>8</v>
      </c>
      <c r="AM43" s="113">
        <v>0.46153846153846156</v>
      </c>
      <c r="AN43" s="114">
        <v>0.53846153846153844</v>
      </c>
      <c r="AO43">
        <v>1</v>
      </c>
      <c r="AQ43" s="117" t="s">
        <v>118</v>
      </c>
      <c r="AR43" s="117" t="s">
        <v>213</v>
      </c>
      <c r="AS43" s="117" t="s">
        <v>214</v>
      </c>
      <c r="AT43" s="117" t="s">
        <v>215</v>
      </c>
      <c r="AU43" s="117" t="s">
        <v>216</v>
      </c>
      <c r="AV43" s="117" t="s">
        <v>217</v>
      </c>
    </row>
    <row r="44" spans="1:53" x14ac:dyDescent="0.2">
      <c r="S44" s="103">
        <v>3</v>
      </c>
      <c r="T44">
        <v>10</v>
      </c>
      <c r="U44">
        <v>7</v>
      </c>
      <c r="V44" s="119">
        <v>17</v>
      </c>
      <c r="W44">
        <v>0</v>
      </c>
      <c r="X44">
        <v>0</v>
      </c>
      <c r="Y44" s="119">
        <v>0</v>
      </c>
      <c r="Z44">
        <v>17</v>
      </c>
      <c r="AD44" s="126" t="s">
        <v>172</v>
      </c>
      <c r="AE44" s="125" t="s">
        <v>199</v>
      </c>
      <c r="AF44" s="125"/>
      <c r="AG44" s="129">
        <v>3.7893321194253947E-2</v>
      </c>
      <c r="AH44" s="127" t="s">
        <v>54</v>
      </c>
      <c r="AI44" s="125">
        <v>0.88017481362629235</v>
      </c>
      <c r="AL44">
        <v>10</v>
      </c>
      <c r="AM44" s="113">
        <v>0.92307692307692313</v>
      </c>
      <c r="AN44" s="114">
        <v>1.0769230769230769</v>
      </c>
      <c r="AO44">
        <v>2</v>
      </c>
      <c r="AQ44" t="s">
        <v>218</v>
      </c>
      <c r="AR44" t="e">
        <v>#VALUE!</v>
      </c>
      <c r="AS44" t="e">
        <v>#VALUE!</v>
      </c>
      <c r="AT44">
        <v>7.8147279032511792</v>
      </c>
      <c r="AU44" s="218" t="e">
        <v>#VALUE!</v>
      </c>
      <c r="AV44" t="e">
        <v>#VALUE!</v>
      </c>
    </row>
    <row r="45" spans="1:53" x14ac:dyDescent="0.2">
      <c r="S45" s="103">
        <v>4</v>
      </c>
      <c r="T45">
        <v>4</v>
      </c>
      <c r="U45">
        <v>4</v>
      </c>
      <c r="V45" s="119">
        <v>8</v>
      </c>
      <c r="W45">
        <v>0</v>
      </c>
      <c r="X45">
        <v>0</v>
      </c>
      <c r="Y45" s="119">
        <v>0</v>
      </c>
      <c r="Z45">
        <v>8</v>
      </c>
      <c r="AD45" s="125"/>
      <c r="AE45" s="125"/>
      <c r="AF45" s="125"/>
      <c r="AG45" s="125"/>
      <c r="AH45" s="127" t="s">
        <v>86</v>
      </c>
      <c r="AI45" s="125"/>
      <c r="AL45" t="s">
        <v>538</v>
      </c>
      <c r="AM45" s="113">
        <v>0</v>
      </c>
      <c r="AN45" s="114">
        <v>0</v>
      </c>
      <c r="AO45">
        <v>0</v>
      </c>
      <c r="AQ45" t="s">
        <v>219</v>
      </c>
      <c r="AR45" t="e">
        <v>#VALUE!</v>
      </c>
      <c r="AS45" t="e">
        <v>#VALUE!</v>
      </c>
      <c r="AT45">
        <v>7.8147279032511792</v>
      </c>
      <c r="AU45" s="218" t="e">
        <v>#VALUE!</v>
      </c>
      <c r="AV45" t="e">
        <v>#VALUE!</v>
      </c>
    </row>
    <row r="46" spans="1:53" x14ac:dyDescent="0.2">
      <c r="S46" s="103">
        <v>5</v>
      </c>
      <c r="T46">
        <v>5</v>
      </c>
      <c r="U46">
        <v>3</v>
      </c>
      <c r="V46" s="119">
        <v>8</v>
      </c>
      <c r="W46">
        <v>2</v>
      </c>
      <c r="X46">
        <v>0</v>
      </c>
      <c r="Y46" s="119">
        <v>2</v>
      </c>
      <c r="Z46">
        <v>10</v>
      </c>
      <c r="AD46" s="125"/>
      <c r="AE46" s="125" t="s">
        <v>224</v>
      </c>
      <c r="AF46" s="125"/>
      <c r="AG46" s="125"/>
      <c r="AH46" s="127" t="s">
        <v>54</v>
      </c>
      <c r="AI46" s="125">
        <v>0.13533528324225835</v>
      </c>
      <c r="AL46" t="s">
        <v>538</v>
      </c>
      <c r="AM46" s="115">
        <v>0</v>
      </c>
      <c r="AN46" s="116">
        <v>0</v>
      </c>
      <c r="AO46">
        <v>0</v>
      </c>
      <c r="AQ46" s="118"/>
      <c r="AR46" s="118"/>
      <c r="AS46" s="118"/>
      <c r="AT46" s="118"/>
      <c r="AU46" s="118"/>
      <c r="AV46" s="118"/>
    </row>
    <row r="47" spans="1:53" x14ac:dyDescent="0.2">
      <c r="S47" s="103">
        <v>6</v>
      </c>
      <c r="T47">
        <v>2</v>
      </c>
      <c r="U47">
        <v>1</v>
      </c>
      <c r="V47" s="119">
        <v>3</v>
      </c>
      <c r="W47">
        <v>3</v>
      </c>
      <c r="X47">
        <v>0</v>
      </c>
      <c r="Y47" s="119">
        <v>3</v>
      </c>
      <c r="Z47">
        <v>6</v>
      </c>
      <c r="AD47" s="125"/>
      <c r="AE47" s="125"/>
      <c r="AF47" s="125"/>
      <c r="AG47" s="125"/>
      <c r="AH47" s="127" t="s">
        <v>86</v>
      </c>
      <c r="AI47" s="125"/>
      <c r="AL47" t="s">
        <v>197</v>
      </c>
      <c r="AM47">
        <v>12</v>
      </c>
      <c r="AN47">
        <v>14</v>
      </c>
      <c r="AO47">
        <v>26</v>
      </c>
    </row>
    <row r="48" spans="1:53" x14ac:dyDescent="0.2">
      <c r="S48" s="103">
        <v>7</v>
      </c>
      <c r="T48">
        <v>3</v>
      </c>
      <c r="U48">
        <v>3</v>
      </c>
      <c r="V48" s="119">
        <v>6</v>
      </c>
      <c r="W48">
        <v>3</v>
      </c>
      <c r="X48">
        <v>0</v>
      </c>
      <c r="Y48" s="119">
        <v>3</v>
      </c>
      <c r="Z48">
        <v>9</v>
      </c>
      <c r="AD48" s="126" t="s">
        <v>173</v>
      </c>
      <c r="AE48" s="125" t="s">
        <v>199</v>
      </c>
      <c r="AF48" s="125"/>
      <c r="AG48" s="125">
        <v>6.2652742623627924E-2</v>
      </c>
      <c r="AH48" s="127" t="s">
        <v>54</v>
      </c>
      <c r="AI48" s="129">
        <v>4.1994684594567969E-2</v>
      </c>
    </row>
    <row r="49" spans="19:55" x14ac:dyDescent="0.2">
      <c r="S49" s="103">
        <v>8</v>
      </c>
      <c r="T49">
        <v>2</v>
      </c>
      <c r="U49">
        <v>7</v>
      </c>
      <c r="V49" s="119">
        <v>9</v>
      </c>
      <c r="W49">
        <v>1</v>
      </c>
      <c r="X49">
        <v>0</v>
      </c>
      <c r="Y49" s="119">
        <v>1</v>
      </c>
      <c r="Z49">
        <v>10</v>
      </c>
      <c r="AD49" s="125"/>
      <c r="AE49" s="125"/>
      <c r="AF49" s="125"/>
      <c r="AG49" s="125"/>
      <c r="AH49" s="127" t="s">
        <v>86</v>
      </c>
      <c r="AI49" s="125"/>
    </row>
    <row r="50" spans="19:55" x14ac:dyDescent="0.2">
      <c r="S50" s="108">
        <v>9</v>
      </c>
      <c r="T50">
        <v>0</v>
      </c>
      <c r="U50">
        <v>0</v>
      </c>
      <c r="V50" s="119">
        <v>0</v>
      </c>
      <c r="W50">
        <v>0</v>
      </c>
      <c r="X50">
        <v>1</v>
      </c>
      <c r="Y50" s="119">
        <v>1</v>
      </c>
      <c r="Z50">
        <v>1</v>
      </c>
      <c r="AD50" s="125"/>
      <c r="AE50" s="125" t="s">
        <v>224</v>
      </c>
      <c r="AF50" s="125"/>
      <c r="AG50" s="125"/>
      <c r="AH50" s="127" t="s">
        <v>54</v>
      </c>
      <c r="AI50" s="125">
        <v>0.26146410646762053</v>
      </c>
      <c r="AL50" s="126" t="s">
        <v>173</v>
      </c>
      <c r="AM50" s="110" t="s">
        <v>54</v>
      </c>
      <c r="AN50" s="110" t="s">
        <v>86</v>
      </c>
      <c r="AP50" s="125" t="s">
        <v>204</v>
      </c>
      <c r="AU50" t="s">
        <v>205</v>
      </c>
    </row>
    <row r="51" spans="19:55" ht="17" thickBot="1" x14ac:dyDescent="0.25">
      <c r="S51" s="103">
        <v>10</v>
      </c>
      <c r="T51">
        <v>0</v>
      </c>
      <c r="U51">
        <v>3</v>
      </c>
      <c r="V51" s="119">
        <v>3</v>
      </c>
      <c r="W51">
        <v>0</v>
      </c>
      <c r="X51">
        <v>2</v>
      </c>
      <c r="Y51" s="119">
        <v>2</v>
      </c>
      <c r="Z51">
        <v>5</v>
      </c>
      <c r="AD51" s="125"/>
      <c r="AE51" s="125"/>
      <c r="AF51" s="125"/>
      <c r="AG51" s="125"/>
      <c r="AH51" s="127" t="s">
        <v>86</v>
      </c>
      <c r="AI51" s="125"/>
      <c r="AL51" s="103">
        <v>1</v>
      </c>
      <c r="AM51">
        <v>2</v>
      </c>
      <c r="AN51">
        <v>1</v>
      </c>
    </row>
    <row r="52" spans="19:55" ht="18" thickTop="1" thickBot="1" x14ac:dyDescent="0.25">
      <c r="S52" s="52"/>
      <c r="T52" s="56"/>
      <c r="U52" s="56"/>
      <c r="V52" s="56"/>
      <c r="W52" s="56"/>
      <c r="X52" s="56"/>
      <c r="Y52" s="56"/>
      <c r="Z52" s="56"/>
      <c r="AD52" s="52" t="s">
        <v>160</v>
      </c>
      <c r="AE52" s="125" t="s">
        <v>199</v>
      </c>
      <c r="AF52" s="125"/>
      <c r="AG52" s="129">
        <v>7.3863481837519607E-3</v>
      </c>
      <c r="AH52" s="127" t="s">
        <v>54</v>
      </c>
      <c r="AI52" s="125">
        <v>0.34952204956485167</v>
      </c>
      <c r="AL52" s="103">
        <v>2</v>
      </c>
      <c r="AM52">
        <v>2</v>
      </c>
      <c r="AN52">
        <v>0</v>
      </c>
      <c r="AP52" s="37" t="s">
        <v>173</v>
      </c>
      <c r="AQ52" s="37" t="s">
        <v>54</v>
      </c>
      <c r="AR52" s="37" t="s">
        <v>86</v>
      </c>
      <c r="AS52" s="37" t="s">
        <v>197</v>
      </c>
      <c r="AT52" s="37"/>
      <c r="AU52" s="37" t="s">
        <v>206</v>
      </c>
      <c r="AV52" s="37"/>
      <c r="AW52" s="37" t="s">
        <v>207</v>
      </c>
      <c r="AX52" s="37">
        <v>0.05</v>
      </c>
      <c r="AY52" s="37"/>
      <c r="AZ52" s="37"/>
      <c r="BA52" s="37"/>
      <c r="BB52" s="37"/>
      <c r="BC52" s="37"/>
    </row>
    <row r="53" spans="19:55" ht="17" thickTop="1" x14ac:dyDescent="0.2">
      <c r="AD53" s="125"/>
      <c r="AE53" s="125"/>
      <c r="AF53" s="125"/>
      <c r="AG53" s="125"/>
      <c r="AH53" s="127" t="s">
        <v>86</v>
      </c>
      <c r="AI53" s="125"/>
      <c r="AL53" s="103">
        <v>5</v>
      </c>
      <c r="AM53">
        <v>2</v>
      </c>
      <c r="AN53">
        <v>0</v>
      </c>
      <c r="AP53" s="37">
        <v>1</v>
      </c>
      <c r="AQ53" s="111">
        <v>2.2941176470588234</v>
      </c>
      <c r="AR53" s="122">
        <v>0.70588235294117652</v>
      </c>
      <c r="AS53" s="37">
        <v>3</v>
      </c>
      <c r="AT53" s="37"/>
      <c r="AU53" s="117" t="s">
        <v>208</v>
      </c>
      <c r="AV53" s="117" t="s">
        <v>209</v>
      </c>
      <c r="AW53" s="117" t="s">
        <v>210</v>
      </c>
      <c r="AX53" s="117" t="s">
        <v>211</v>
      </c>
      <c r="AY53" s="123"/>
      <c r="AZ53" s="37"/>
      <c r="BA53" s="37"/>
      <c r="BB53" s="37"/>
      <c r="BC53" s="37"/>
    </row>
    <row r="54" spans="19:55" x14ac:dyDescent="0.2">
      <c r="AD54" s="125"/>
      <c r="AE54" s="125" t="s">
        <v>224</v>
      </c>
      <c r="AF54" s="125"/>
      <c r="AG54" s="125"/>
      <c r="AH54" s="127" t="s">
        <v>54</v>
      </c>
      <c r="AI54" s="125">
        <v>6.5241603963631406E-2</v>
      </c>
      <c r="AL54" s="103">
        <v>6</v>
      </c>
      <c r="AM54">
        <v>3</v>
      </c>
      <c r="AN54">
        <v>0</v>
      </c>
      <c r="AP54" s="37">
        <v>2</v>
      </c>
      <c r="AQ54" s="113">
        <v>1.5294117647058822</v>
      </c>
      <c r="AR54" s="114">
        <v>0.47058823529411764</v>
      </c>
      <c r="AS54" s="37">
        <v>2</v>
      </c>
      <c r="AT54" s="37"/>
      <c r="AU54" s="37">
        <v>17</v>
      </c>
      <c r="AV54" s="37">
        <v>8</v>
      </c>
      <c r="AW54" s="37">
        <v>2</v>
      </c>
      <c r="AX54" s="37">
        <v>7</v>
      </c>
      <c r="AY54" s="37"/>
      <c r="AZ54" s="37"/>
      <c r="BA54" s="37"/>
      <c r="BB54" s="37"/>
      <c r="BC54" s="37"/>
    </row>
    <row r="55" spans="19:55" x14ac:dyDescent="0.2">
      <c r="AD55" s="125"/>
      <c r="AE55" s="125"/>
      <c r="AF55" s="125"/>
      <c r="AG55" s="125"/>
      <c r="AH55" s="127" t="s">
        <v>86</v>
      </c>
      <c r="AI55" s="125"/>
      <c r="AL55" s="103">
        <v>7</v>
      </c>
      <c r="AM55">
        <v>3</v>
      </c>
      <c r="AN55">
        <v>0</v>
      </c>
      <c r="AP55" s="37">
        <v>5</v>
      </c>
      <c r="AQ55" s="113">
        <v>1.5294117647058822</v>
      </c>
      <c r="AR55" s="114">
        <v>0.47058823529411764</v>
      </c>
      <c r="AS55" s="37">
        <v>2</v>
      </c>
      <c r="AT55" s="37"/>
      <c r="AU55" s="37"/>
      <c r="AV55" s="37"/>
      <c r="AW55" s="37"/>
      <c r="AX55" s="37"/>
      <c r="AY55" s="37"/>
      <c r="AZ55" s="37"/>
      <c r="BA55" s="37"/>
      <c r="BB55" s="37"/>
      <c r="BC55" s="37"/>
    </row>
    <row r="56" spans="19:55" ht="17" thickBot="1" x14ac:dyDescent="0.25">
      <c r="AL56" s="103">
        <v>8</v>
      </c>
      <c r="AM56">
        <v>1</v>
      </c>
      <c r="AN56">
        <v>0</v>
      </c>
      <c r="AP56" s="37">
        <v>6</v>
      </c>
      <c r="AQ56" s="113">
        <v>2.2941176470588234</v>
      </c>
      <c r="AR56" s="114">
        <v>0.70588235294117652</v>
      </c>
      <c r="AS56" s="37">
        <v>3</v>
      </c>
      <c r="AT56" s="37"/>
      <c r="AU56" s="37" t="s">
        <v>212</v>
      </c>
      <c r="AV56" s="37"/>
      <c r="AW56" s="37"/>
      <c r="AX56" s="37"/>
      <c r="AY56" s="37"/>
      <c r="AZ56" s="37"/>
      <c r="BA56" s="37"/>
      <c r="BB56" s="37"/>
      <c r="BC56" s="37"/>
    </row>
    <row r="57" spans="19:55" ht="17" thickTop="1" x14ac:dyDescent="0.2">
      <c r="AL57" s="108">
        <v>9</v>
      </c>
      <c r="AM57">
        <v>0</v>
      </c>
      <c r="AN57">
        <v>1</v>
      </c>
      <c r="AP57" s="37">
        <v>7</v>
      </c>
      <c r="AQ57" s="113">
        <v>2.2941176470588234</v>
      </c>
      <c r="AR57" s="114">
        <v>0.70588235294117652</v>
      </c>
      <c r="AS57" s="37">
        <v>3</v>
      </c>
      <c r="AT57" s="37"/>
      <c r="AU57" s="117" t="s">
        <v>118</v>
      </c>
      <c r="AV57" s="117" t="s">
        <v>213</v>
      </c>
      <c r="AW57" s="117" t="s">
        <v>214</v>
      </c>
      <c r="AX57" s="117" t="s">
        <v>215</v>
      </c>
      <c r="AY57" s="117" t="s">
        <v>216</v>
      </c>
      <c r="AZ57" s="117" t="s">
        <v>217</v>
      </c>
      <c r="BA57" s="123"/>
      <c r="BB57" s="123"/>
      <c r="BC57" s="37"/>
    </row>
    <row r="58" spans="19:55" x14ac:dyDescent="0.2">
      <c r="AL58" s="103">
        <v>10</v>
      </c>
      <c r="AM58">
        <v>0</v>
      </c>
      <c r="AN58">
        <v>2</v>
      </c>
      <c r="AP58" s="37">
        <v>8</v>
      </c>
      <c r="AQ58" s="113">
        <v>0.76470588235294112</v>
      </c>
      <c r="AR58" s="114">
        <v>0.23529411764705882</v>
      </c>
      <c r="AS58" s="37">
        <v>1</v>
      </c>
      <c r="AT58" s="37"/>
      <c r="AU58" s="37" t="s">
        <v>218</v>
      </c>
      <c r="AV58" s="37" t="e">
        <v>#NAME?</v>
      </c>
      <c r="AW58" s="37" t="e">
        <v>#NAME?</v>
      </c>
      <c r="AX58" s="37">
        <v>14.067140449340167</v>
      </c>
      <c r="AY58" s="35" t="e">
        <v>#NAME?</v>
      </c>
      <c r="AZ58" s="35" t="e">
        <v>#NAME?</v>
      </c>
      <c r="BA58" s="37"/>
      <c r="BB58" s="37"/>
      <c r="BC58" s="37"/>
    </row>
    <row r="59" spans="19:55" x14ac:dyDescent="0.2">
      <c r="AP59" s="37">
        <v>9</v>
      </c>
      <c r="AQ59" s="113">
        <v>0.76470588235294112</v>
      </c>
      <c r="AR59" s="114">
        <v>0.23529411764705882</v>
      </c>
      <c r="AS59" s="37">
        <v>1</v>
      </c>
      <c r="AT59" s="37"/>
      <c r="AU59" s="37" t="s">
        <v>219</v>
      </c>
      <c r="AV59" s="37" t="e">
        <v>#NAME?</v>
      </c>
      <c r="AW59" s="37" t="e">
        <v>#NAME?</v>
      </c>
      <c r="AX59" s="37">
        <v>14.067140449340167</v>
      </c>
      <c r="AY59" s="35" t="e">
        <v>#NAME?</v>
      </c>
      <c r="AZ59" s="35" t="e">
        <v>#NAME?</v>
      </c>
      <c r="BA59" s="37"/>
      <c r="BB59" s="37"/>
      <c r="BC59" s="37"/>
    </row>
    <row r="60" spans="19:55" x14ac:dyDescent="0.2">
      <c r="AP60" s="37">
        <v>10</v>
      </c>
      <c r="AQ60" s="115">
        <v>1.5294117647058822</v>
      </c>
      <c r="AR60" s="116">
        <v>0.47058823529411764</v>
      </c>
      <c r="AS60" s="37">
        <v>2</v>
      </c>
      <c r="AT60" s="37"/>
      <c r="AU60" s="124"/>
      <c r="AV60" s="124"/>
      <c r="AW60" s="124"/>
      <c r="AX60" s="124"/>
      <c r="AY60" s="124"/>
      <c r="AZ60" s="124"/>
      <c r="BA60" s="37"/>
      <c r="BB60" s="37"/>
      <c r="BC60" s="37"/>
    </row>
    <row r="61" spans="19:55" x14ac:dyDescent="0.2">
      <c r="AP61" s="37" t="s">
        <v>197</v>
      </c>
      <c r="AQ61" s="115">
        <v>13</v>
      </c>
      <c r="AR61" s="115">
        <v>4</v>
      </c>
      <c r="AS61" s="37">
        <v>17</v>
      </c>
      <c r="AT61" s="37"/>
      <c r="AU61" s="37"/>
      <c r="AV61" s="37"/>
      <c r="AW61" s="37"/>
      <c r="AX61" s="37"/>
      <c r="AY61" s="37"/>
      <c r="AZ61" s="37"/>
      <c r="BA61" s="37"/>
      <c r="BB61" s="37"/>
      <c r="BC61" s="37"/>
    </row>
    <row r="62" spans="19:55" x14ac:dyDescent="0.2">
      <c r="AP62" s="37"/>
      <c r="AQ62" s="115"/>
      <c r="AR62" s="115"/>
      <c r="AS62" s="37"/>
      <c r="AT62" s="37"/>
      <c r="AU62" s="37"/>
      <c r="AV62" s="37"/>
      <c r="AW62" s="37"/>
      <c r="AX62" s="37"/>
      <c r="AY62" s="37"/>
      <c r="AZ62" s="37"/>
      <c r="BA62" s="37"/>
      <c r="BB62" s="37"/>
      <c r="BC62" s="37"/>
    </row>
    <row r="63" spans="19:55" x14ac:dyDescent="0.2">
      <c r="AP63" s="37"/>
      <c r="AQ63" s="37"/>
      <c r="AR63" s="37"/>
      <c r="AS63" s="37"/>
      <c r="AT63" s="37"/>
      <c r="AU63" s="37"/>
      <c r="AV63" s="37"/>
      <c r="AW63" s="37"/>
      <c r="AX63" s="37"/>
      <c r="AY63" s="37"/>
      <c r="AZ63" s="37"/>
      <c r="BA63" s="37"/>
      <c r="BB63" s="37"/>
      <c r="BC63" s="3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53"/>
  <sheetViews>
    <sheetView topLeftCell="AS1" workbookViewId="0">
      <selection activeCell="AT5" sqref="AT5"/>
    </sheetView>
  </sheetViews>
  <sheetFormatPr baseColWidth="10" defaultRowHeight="16" x14ac:dyDescent="0.2"/>
  <cols>
    <col min="1" max="1" width="32.1640625" bestFit="1" customWidth="1"/>
    <col min="2" max="2" width="13.6640625" bestFit="1" customWidth="1"/>
    <col min="3" max="4" width="2.83203125" bestFit="1" customWidth="1"/>
    <col min="5" max="5" width="2.83203125" customWidth="1"/>
    <col min="6" max="8" width="2.83203125" bestFit="1" customWidth="1"/>
    <col min="9" max="11" width="2.83203125" customWidth="1"/>
    <col min="12" max="25" width="2.83203125" bestFit="1" customWidth="1"/>
    <col min="26" max="26" width="11.6640625" bestFit="1" customWidth="1"/>
    <col min="27" max="27" width="13.6640625" bestFit="1" customWidth="1"/>
    <col min="28" max="32" width="2.83203125" bestFit="1" customWidth="1"/>
    <col min="33" max="33" width="16.6640625" bestFit="1" customWidth="1"/>
    <col min="34" max="34" width="11.6640625" bestFit="1" customWidth="1"/>
  </cols>
  <sheetData>
    <row r="1" spans="1:74" x14ac:dyDescent="0.2">
      <c r="A1" s="50" t="s">
        <v>50</v>
      </c>
      <c r="B1" t="s">
        <v>164</v>
      </c>
    </row>
    <row r="2" spans="1:74" x14ac:dyDescent="0.2">
      <c r="A2" s="50" t="s">
        <v>14</v>
      </c>
      <c r="B2" t="s">
        <v>164</v>
      </c>
    </row>
    <row r="3" spans="1:74" x14ac:dyDescent="0.2">
      <c r="A3" s="50" t="s">
        <v>178</v>
      </c>
      <c r="B3" t="s">
        <v>164</v>
      </c>
      <c r="AO3" s="132" t="s">
        <v>195</v>
      </c>
      <c r="AP3" s="133" t="s">
        <v>168</v>
      </c>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row>
    <row r="4" spans="1:74" x14ac:dyDescent="0.2">
      <c r="AO4" s="132"/>
      <c r="AP4" s="57" t="s">
        <v>53</v>
      </c>
      <c r="AQ4" s="57"/>
      <c r="AR4" s="57"/>
      <c r="AS4" s="57"/>
      <c r="AT4" s="57"/>
      <c r="AU4" s="57"/>
      <c r="AV4" s="57"/>
      <c r="AW4" s="57"/>
      <c r="AX4" s="57"/>
      <c r="AY4" s="57"/>
      <c r="AZ4" s="57"/>
      <c r="BA4" s="57"/>
      <c r="BB4" s="57"/>
      <c r="BC4" s="57"/>
      <c r="BD4" s="57"/>
      <c r="BE4" s="57"/>
      <c r="BF4" s="57"/>
      <c r="BG4" s="57"/>
      <c r="BH4" s="57"/>
      <c r="BI4" s="57"/>
      <c r="BJ4" s="57"/>
      <c r="BK4" s="57"/>
      <c r="BL4" s="57"/>
      <c r="BM4" s="57"/>
      <c r="BN4" s="133" t="s">
        <v>187</v>
      </c>
      <c r="BO4" s="57" t="s">
        <v>73</v>
      </c>
      <c r="BP4" s="57"/>
      <c r="BQ4" s="57"/>
      <c r="BR4" s="57"/>
      <c r="BS4" s="57"/>
      <c r="BT4" s="57"/>
      <c r="BU4" s="133" t="s">
        <v>188</v>
      </c>
      <c r="BV4" s="133" t="s">
        <v>160</v>
      </c>
    </row>
    <row r="5" spans="1:74" x14ac:dyDescent="0.2">
      <c r="A5" s="50" t="s">
        <v>232</v>
      </c>
      <c r="B5" t="s">
        <v>195</v>
      </c>
      <c r="AO5" s="54" t="s">
        <v>159</v>
      </c>
      <c r="AP5" s="134">
        <v>12</v>
      </c>
      <c r="AQ5" s="134">
        <v>13</v>
      </c>
      <c r="AR5" s="134">
        <v>14</v>
      </c>
      <c r="AS5" s="134">
        <v>15</v>
      </c>
      <c r="AT5" s="134">
        <v>16</v>
      </c>
      <c r="AU5" s="134">
        <v>17</v>
      </c>
      <c r="AV5" s="134">
        <v>22</v>
      </c>
      <c r="AW5" s="134">
        <v>23</v>
      </c>
      <c r="AX5" s="134">
        <v>24</v>
      </c>
      <c r="AY5" s="134">
        <v>25</v>
      </c>
      <c r="AZ5" s="134">
        <v>26</v>
      </c>
      <c r="BA5" s="134">
        <v>27</v>
      </c>
      <c r="BB5" s="134">
        <v>31</v>
      </c>
      <c r="BC5" s="134">
        <v>32</v>
      </c>
      <c r="BD5" s="134">
        <v>33</v>
      </c>
      <c r="BE5" s="134">
        <v>34</v>
      </c>
      <c r="BF5" s="134">
        <v>35</v>
      </c>
      <c r="BG5" s="134">
        <v>36</v>
      </c>
      <c r="BH5" s="134">
        <v>37</v>
      </c>
      <c r="BI5" s="134">
        <v>41</v>
      </c>
      <c r="BJ5" s="134">
        <v>43</v>
      </c>
      <c r="BK5" s="134">
        <v>44</v>
      </c>
      <c r="BL5" s="134">
        <v>45</v>
      </c>
      <c r="BM5" s="134">
        <v>46</v>
      </c>
      <c r="BN5" s="57"/>
      <c r="BO5" s="134">
        <v>24</v>
      </c>
      <c r="BP5" s="134">
        <v>25</v>
      </c>
      <c r="BQ5" s="134">
        <v>31</v>
      </c>
      <c r="BR5" s="134">
        <v>41</v>
      </c>
      <c r="BS5" s="134">
        <v>45</v>
      </c>
      <c r="BT5" s="134">
        <v>46</v>
      </c>
      <c r="BU5" s="57"/>
      <c r="BV5" s="54"/>
    </row>
    <row r="6" spans="1:74" x14ac:dyDescent="0.2">
      <c r="A6" s="17" t="s">
        <v>184</v>
      </c>
      <c r="B6" s="53">
        <v>300</v>
      </c>
      <c r="AO6" s="135" t="s">
        <v>184</v>
      </c>
      <c r="AP6" s="136">
        <v>10</v>
      </c>
      <c r="AQ6" s="136">
        <v>5</v>
      </c>
      <c r="AR6" s="136">
        <v>20</v>
      </c>
      <c r="AS6" s="136">
        <v>15</v>
      </c>
      <c r="AT6" s="136">
        <v>20</v>
      </c>
      <c r="AU6" s="136">
        <v>10</v>
      </c>
      <c r="AV6" s="136">
        <v>5</v>
      </c>
      <c r="AW6" s="136">
        <v>5</v>
      </c>
      <c r="AX6" s="136">
        <v>5</v>
      </c>
      <c r="AY6" s="136">
        <v>15</v>
      </c>
      <c r="AZ6" s="136">
        <v>25</v>
      </c>
      <c r="BA6" s="136">
        <v>15</v>
      </c>
      <c r="BB6" s="136">
        <v>15</v>
      </c>
      <c r="BC6" s="136">
        <v>5</v>
      </c>
      <c r="BD6" s="136">
        <v>5</v>
      </c>
      <c r="BE6" s="136">
        <v>10</v>
      </c>
      <c r="BF6" s="136">
        <v>5</v>
      </c>
      <c r="BG6" s="136">
        <v>5</v>
      </c>
      <c r="BH6" s="136">
        <v>5</v>
      </c>
      <c r="BI6" s="136">
        <v>15</v>
      </c>
      <c r="BJ6" s="136">
        <v>5</v>
      </c>
      <c r="BK6" s="136">
        <v>5</v>
      </c>
      <c r="BL6" s="136">
        <v>10</v>
      </c>
      <c r="BM6" s="136">
        <v>25</v>
      </c>
      <c r="BN6" s="136">
        <v>260</v>
      </c>
      <c r="BO6" s="136">
        <v>5</v>
      </c>
      <c r="BP6" s="136">
        <v>5</v>
      </c>
      <c r="BQ6" s="136">
        <v>10</v>
      </c>
      <c r="BR6" s="136">
        <v>10</v>
      </c>
      <c r="BS6" s="136">
        <v>5</v>
      </c>
      <c r="BT6" s="136">
        <v>5</v>
      </c>
      <c r="BU6" s="136">
        <v>40</v>
      </c>
      <c r="BV6" s="136">
        <v>300</v>
      </c>
    </row>
    <row r="7" spans="1:74" x14ac:dyDescent="0.2">
      <c r="A7" s="104" t="s">
        <v>183</v>
      </c>
      <c r="B7" s="53">
        <v>60</v>
      </c>
      <c r="AO7" s="137" t="s">
        <v>183</v>
      </c>
      <c r="AP7" s="138">
        <v>2</v>
      </c>
      <c r="AQ7" s="138">
        <v>1</v>
      </c>
      <c r="AR7" s="138">
        <v>4</v>
      </c>
      <c r="AS7" s="138">
        <v>3</v>
      </c>
      <c r="AT7" s="138">
        <v>4</v>
      </c>
      <c r="AU7" s="138">
        <v>2</v>
      </c>
      <c r="AV7" s="138">
        <v>1</v>
      </c>
      <c r="AW7" s="138">
        <v>1</v>
      </c>
      <c r="AX7" s="138">
        <v>1</v>
      </c>
      <c r="AY7" s="138">
        <v>3</v>
      </c>
      <c r="AZ7" s="138">
        <v>5</v>
      </c>
      <c r="BA7" s="138">
        <v>3</v>
      </c>
      <c r="BB7" s="138">
        <v>3</v>
      </c>
      <c r="BC7" s="138">
        <v>1</v>
      </c>
      <c r="BD7" s="138">
        <v>1</v>
      </c>
      <c r="BE7" s="138">
        <v>2</v>
      </c>
      <c r="BF7" s="138">
        <v>1</v>
      </c>
      <c r="BG7" s="138">
        <v>1</v>
      </c>
      <c r="BH7" s="138">
        <v>1</v>
      </c>
      <c r="BI7" s="138">
        <v>3</v>
      </c>
      <c r="BJ7" s="138">
        <v>1</v>
      </c>
      <c r="BK7" s="138">
        <v>1</v>
      </c>
      <c r="BL7" s="138">
        <v>2</v>
      </c>
      <c r="BM7" s="138">
        <v>5</v>
      </c>
      <c r="BN7" s="138">
        <v>52</v>
      </c>
      <c r="BO7" s="138">
        <v>1</v>
      </c>
      <c r="BP7" s="138">
        <v>1</v>
      </c>
      <c r="BQ7" s="138">
        <v>2</v>
      </c>
      <c r="BR7" s="138">
        <v>2</v>
      </c>
      <c r="BS7" s="138">
        <v>1</v>
      </c>
      <c r="BT7" s="138">
        <v>1</v>
      </c>
      <c r="BU7" s="138">
        <v>8</v>
      </c>
      <c r="BV7" s="138">
        <v>60</v>
      </c>
    </row>
    <row r="8" spans="1:74" x14ac:dyDescent="0.2">
      <c r="A8" s="105" t="s">
        <v>193</v>
      </c>
      <c r="B8" s="53">
        <v>7</v>
      </c>
      <c r="AO8" s="139" t="s">
        <v>193</v>
      </c>
      <c r="AP8" s="140">
        <v>1</v>
      </c>
      <c r="AQ8" s="140"/>
      <c r="AR8" s="140">
        <v>1</v>
      </c>
      <c r="AS8" s="140"/>
      <c r="AT8" s="140"/>
      <c r="AU8" s="140"/>
      <c r="AV8" s="140"/>
      <c r="AW8" s="140"/>
      <c r="AX8" s="140"/>
      <c r="AY8" s="140"/>
      <c r="AZ8" s="140"/>
      <c r="BA8" s="140"/>
      <c r="BB8" s="140">
        <v>1</v>
      </c>
      <c r="BC8" s="140"/>
      <c r="BD8" s="140"/>
      <c r="BE8" s="140">
        <v>1</v>
      </c>
      <c r="BF8" s="140"/>
      <c r="BG8" s="140"/>
      <c r="BH8" s="140"/>
      <c r="BI8" s="140">
        <v>1</v>
      </c>
      <c r="BJ8" s="140"/>
      <c r="BK8" s="140"/>
      <c r="BL8" s="140"/>
      <c r="BM8" s="140"/>
      <c r="BN8" s="140">
        <v>5</v>
      </c>
      <c r="BO8" s="140">
        <v>1</v>
      </c>
      <c r="BP8" s="140">
        <v>1</v>
      </c>
      <c r="BQ8" s="140"/>
      <c r="BR8" s="140"/>
      <c r="BS8" s="140"/>
      <c r="BT8" s="140"/>
      <c r="BU8" s="140">
        <v>2</v>
      </c>
      <c r="BV8" s="140">
        <v>7</v>
      </c>
    </row>
    <row r="9" spans="1:74" x14ac:dyDescent="0.2">
      <c r="A9" s="105" t="s">
        <v>192</v>
      </c>
      <c r="B9" s="53">
        <v>12</v>
      </c>
      <c r="AO9" s="139" t="s">
        <v>192</v>
      </c>
      <c r="AP9" s="140"/>
      <c r="AQ9" s="140">
        <v>1</v>
      </c>
      <c r="AR9" s="140"/>
      <c r="AS9" s="140"/>
      <c r="AT9" s="140">
        <v>2</v>
      </c>
      <c r="AU9" s="140">
        <v>1</v>
      </c>
      <c r="AV9" s="140"/>
      <c r="AW9" s="140"/>
      <c r="AX9" s="140"/>
      <c r="AY9" s="140"/>
      <c r="AZ9" s="140"/>
      <c r="BA9" s="140">
        <v>1</v>
      </c>
      <c r="BB9" s="140">
        <v>1</v>
      </c>
      <c r="BC9" s="140"/>
      <c r="BD9" s="140"/>
      <c r="BE9" s="140"/>
      <c r="BF9" s="140">
        <v>1</v>
      </c>
      <c r="BG9" s="140"/>
      <c r="BH9" s="140"/>
      <c r="BI9" s="140"/>
      <c r="BJ9" s="140"/>
      <c r="BK9" s="140">
        <v>1</v>
      </c>
      <c r="BL9" s="140">
        <v>1</v>
      </c>
      <c r="BM9" s="140">
        <v>3</v>
      </c>
      <c r="BN9" s="140">
        <v>12</v>
      </c>
      <c r="BO9" s="140"/>
      <c r="BP9" s="140"/>
      <c r="BQ9" s="140"/>
      <c r="BR9" s="140"/>
      <c r="BS9" s="140"/>
      <c r="BT9" s="140"/>
      <c r="BU9" s="140"/>
      <c r="BV9" s="140">
        <v>12</v>
      </c>
    </row>
    <row r="10" spans="1:74" x14ac:dyDescent="0.2">
      <c r="A10" s="105" t="s">
        <v>191</v>
      </c>
      <c r="B10" s="53">
        <v>41</v>
      </c>
      <c r="AO10" s="139" t="s">
        <v>191</v>
      </c>
      <c r="AP10" s="140">
        <v>1</v>
      </c>
      <c r="AQ10" s="140"/>
      <c r="AR10" s="140">
        <v>3</v>
      </c>
      <c r="AS10" s="140">
        <v>3</v>
      </c>
      <c r="AT10" s="140">
        <v>2</v>
      </c>
      <c r="AU10" s="140">
        <v>1</v>
      </c>
      <c r="AV10" s="140">
        <v>1</v>
      </c>
      <c r="AW10" s="140">
        <v>1</v>
      </c>
      <c r="AX10" s="140">
        <v>1</v>
      </c>
      <c r="AY10" s="140">
        <v>3</v>
      </c>
      <c r="AZ10" s="140">
        <v>5</v>
      </c>
      <c r="BA10" s="140">
        <v>2</v>
      </c>
      <c r="BB10" s="140">
        <v>1</v>
      </c>
      <c r="BC10" s="140">
        <v>1</v>
      </c>
      <c r="BD10" s="140">
        <v>1</v>
      </c>
      <c r="BE10" s="140">
        <v>1</v>
      </c>
      <c r="BF10" s="140"/>
      <c r="BG10" s="140">
        <v>1</v>
      </c>
      <c r="BH10" s="140">
        <v>1</v>
      </c>
      <c r="BI10" s="140">
        <v>2</v>
      </c>
      <c r="BJ10" s="140">
        <v>1</v>
      </c>
      <c r="BK10" s="140"/>
      <c r="BL10" s="140">
        <v>1</v>
      </c>
      <c r="BM10" s="140">
        <v>2</v>
      </c>
      <c r="BN10" s="140">
        <v>35</v>
      </c>
      <c r="BO10" s="140"/>
      <c r="BP10" s="140"/>
      <c r="BQ10" s="140">
        <v>2</v>
      </c>
      <c r="BR10" s="140">
        <v>2</v>
      </c>
      <c r="BS10" s="140">
        <v>1</v>
      </c>
      <c r="BT10" s="140">
        <v>1</v>
      </c>
      <c r="BU10" s="140">
        <v>6</v>
      </c>
      <c r="BV10" s="140">
        <v>41</v>
      </c>
    </row>
    <row r="11" spans="1:74" x14ac:dyDescent="0.2">
      <c r="A11" s="104" t="s">
        <v>182</v>
      </c>
      <c r="B11" s="53">
        <v>60</v>
      </c>
      <c r="AO11" s="137" t="s">
        <v>182</v>
      </c>
      <c r="AP11" s="138">
        <v>2</v>
      </c>
      <c r="AQ11" s="138">
        <v>1</v>
      </c>
      <c r="AR11" s="138">
        <v>4</v>
      </c>
      <c r="AS11" s="138">
        <v>3</v>
      </c>
      <c r="AT11" s="138">
        <v>4</v>
      </c>
      <c r="AU11" s="138">
        <v>2</v>
      </c>
      <c r="AV11" s="138">
        <v>1</v>
      </c>
      <c r="AW11" s="138">
        <v>1</v>
      </c>
      <c r="AX11" s="138">
        <v>1</v>
      </c>
      <c r="AY11" s="138">
        <v>3</v>
      </c>
      <c r="AZ11" s="138">
        <v>5</v>
      </c>
      <c r="BA11" s="138">
        <v>3</v>
      </c>
      <c r="BB11" s="138">
        <v>3</v>
      </c>
      <c r="BC11" s="138">
        <v>1</v>
      </c>
      <c r="BD11" s="138">
        <v>1</v>
      </c>
      <c r="BE11" s="138">
        <v>2</v>
      </c>
      <c r="BF11" s="138">
        <v>1</v>
      </c>
      <c r="BG11" s="138">
        <v>1</v>
      </c>
      <c r="BH11" s="138">
        <v>1</v>
      </c>
      <c r="BI11" s="138">
        <v>3</v>
      </c>
      <c r="BJ11" s="138">
        <v>1</v>
      </c>
      <c r="BK11" s="138">
        <v>1</v>
      </c>
      <c r="BL11" s="138">
        <v>2</v>
      </c>
      <c r="BM11" s="138">
        <v>5</v>
      </c>
      <c r="BN11" s="138">
        <v>52</v>
      </c>
      <c r="BO11" s="138">
        <v>1</v>
      </c>
      <c r="BP11" s="138">
        <v>1</v>
      </c>
      <c r="BQ11" s="138">
        <v>2</v>
      </c>
      <c r="BR11" s="138">
        <v>2</v>
      </c>
      <c r="BS11" s="138">
        <v>1</v>
      </c>
      <c r="BT11" s="138">
        <v>1</v>
      </c>
      <c r="BU11" s="138">
        <v>8</v>
      </c>
      <c r="BV11" s="138">
        <v>60</v>
      </c>
    </row>
    <row r="12" spans="1:74" x14ac:dyDescent="0.2">
      <c r="A12" s="105" t="s">
        <v>193</v>
      </c>
      <c r="B12" s="53">
        <v>9</v>
      </c>
      <c r="AO12" s="139" t="s">
        <v>193</v>
      </c>
      <c r="AP12" s="140">
        <v>1</v>
      </c>
      <c r="AQ12" s="140"/>
      <c r="AR12" s="140">
        <v>1</v>
      </c>
      <c r="AS12" s="140"/>
      <c r="AT12" s="140">
        <v>2</v>
      </c>
      <c r="AU12" s="140"/>
      <c r="AV12" s="140"/>
      <c r="AW12" s="140"/>
      <c r="AX12" s="140">
        <v>1</v>
      </c>
      <c r="AY12" s="140"/>
      <c r="AZ12" s="140"/>
      <c r="BA12" s="140"/>
      <c r="BB12" s="140"/>
      <c r="BC12" s="140"/>
      <c r="BD12" s="140"/>
      <c r="BE12" s="140">
        <v>1</v>
      </c>
      <c r="BF12" s="140"/>
      <c r="BG12" s="140"/>
      <c r="BH12" s="140"/>
      <c r="BI12" s="140"/>
      <c r="BJ12" s="140"/>
      <c r="BK12" s="140"/>
      <c r="BL12" s="140">
        <v>1</v>
      </c>
      <c r="BM12" s="140"/>
      <c r="BN12" s="140">
        <v>7</v>
      </c>
      <c r="BO12" s="140">
        <v>1</v>
      </c>
      <c r="BP12" s="140">
        <v>1</v>
      </c>
      <c r="BQ12" s="140"/>
      <c r="BR12" s="140"/>
      <c r="BS12" s="140"/>
      <c r="BT12" s="140"/>
      <c r="BU12" s="140">
        <v>2</v>
      </c>
      <c r="BV12" s="140">
        <v>9</v>
      </c>
    </row>
    <row r="13" spans="1:74" x14ac:dyDescent="0.2">
      <c r="A13" s="105" t="s">
        <v>192</v>
      </c>
      <c r="B13" s="53">
        <v>14</v>
      </c>
      <c r="AO13" s="139" t="s">
        <v>192</v>
      </c>
      <c r="AP13" s="140"/>
      <c r="AQ13" s="140">
        <v>1</v>
      </c>
      <c r="AR13" s="140"/>
      <c r="AS13" s="140"/>
      <c r="AT13" s="140">
        <v>1</v>
      </c>
      <c r="AU13" s="140">
        <v>1</v>
      </c>
      <c r="AV13" s="140"/>
      <c r="AW13" s="140"/>
      <c r="AX13" s="140"/>
      <c r="AY13" s="140">
        <v>1</v>
      </c>
      <c r="AZ13" s="140">
        <v>2</v>
      </c>
      <c r="BA13" s="140">
        <v>2</v>
      </c>
      <c r="BB13" s="140">
        <v>1</v>
      </c>
      <c r="BC13" s="140"/>
      <c r="BD13" s="140"/>
      <c r="BE13" s="140"/>
      <c r="BF13" s="140">
        <v>1</v>
      </c>
      <c r="BG13" s="140"/>
      <c r="BH13" s="140"/>
      <c r="BI13" s="140"/>
      <c r="BJ13" s="140"/>
      <c r="BK13" s="140">
        <v>1</v>
      </c>
      <c r="BL13" s="140"/>
      <c r="BM13" s="140">
        <v>3</v>
      </c>
      <c r="BN13" s="140">
        <v>14</v>
      </c>
      <c r="BO13" s="140"/>
      <c r="BP13" s="140"/>
      <c r="BQ13" s="140"/>
      <c r="BR13" s="140"/>
      <c r="BS13" s="140"/>
      <c r="BT13" s="140"/>
      <c r="BU13" s="140"/>
      <c r="BV13" s="140">
        <v>14</v>
      </c>
    </row>
    <row r="14" spans="1:74" x14ac:dyDescent="0.2">
      <c r="A14" s="105" t="s">
        <v>191</v>
      </c>
      <c r="B14" s="53">
        <v>37</v>
      </c>
      <c r="AO14" s="139" t="s">
        <v>191</v>
      </c>
      <c r="AP14" s="140">
        <v>1</v>
      </c>
      <c r="AQ14" s="140"/>
      <c r="AR14" s="140">
        <v>3</v>
      </c>
      <c r="AS14" s="140">
        <v>3</v>
      </c>
      <c r="AT14" s="140">
        <v>1</v>
      </c>
      <c r="AU14" s="140">
        <v>1</v>
      </c>
      <c r="AV14" s="140">
        <v>1</v>
      </c>
      <c r="AW14" s="140">
        <v>1</v>
      </c>
      <c r="AX14" s="140"/>
      <c r="AY14" s="140">
        <v>2</v>
      </c>
      <c r="AZ14" s="140">
        <v>3</v>
      </c>
      <c r="BA14" s="140">
        <v>1</v>
      </c>
      <c r="BB14" s="140">
        <v>2</v>
      </c>
      <c r="BC14" s="140">
        <v>1</v>
      </c>
      <c r="BD14" s="140">
        <v>1</v>
      </c>
      <c r="BE14" s="140">
        <v>1</v>
      </c>
      <c r="BF14" s="140"/>
      <c r="BG14" s="140">
        <v>1</v>
      </c>
      <c r="BH14" s="140">
        <v>1</v>
      </c>
      <c r="BI14" s="140">
        <v>3</v>
      </c>
      <c r="BJ14" s="140">
        <v>1</v>
      </c>
      <c r="BK14" s="140"/>
      <c r="BL14" s="140">
        <v>1</v>
      </c>
      <c r="BM14" s="140">
        <v>2</v>
      </c>
      <c r="BN14" s="140">
        <v>31</v>
      </c>
      <c r="BO14" s="140"/>
      <c r="BP14" s="140"/>
      <c r="BQ14" s="140">
        <v>2</v>
      </c>
      <c r="BR14" s="140">
        <v>2</v>
      </c>
      <c r="BS14" s="140">
        <v>1</v>
      </c>
      <c r="BT14" s="140">
        <v>1</v>
      </c>
      <c r="BU14" s="140">
        <v>6</v>
      </c>
      <c r="BV14" s="140">
        <v>37</v>
      </c>
    </row>
    <row r="15" spans="1:74" x14ac:dyDescent="0.2">
      <c r="A15" s="104" t="s">
        <v>177</v>
      </c>
      <c r="B15" s="53">
        <v>60</v>
      </c>
      <c r="AO15" s="137" t="s">
        <v>177</v>
      </c>
      <c r="AP15" s="138">
        <v>2</v>
      </c>
      <c r="AQ15" s="138">
        <v>1</v>
      </c>
      <c r="AR15" s="138">
        <v>4</v>
      </c>
      <c r="AS15" s="138">
        <v>3</v>
      </c>
      <c r="AT15" s="138">
        <v>4</v>
      </c>
      <c r="AU15" s="138">
        <v>2</v>
      </c>
      <c r="AV15" s="138">
        <v>1</v>
      </c>
      <c r="AW15" s="138">
        <v>1</v>
      </c>
      <c r="AX15" s="138">
        <v>1</v>
      </c>
      <c r="AY15" s="138">
        <v>3</v>
      </c>
      <c r="AZ15" s="138">
        <v>5</v>
      </c>
      <c r="BA15" s="138">
        <v>3</v>
      </c>
      <c r="BB15" s="138">
        <v>3</v>
      </c>
      <c r="BC15" s="138">
        <v>1</v>
      </c>
      <c r="BD15" s="138">
        <v>1</v>
      </c>
      <c r="BE15" s="138">
        <v>2</v>
      </c>
      <c r="BF15" s="138">
        <v>1</v>
      </c>
      <c r="BG15" s="138">
        <v>1</v>
      </c>
      <c r="BH15" s="138">
        <v>1</v>
      </c>
      <c r="BI15" s="138">
        <v>3</v>
      </c>
      <c r="BJ15" s="138">
        <v>1</v>
      </c>
      <c r="BK15" s="138">
        <v>1</v>
      </c>
      <c r="BL15" s="138">
        <v>2</v>
      </c>
      <c r="BM15" s="138">
        <v>5</v>
      </c>
      <c r="BN15" s="138">
        <v>52</v>
      </c>
      <c r="BO15" s="138">
        <v>1</v>
      </c>
      <c r="BP15" s="138">
        <v>1</v>
      </c>
      <c r="BQ15" s="138">
        <v>2</v>
      </c>
      <c r="BR15" s="138">
        <v>2</v>
      </c>
      <c r="BS15" s="138">
        <v>1</v>
      </c>
      <c r="BT15" s="138">
        <v>1</v>
      </c>
      <c r="BU15" s="138">
        <v>8</v>
      </c>
      <c r="BV15" s="138">
        <v>60</v>
      </c>
    </row>
    <row r="16" spans="1:74" x14ac:dyDescent="0.2">
      <c r="A16" s="105" t="s">
        <v>193</v>
      </c>
      <c r="B16" s="53">
        <v>17</v>
      </c>
      <c r="AO16" s="139" t="s">
        <v>193</v>
      </c>
      <c r="AP16" s="140">
        <v>1</v>
      </c>
      <c r="AQ16" s="140">
        <v>1</v>
      </c>
      <c r="AR16" s="140"/>
      <c r="AS16" s="140"/>
      <c r="AT16" s="140">
        <v>2</v>
      </c>
      <c r="AU16" s="140">
        <v>1</v>
      </c>
      <c r="AV16" s="140"/>
      <c r="AW16" s="140"/>
      <c r="AX16" s="140"/>
      <c r="AY16" s="140">
        <v>3</v>
      </c>
      <c r="AZ16" s="140">
        <v>2</v>
      </c>
      <c r="BA16" s="140">
        <v>1</v>
      </c>
      <c r="BB16" s="140">
        <v>1</v>
      </c>
      <c r="BC16" s="140"/>
      <c r="BD16" s="140"/>
      <c r="BE16" s="140">
        <v>1</v>
      </c>
      <c r="BF16" s="140"/>
      <c r="BG16" s="140"/>
      <c r="BH16" s="140"/>
      <c r="BI16" s="140">
        <v>1</v>
      </c>
      <c r="BJ16" s="140"/>
      <c r="BK16" s="140"/>
      <c r="BL16" s="140">
        <v>1</v>
      </c>
      <c r="BM16" s="140"/>
      <c r="BN16" s="140">
        <v>15</v>
      </c>
      <c r="BO16" s="140">
        <v>1</v>
      </c>
      <c r="BP16" s="140">
        <v>1</v>
      </c>
      <c r="BQ16" s="140"/>
      <c r="BR16" s="140"/>
      <c r="BS16" s="140"/>
      <c r="BT16" s="140"/>
      <c r="BU16" s="140">
        <v>2</v>
      </c>
      <c r="BV16" s="140">
        <v>17</v>
      </c>
    </row>
    <row r="17" spans="1:74" x14ac:dyDescent="0.2">
      <c r="A17" s="105" t="s">
        <v>194</v>
      </c>
      <c r="B17" s="53">
        <v>2</v>
      </c>
      <c r="AO17" s="139" t="s">
        <v>194</v>
      </c>
      <c r="AP17" s="140">
        <v>1</v>
      </c>
      <c r="AQ17" s="140"/>
      <c r="AR17" s="140">
        <v>1</v>
      </c>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v>2</v>
      </c>
      <c r="BO17" s="140"/>
      <c r="BP17" s="140"/>
      <c r="BQ17" s="140"/>
      <c r="BR17" s="140"/>
      <c r="BS17" s="140"/>
      <c r="BT17" s="140"/>
      <c r="BU17" s="140"/>
      <c r="BV17" s="140">
        <v>2</v>
      </c>
    </row>
    <row r="18" spans="1:74" x14ac:dyDescent="0.2">
      <c r="A18" s="105" t="s">
        <v>192</v>
      </c>
      <c r="B18" s="53">
        <v>11</v>
      </c>
      <c r="AO18" s="139" t="s">
        <v>192</v>
      </c>
      <c r="AP18" s="140"/>
      <c r="AQ18" s="140"/>
      <c r="AR18" s="140"/>
      <c r="AS18" s="140"/>
      <c r="AT18" s="140">
        <v>1</v>
      </c>
      <c r="AU18" s="140"/>
      <c r="AV18" s="140"/>
      <c r="AW18" s="140"/>
      <c r="AX18" s="140">
        <v>1</v>
      </c>
      <c r="AY18" s="140"/>
      <c r="AZ18" s="140">
        <v>2</v>
      </c>
      <c r="BA18" s="140">
        <v>1</v>
      </c>
      <c r="BB18" s="140"/>
      <c r="BC18" s="140"/>
      <c r="BD18" s="140">
        <v>1</v>
      </c>
      <c r="BE18" s="140"/>
      <c r="BF18" s="140">
        <v>1</v>
      </c>
      <c r="BG18" s="140"/>
      <c r="BH18" s="140"/>
      <c r="BI18" s="140"/>
      <c r="BJ18" s="140"/>
      <c r="BK18" s="140">
        <v>1</v>
      </c>
      <c r="BL18" s="140"/>
      <c r="BM18" s="140">
        <v>3</v>
      </c>
      <c r="BN18" s="140">
        <v>11</v>
      </c>
      <c r="BO18" s="140"/>
      <c r="BP18" s="140"/>
      <c r="BQ18" s="140"/>
      <c r="BR18" s="140"/>
      <c r="BS18" s="140"/>
      <c r="BT18" s="140"/>
      <c r="BU18" s="140"/>
      <c r="BV18" s="140">
        <v>11</v>
      </c>
    </row>
    <row r="19" spans="1:74" x14ac:dyDescent="0.2">
      <c r="A19" s="105" t="s">
        <v>191</v>
      </c>
      <c r="B19" s="53">
        <v>30</v>
      </c>
      <c r="AO19" s="139" t="s">
        <v>191</v>
      </c>
      <c r="AP19" s="140"/>
      <c r="AQ19" s="140"/>
      <c r="AR19" s="140">
        <v>3</v>
      </c>
      <c r="AS19" s="140">
        <v>3</v>
      </c>
      <c r="AT19" s="140">
        <v>1</v>
      </c>
      <c r="AU19" s="140">
        <v>1</v>
      </c>
      <c r="AV19" s="140">
        <v>1</v>
      </c>
      <c r="AW19" s="140">
        <v>1</v>
      </c>
      <c r="AX19" s="140"/>
      <c r="AY19" s="140"/>
      <c r="AZ19" s="140">
        <v>1</v>
      </c>
      <c r="BA19" s="140">
        <v>1</v>
      </c>
      <c r="BB19" s="140">
        <v>2</v>
      </c>
      <c r="BC19" s="140">
        <v>1</v>
      </c>
      <c r="BD19" s="140"/>
      <c r="BE19" s="140">
        <v>1</v>
      </c>
      <c r="BF19" s="140"/>
      <c r="BG19" s="140">
        <v>1</v>
      </c>
      <c r="BH19" s="140">
        <v>1</v>
      </c>
      <c r="BI19" s="140">
        <v>2</v>
      </c>
      <c r="BJ19" s="140">
        <v>1</v>
      </c>
      <c r="BK19" s="140"/>
      <c r="BL19" s="140">
        <v>1</v>
      </c>
      <c r="BM19" s="140">
        <v>2</v>
      </c>
      <c r="BN19" s="140">
        <v>24</v>
      </c>
      <c r="BO19" s="140"/>
      <c r="BP19" s="140"/>
      <c r="BQ19" s="140">
        <v>2</v>
      </c>
      <c r="BR19" s="140">
        <v>2</v>
      </c>
      <c r="BS19" s="140">
        <v>1</v>
      </c>
      <c r="BT19" s="140">
        <v>1</v>
      </c>
      <c r="BU19" s="140">
        <v>6</v>
      </c>
      <c r="BV19" s="140">
        <v>30</v>
      </c>
    </row>
    <row r="20" spans="1:74" x14ac:dyDescent="0.2">
      <c r="A20" s="104" t="s">
        <v>181</v>
      </c>
      <c r="B20" s="53">
        <v>60</v>
      </c>
      <c r="AO20" s="137" t="s">
        <v>181</v>
      </c>
      <c r="AP20" s="138">
        <v>2</v>
      </c>
      <c r="AQ20" s="138">
        <v>1</v>
      </c>
      <c r="AR20" s="138">
        <v>4</v>
      </c>
      <c r="AS20" s="138">
        <v>3</v>
      </c>
      <c r="AT20" s="138">
        <v>4</v>
      </c>
      <c r="AU20" s="138">
        <v>2</v>
      </c>
      <c r="AV20" s="138">
        <v>1</v>
      </c>
      <c r="AW20" s="138">
        <v>1</v>
      </c>
      <c r="AX20" s="138">
        <v>1</v>
      </c>
      <c r="AY20" s="138">
        <v>3</v>
      </c>
      <c r="AZ20" s="138">
        <v>5</v>
      </c>
      <c r="BA20" s="138">
        <v>3</v>
      </c>
      <c r="BB20" s="138">
        <v>3</v>
      </c>
      <c r="BC20" s="138">
        <v>1</v>
      </c>
      <c r="BD20" s="138">
        <v>1</v>
      </c>
      <c r="BE20" s="138">
        <v>2</v>
      </c>
      <c r="BF20" s="138">
        <v>1</v>
      </c>
      <c r="BG20" s="138">
        <v>1</v>
      </c>
      <c r="BH20" s="138">
        <v>1</v>
      </c>
      <c r="BI20" s="138">
        <v>3</v>
      </c>
      <c r="BJ20" s="138">
        <v>1</v>
      </c>
      <c r="BK20" s="138">
        <v>1</v>
      </c>
      <c r="BL20" s="138">
        <v>2</v>
      </c>
      <c r="BM20" s="138">
        <v>5</v>
      </c>
      <c r="BN20" s="138">
        <v>52</v>
      </c>
      <c r="BO20" s="138">
        <v>1</v>
      </c>
      <c r="BP20" s="138">
        <v>1</v>
      </c>
      <c r="BQ20" s="138">
        <v>2</v>
      </c>
      <c r="BR20" s="138">
        <v>2</v>
      </c>
      <c r="BS20" s="138">
        <v>1</v>
      </c>
      <c r="BT20" s="138">
        <v>1</v>
      </c>
      <c r="BU20" s="138">
        <v>8</v>
      </c>
      <c r="BV20" s="138">
        <v>60</v>
      </c>
    </row>
    <row r="21" spans="1:74" x14ac:dyDescent="0.2">
      <c r="A21" s="105" t="s">
        <v>193</v>
      </c>
      <c r="B21" s="53">
        <v>11</v>
      </c>
      <c r="AO21" s="139" t="s">
        <v>193</v>
      </c>
      <c r="AP21" s="140">
        <v>1</v>
      </c>
      <c r="AQ21" s="140"/>
      <c r="AR21" s="140">
        <v>1</v>
      </c>
      <c r="AS21" s="140"/>
      <c r="AT21" s="140">
        <v>2</v>
      </c>
      <c r="AU21" s="140"/>
      <c r="AV21" s="140"/>
      <c r="AW21" s="140"/>
      <c r="AX21" s="140">
        <v>1</v>
      </c>
      <c r="AY21" s="140"/>
      <c r="AZ21" s="140"/>
      <c r="BA21" s="140">
        <v>1</v>
      </c>
      <c r="BB21" s="140">
        <v>1</v>
      </c>
      <c r="BC21" s="140"/>
      <c r="BD21" s="140"/>
      <c r="BE21" s="140">
        <v>1</v>
      </c>
      <c r="BF21" s="140"/>
      <c r="BG21" s="140"/>
      <c r="BH21" s="140"/>
      <c r="BI21" s="140"/>
      <c r="BJ21" s="140"/>
      <c r="BK21" s="140"/>
      <c r="BL21" s="140">
        <v>1</v>
      </c>
      <c r="BM21" s="140"/>
      <c r="BN21" s="140">
        <v>9</v>
      </c>
      <c r="BO21" s="140">
        <v>1</v>
      </c>
      <c r="BP21" s="140">
        <v>1</v>
      </c>
      <c r="BQ21" s="140"/>
      <c r="BR21" s="140"/>
      <c r="BS21" s="140"/>
      <c r="BT21" s="140"/>
      <c r="BU21" s="140">
        <v>2</v>
      </c>
      <c r="BV21" s="140">
        <v>11</v>
      </c>
    </row>
    <row r="22" spans="1:74" x14ac:dyDescent="0.2">
      <c r="A22" s="105" t="s">
        <v>192</v>
      </c>
      <c r="B22" s="53">
        <v>15</v>
      </c>
      <c r="AO22" s="139" t="s">
        <v>192</v>
      </c>
      <c r="AP22" s="140"/>
      <c r="AQ22" s="140">
        <v>1</v>
      </c>
      <c r="AR22" s="140"/>
      <c r="AS22" s="140"/>
      <c r="AT22" s="140">
        <v>1</v>
      </c>
      <c r="AU22" s="140">
        <v>1</v>
      </c>
      <c r="AV22" s="140"/>
      <c r="AW22" s="140"/>
      <c r="AX22" s="140"/>
      <c r="AY22" s="140">
        <v>1</v>
      </c>
      <c r="AZ22" s="140">
        <v>3</v>
      </c>
      <c r="BA22" s="140">
        <v>1</v>
      </c>
      <c r="BB22" s="140">
        <v>1</v>
      </c>
      <c r="BC22" s="140"/>
      <c r="BD22" s="140"/>
      <c r="BE22" s="140"/>
      <c r="BF22" s="140">
        <v>1</v>
      </c>
      <c r="BG22" s="140"/>
      <c r="BH22" s="140"/>
      <c r="BI22" s="140">
        <v>1</v>
      </c>
      <c r="BJ22" s="140"/>
      <c r="BK22" s="140">
        <v>1</v>
      </c>
      <c r="BL22" s="140"/>
      <c r="BM22" s="140">
        <v>3</v>
      </c>
      <c r="BN22" s="140">
        <v>15</v>
      </c>
      <c r="BO22" s="140"/>
      <c r="BP22" s="140"/>
      <c r="BQ22" s="140"/>
      <c r="BR22" s="140"/>
      <c r="BS22" s="140"/>
      <c r="BT22" s="140"/>
      <c r="BU22" s="140"/>
      <c r="BV22" s="140">
        <v>15</v>
      </c>
    </row>
    <row r="23" spans="1:74" x14ac:dyDescent="0.2">
      <c r="A23" s="105" t="s">
        <v>191</v>
      </c>
      <c r="B23" s="53">
        <v>34</v>
      </c>
      <c r="AO23" s="139" t="s">
        <v>191</v>
      </c>
      <c r="AP23" s="140">
        <v>1</v>
      </c>
      <c r="AQ23" s="140"/>
      <c r="AR23" s="140">
        <v>3</v>
      </c>
      <c r="AS23" s="140">
        <v>3</v>
      </c>
      <c r="AT23" s="140">
        <v>1</v>
      </c>
      <c r="AU23" s="140">
        <v>1</v>
      </c>
      <c r="AV23" s="140">
        <v>1</v>
      </c>
      <c r="AW23" s="140">
        <v>1</v>
      </c>
      <c r="AX23" s="140"/>
      <c r="AY23" s="140">
        <v>2</v>
      </c>
      <c r="AZ23" s="140">
        <v>2</v>
      </c>
      <c r="BA23" s="140">
        <v>1</v>
      </c>
      <c r="BB23" s="140">
        <v>1</v>
      </c>
      <c r="BC23" s="140">
        <v>1</v>
      </c>
      <c r="BD23" s="140">
        <v>1</v>
      </c>
      <c r="BE23" s="140">
        <v>1</v>
      </c>
      <c r="BF23" s="140"/>
      <c r="BG23" s="140">
        <v>1</v>
      </c>
      <c r="BH23" s="140">
        <v>1</v>
      </c>
      <c r="BI23" s="140">
        <v>2</v>
      </c>
      <c r="BJ23" s="140">
        <v>1</v>
      </c>
      <c r="BK23" s="140"/>
      <c r="BL23" s="140">
        <v>1</v>
      </c>
      <c r="BM23" s="140">
        <v>2</v>
      </c>
      <c r="BN23" s="140">
        <v>28</v>
      </c>
      <c r="BO23" s="140"/>
      <c r="BP23" s="140"/>
      <c r="BQ23" s="140">
        <v>2</v>
      </c>
      <c r="BR23" s="140">
        <v>2</v>
      </c>
      <c r="BS23" s="140">
        <v>1</v>
      </c>
      <c r="BT23" s="140">
        <v>1</v>
      </c>
      <c r="BU23" s="140">
        <v>6</v>
      </c>
      <c r="BV23" s="140">
        <v>34</v>
      </c>
    </row>
    <row r="24" spans="1:74" x14ac:dyDescent="0.2">
      <c r="A24" s="104" t="s">
        <v>176</v>
      </c>
      <c r="B24" s="53">
        <v>60</v>
      </c>
      <c r="AO24" s="137" t="s">
        <v>176</v>
      </c>
      <c r="AP24" s="138">
        <v>2</v>
      </c>
      <c r="AQ24" s="138">
        <v>1</v>
      </c>
      <c r="AR24" s="138">
        <v>4</v>
      </c>
      <c r="AS24" s="138">
        <v>3</v>
      </c>
      <c r="AT24" s="138">
        <v>4</v>
      </c>
      <c r="AU24" s="138">
        <v>2</v>
      </c>
      <c r="AV24" s="138">
        <v>1</v>
      </c>
      <c r="AW24" s="138">
        <v>1</v>
      </c>
      <c r="AX24" s="138">
        <v>1</v>
      </c>
      <c r="AY24" s="138">
        <v>3</v>
      </c>
      <c r="AZ24" s="138">
        <v>5</v>
      </c>
      <c r="BA24" s="138">
        <v>3</v>
      </c>
      <c r="BB24" s="138">
        <v>3</v>
      </c>
      <c r="BC24" s="138">
        <v>1</v>
      </c>
      <c r="BD24" s="138">
        <v>1</v>
      </c>
      <c r="BE24" s="138">
        <v>2</v>
      </c>
      <c r="BF24" s="138">
        <v>1</v>
      </c>
      <c r="BG24" s="138">
        <v>1</v>
      </c>
      <c r="BH24" s="138">
        <v>1</v>
      </c>
      <c r="BI24" s="138">
        <v>3</v>
      </c>
      <c r="BJ24" s="138">
        <v>1</v>
      </c>
      <c r="BK24" s="138">
        <v>1</v>
      </c>
      <c r="BL24" s="138">
        <v>2</v>
      </c>
      <c r="BM24" s="138">
        <v>5</v>
      </c>
      <c r="BN24" s="138">
        <v>52</v>
      </c>
      <c r="BO24" s="138">
        <v>1</v>
      </c>
      <c r="BP24" s="138">
        <v>1</v>
      </c>
      <c r="BQ24" s="138">
        <v>2</v>
      </c>
      <c r="BR24" s="138">
        <v>2</v>
      </c>
      <c r="BS24" s="138">
        <v>1</v>
      </c>
      <c r="BT24" s="138">
        <v>1</v>
      </c>
      <c r="BU24" s="138">
        <v>8</v>
      </c>
      <c r="BV24" s="138">
        <v>60</v>
      </c>
    </row>
    <row r="25" spans="1:74" x14ac:dyDescent="0.2">
      <c r="A25" s="105" t="s">
        <v>193</v>
      </c>
      <c r="B25" s="53">
        <v>33</v>
      </c>
      <c r="AO25" s="139" t="s">
        <v>193</v>
      </c>
      <c r="AP25" s="140"/>
      <c r="AQ25" s="140">
        <v>1</v>
      </c>
      <c r="AR25" s="140">
        <v>1</v>
      </c>
      <c r="AS25" s="140">
        <v>2</v>
      </c>
      <c r="AT25" s="140">
        <v>3</v>
      </c>
      <c r="AU25" s="140"/>
      <c r="AV25" s="140"/>
      <c r="AW25" s="140">
        <v>1</v>
      </c>
      <c r="AX25" s="140">
        <v>1</v>
      </c>
      <c r="AY25" s="140">
        <v>3</v>
      </c>
      <c r="AZ25" s="140">
        <v>5</v>
      </c>
      <c r="BA25" s="140">
        <v>2</v>
      </c>
      <c r="BB25" s="140"/>
      <c r="BC25" s="140"/>
      <c r="BD25" s="140">
        <v>1</v>
      </c>
      <c r="BE25" s="140">
        <v>1</v>
      </c>
      <c r="BF25" s="140"/>
      <c r="BG25" s="140">
        <v>1</v>
      </c>
      <c r="BH25" s="140"/>
      <c r="BI25" s="140">
        <v>2</v>
      </c>
      <c r="BJ25" s="140">
        <v>1</v>
      </c>
      <c r="BK25" s="140">
        <v>1</v>
      </c>
      <c r="BL25" s="140">
        <v>1</v>
      </c>
      <c r="BM25" s="140">
        <v>1</v>
      </c>
      <c r="BN25" s="140">
        <v>28</v>
      </c>
      <c r="BO25" s="140">
        <v>1</v>
      </c>
      <c r="BP25" s="140">
        <v>1</v>
      </c>
      <c r="BQ25" s="140">
        <v>2</v>
      </c>
      <c r="BR25" s="140">
        <v>1</v>
      </c>
      <c r="BS25" s="140"/>
      <c r="BT25" s="140"/>
      <c r="BU25" s="140">
        <v>5</v>
      </c>
      <c r="BV25" s="140">
        <v>33</v>
      </c>
    </row>
    <row r="26" spans="1:74" x14ac:dyDescent="0.2">
      <c r="A26" s="105" t="s">
        <v>194</v>
      </c>
      <c r="B26" s="53">
        <v>12</v>
      </c>
      <c r="AO26" s="139" t="s">
        <v>194</v>
      </c>
      <c r="AP26" s="140">
        <v>1</v>
      </c>
      <c r="AQ26" s="140"/>
      <c r="AR26" s="140">
        <v>1</v>
      </c>
      <c r="AS26" s="140"/>
      <c r="AT26" s="140">
        <v>1</v>
      </c>
      <c r="AU26" s="140">
        <v>1</v>
      </c>
      <c r="AV26" s="140"/>
      <c r="AW26" s="140"/>
      <c r="AX26" s="140"/>
      <c r="AY26" s="140"/>
      <c r="AZ26" s="140"/>
      <c r="BA26" s="140"/>
      <c r="BB26" s="140">
        <v>1</v>
      </c>
      <c r="BC26" s="140"/>
      <c r="BD26" s="140"/>
      <c r="BE26" s="140">
        <v>1</v>
      </c>
      <c r="BF26" s="140"/>
      <c r="BG26" s="140"/>
      <c r="BH26" s="140">
        <v>1</v>
      </c>
      <c r="BI26" s="140"/>
      <c r="BJ26" s="140"/>
      <c r="BK26" s="140"/>
      <c r="BL26" s="140">
        <v>1</v>
      </c>
      <c r="BM26" s="140">
        <v>1</v>
      </c>
      <c r="BN26" s="140">
        <v>9</v>
      </c>
      <c r="BO26" s="140"/>
      <c r="BP26" s="140"/>
      <c r="BQ26" s="140"/>
      <c r="BR26" s="140">
        <v>1</v>
      </c>
      <c r="BS26" s="140">
        <v>1</v>
      </c>
      <c r="BT26" s="140">
        <v>1</v>
      </c>
      <c r="BU26" s="140">
        <v>3</v>
      </c>
      <c r="BV26" s="140">
        <v>12</v>
      </c>
    </row>
    <row r="27" spans="1:74" x14ac:dyDescent="0.2">
      <c r="A27" s="105" t="s">
        <v>192</v>
      </c>
      <c r="B27" s="53">
        <v>10</v>
      </c>
      <c r="AO27" s="139" t="s">
        <v>192</v>
      </c>
      <c r="AP27" s="140"/>
      <c r="AQ27" s="140"/>
      <c r="AR27" s="140">
        <v>2</v>
      </c>
      <c r="AS27" s="140">
        <v>1</v>
      </c>
      <c r="AT27" s="140"/>
      <c r="AU27" s="140"/>
      <c r="AV27" s="140"/>
      <c r="AW27" s="140"/>
      <c r="AX27" s="140"/>
      <c r="AY27" s="140"/>
      <c r="AZ27" s="140"/>
      <c r="BA27" s="140">
        <v>1</v>
      </c>
      <c r="BB27" s="140">
        <v>2</v>
      </c>
      <c r="BC27" s="140"/>
      <c r="BD27" s="140"/>
      <c r="BE27" s="140"/>
      <c r="BF27" s="140">
        <v>1</v>
      </c>
      <c r="BG27" s="140"/>
      <c r="BH27" s="140"/>
      <c r="BI27" s="140"/>
      <c r="BJ27" s="140"/>
      <c r="BK27" s="140"/>
      <c r="BL27" s="140"/>
      <c r="BM27" s="140">
        <v>3</v>
      </c>
      <c r="BN27" s="140">
        <v>10</v>
      </c>
      <c r="BO27" s="140"/>
      <c r="BP27" s="140"/>
      <c r="BQ27" s="140"/>
      <c r="BR27" s="140"/>
      <c r="BS27" s="140"/>
      <c r="BT27" s="140"/>
      <c r="BU27" s="140"/>
      <c r="BV27" s="140">
        <v>10</v>
      </c>
    </row>
    <row r="28" spans="1:74" x14ac:dyDescent="0.2">
      <c r="A28" s="105" t="s">
        <v>191</v>
      </c>
      <c r="B28" s="53">
        <v>5</v>
      </c>
      <c r="AO28" s="139" t="s">
        <v>191</v>
      </c>
      <c r="AP28" s="140">
        <v>1</v>
      </c>
      <c r="AQ28" s="140"/>
      <c r="AR28" s="140"/>
      <c r="AS28" s="140"/>
      <c r="AT28" s="140"/>
      <c r="AU28" s="140">
        <v>1</v>
      </c>
      <c r="AV28" s="140">
        <v>1</v>
      </c>
      <c r="AW28" s="140"/>
      <c r="AX28" s="140"/>
      <c r="AY28" s="140"/>
      <c r="AZ28" s="140"/>
      <c r="BA28" s="140"/>
      <c r="BB28" s="140"/>
      <c r="BC28" s="140">
        <v>1</v>
      </c>
      <c r="BD28" s="140"/>
      <c r="BE28" s="140"/>
      <c r="BF28" s="140"/>
      <c r="BG28" s="140"/>
      <c r="BH28" s="140"/>
      <c r="BI28" s="140">
        <v>1</v>
      </c>
      <c r="BJ28" s="140"/>
      <c r="BK28" s="140"/>
      <c r="BL28" s="140"/>
      <c r="BM28" s="140"/>
      <c r="BN28" s="140">
        <v>5</v>
      </c>
      <c r="BO28" s="140"/>
      <c r="BP28" s="140"/>
      <c r="BQ28" s="140"/>
      <c r="BR28" s="140"/>
      <c r="BS28" s="140"/>
      <c r="BT28" s="140"/>
      <c r="BU28" s="140"/>
      <c r="BV28" s="140">
        <v>5</v>
      </c>
    </row>
    <row r="29" spans="1:74" x14ac:dyDescent="0.2">
      <c r="A29" s="17" t="s">
        <v>185</v>
      </c>
      <c r="B29" s="53">
        <v>300</v>
      </c>
      <c r="AO29" s="135" t="s">
        <v>185</v>
      </c>
      <c r="AP29" s="136">
        <v>10</v>
      </c>
      <c r="AQ29" s="136">
        <v>5</v>
      </c>
      <c r="AR29" s="136">
        <v>20</v>
      </c>
      <c r="AS29" s="136">
        <v>15</v>
      </c>
      <c r="AT29" s="136">
        <v>20</v>
      </c>
      <c r="AU29" s="136">
        <v>10</v>
      </c>
      <c r="AV29" s="136">
        <v>5</v>
      </c>
      <c r="AW29" s="136">
        <v>5</v>
      </c>
      <c r="AX29" s="136">
        <v>5</v>
      </c>
      <c r="AY29" s="136">
        <v>15</v>
      </c>
      <c r="AZ29" s="136">
        <v>25</v>
      </c>
      <c r="BA29" s="136">
        <v>15</v>
      </c>
      <c r="BB29" s="136">
        <v>15</v>
      </c>
      <c r="BC29" s="136">
        <v>5</v>
      </c>
      <c r="BD29" s="136">
        <v>5</v>
      </c>
      <c r="BE29" s="136">
        <v>10</v>
      </c>
      <c r="BF29" s="136">
        <v>5</v>
      </c>
      <c r="BG29" s="136">
        <v>5</v>
      </c>
      <c r="BH29" s="136">
        <v>5</v>
      </c>
      <c r="BI29" s="136">
        <v>15</v>
      </c>
      <c r="BJ29" s="136">
        <v>5</v>
      </c>
      <c r="BK29" s="136">
        <v>5</v>
      </c>
      <c r="BL29" s="136">
        <v>10</v>
      </c>
      <c r="BM29" s="136">
        <v>25</v>
      </c>
      <c r="BN29" s="136">
        <v>260</v>
      </c>
      <c r="BO29" s="136">
        <v>5</v>
      </c>
      <c r="BP29" s="136">
        <v>5</v>
      </c>
      <c r="BQ29" s="136">
        <v>10</v>
      </c>
      <c r="BR29" s="136">
        <v>10</v>
      </c>
      <c r="BS29" s="136">
        <v>5</v>
      </c>
      <c r="BT29" s="136">
        <v>5</v>
      </c>
      <c r="BU29" s="136">
        <v>40</v>
      </c>
      <c r="BV29" s="136">
        <v>300</v>
      </c>
    </row>
    <row r="30" spans="1:74" x14ac:dyDescent="0.2">
      <c r="A30" s="104" t="s">
        <v>183</v>
      </c>
      <c r="B30" s="53">
        <v>60</v>
      </c>
      <c r="AO30" s="137" t="s">
        <v>183</v>
      </c>
      <c r="AP30" s="138">
        <v>2</v>
      </c>
      <c r="AQ30" s="138">
        <v>1</v>
      </c>
      <c r="AR30" s="138">
        <v>4</v>
      </c>
      <c r="AS30" s="138">
        <v>3</v>
      </c>
      <c r="AT30" s="138">
        <v>4</v>
      </c>
      <c r="AU30" s="138">
        <v>2</v>
      </c>
      <c r="AV30" s="138">
        <v>1</v>
      </c>
      <c r="AW30" s="138">
        <v>1</v>
      </c>
      <c r="AX30" s="138">
        <v>1</v>
      </c>
      <c r="AY30" s="138">
        <v>3</v>
      </c>
      <c r="AZ30" s="138">
        <v>5</v>
      </c>
      <c r="BA30" s="138">
        <v>3</v>
      </c>
      <c r="BB30" s="138">
        <v>3</v>
      </c>
      <c r="BC30" s="138">
        <v>1</v>
      </c>
      <c r="BD30" s="138">
        <v>1</v>
      </c>
      <c r="BE30" s="138">
        <v>2</v>
      </c>
      <c r="BF30" s="138">
        <v>1</v>
      </c>
      <c r="BG30" s="138">
        <v>1</v>
      </c>
      <c r="BH30" s="138">
        <v>1</v>
      </c>
      <c r="BI30" s="138">
        <v>3</v>
      </c>
      <c r="BJ30" s="138">
        <v>1</v>
      </c>
      <c r="BK30" s="138">
        <v>1</v>
      </c>
      <c r="BL30" s="138">
        <v>2</v>
      </c>
      <c r="BM30" s="138">
        <v>5</v>
      </c>
      <c r="BN30" s="138">
        <v>52</v>
      </c>
      <c r="BO30" s="138">
        <v>1</v>
      </c>
      <c r="BP30" s="138">
        <v>1</v>
      </c>
      <c r="BQ30" s="138">
        <v>2</v>
      </c>
      <c r="BR30" s="138">
        <v>2</v>
      </c>
      <c r="BS30" s="138">
        <v>1</v>
      </c>
      <c r="BT30" s="138">
        <v>1</v>
      </c>
      <c r="BU30" s="138">
        <v>8</v>
      </c>
      <c r="BV30" s="138">
        <v>60</v>
      </c>
    </row>
    <row r="31" spans="1:74" x14ac:dyDescent="0.2">
      <c r="A31" s="105" t="s">
        <v>193</v>
      </c>
      <c r="B31" s="53">
        <v>13</v>
      </c>
      <c r="AO31" s="139" t="s">
        <v>193</v>
      </c>
      <c r="AP31" s="140">
        <v>2</v>
      </c>
      <c r="AQ31" s="140"/>
      <c r="AR31" s="140">
        <v>1</v>
      </c>
      <c r="AS31" s="140">
        <v>1</v>
      </c>
      <c r="AT31" s="140"/>
      <c r="AU31" s="140"/>
      <c r="AV31" s="140"/>
      <c r="AW31" s="140">
        <v>1</v>
      </c>
      <c r="AX31" s="140"/>
      <c r="AY31" s="140">
        <v>1</v>
      </c>
      <c r="AZ31" s="140"/>
      <c r="BA31" s="140"/>
      <c r="BB31" s="140">
        <v>2</v>
      </c>
      <c r="BC31" s="140"/>
      <c r="BD31" s="140"/>
      <c r="BE31" s="140">
        <v>1</v>
      </c>
      <c r="BF31" s="140">
        <v>1</v>
      </c>
      <c r="BG31" s="140"/>
      <c r="BH31" s="140"/>
      <c r="BI31" s="140">
        <v>1</v>
      </c>
      <c r="BJ31" s="140"/>
      <c r="BK31" s="140"/>
      <c r="BL31" s="140"/>
      <c r="BM31" s="140">
        <v>2</v>
      </c>
      <c r="BN31" s="140">
        <v>13</v>
      </c>
      <c r="BO31" s="140"/>
      <c r="BP31" s="140"/>
      <c r="BQ31" s="140"/>
      <c r="BR31" s="140"/>
      <c r="BS31" s="140"/>
      <c r="BT31" s="140"/>
      <c r="BU31" s="140"/>
      <c r="BV31" s="140">
        <v>13</v>
      </c>
    </row>
    <row r="32" spans="1:74" x14ac:dyDescent="0.2">
      <c r="A32" s="105" t="s">
        <v>194</v>
      </c>
      <c r="B32" s="53">
        <v>7</v>
      </c>
      <c r="AO32" s="139" t="s">
        <v>194</v>
      </c>
      <c r="AP32" s="140"/>
      <c r="AQ32" s="140"/>
      <c r="AR32" s="140"/>
      <c r="AS32" s="140"/>
      <c r="AT32" s="140">
        <v>2</v>
      </c>
      <c r="AU32" s="140"/>
      <c r="AV32" s="140"/>
      <c r="AW32" s="140"/>
      <c r="AX32" s="140"/>
      <c r="AY32" s="140"/>
      <c r="AZ32" s="140"/>
      <c r="BA32" s="140">
        <v>1</v>
      </c>
      <c r="BB32" s="140"/>
      <c r="BC32" s="140"/>
      <c r="BD32" s="140"/>
      <c r="BE32" s="140"/>
      <c r="BF32" s="140"/>
      <c r="BG32" s="140"/>
      <c r="BH32" s="140"/>
      <c r="BI32" s="140"/>
      <c r="BJ32" s="140"/>
      <c r="BK32" s="140"/>
      <c r="BL32" s="140">
        <v>1</v>
      </c>
      <c r="BM32" s="140">
        <v>1</v>
      </c>
      <c r="BN32" s="140">
        <v>5</v>
      </c>
      <c r="BO32" s="140">
        <v>1</v>
      </c>
      <c r="BP32" s="140">
        <v>1</v>
      </c>
      <c r="BQ32" s="140"/>
      <c r="BR32" s="140"/>
      <c r="BS32" s="140"/>
      <c r="BT32" s="140"/>
      <c r="BU32" s="140">
        <v>2</v>
      </c>
      <c r="BV32" s="140">
        <v>7</v>
      </c>
    </row>
    <row r="33" spans="1:74" x14ac:dyDescent="0.2">
      <c r="A33" s="105" t="s">
        <v>192</v>
      </c>
      <c r="B33" s="53">
        <v>17</v>
      </c>
      <c r="AO33" s="139" t="s">
        <v>192</v>
      </c>
      <c r="AP33" s="140"/>
      <c r="AQ33" s="140">
        <v>1</v>
      </c>
      <c r="AR33" s="140">
        <v>3</v>
      </c>
      <c r="AS33" s="140">
        <v>2</v>
      </c>
      <c r="AT33" s="140"/>
      <c r="AU33" s="140">
        <v>1</v>
      </c>
      <c r="AV33" s="140">
        <v>1</v>
      </c>
      <c r="AW33" s="140"/>
      <c r="AX33" s="140"/>
      <c r="AY33" s="140"/>
      <c r="AZ33" s="140">
        <v>2</v>
      </c>
      <c r="BA33" s="140"/>
      <c r="BB33" s="140"/>
      <c r="BC33" s="140">
        <v>1</v>
      </c>
      <c r="BD33" s="140">
        <v>1</v>
      </c>
      <c r="BE33" s="140"/>
      <c r="BF33" s="140"/>
      <c r="BG33" s="140"/>
      <c r="BH33" s="140"/>
      <c r="BI33" s="140"/>
      <c r="BJ33" s="140"/>
      <c r="BK33" s="140"/>
      <c r="BL33" s="140"/>
      <c r="BM33" s="140">
        <v>1</v>
      </c>
      <c r="BN33" s="140">
        <v>13</v>
      </c>
      <c r="BO33" s="140"/>
      <c r="BP33" s="140"/>
      <c r="BQ33" s="140">
        <v>2</v>
      </c>
      <c r="BR33" s="140">
        <v>2</v>
      </c>
      <c r="BS33" s="140"/>
      <c r="BT33" s="140"/>
      <c r="BU33" s="140">
        <v>4</v>
      </c>
      <c r="BV33" s="140">
        <v>17</v>
      </c>
    </row>
    <row r="34" spans="1:74" x14ac:dyDescent="0.2">
      <c r="A34" s="105" t="s">
        <v>191</v>
      </c>
      <c r="B34" s="53">
        <v>23</v>
      </c>
      <c r="AO34" s="139" t="s">
        <v>191</v>
      </c>
      <c r="AP34" s="140"/>
      <c r="AQ34" s="140"/>
      <c r="AR34" s="140"/>
      <c r="AS34" s="140"/>
      <c r="AT34" s="140">
        <v>2</v>
      </c>
      <c r="AU34" s="140">
        <v>1</v>
      </c>
      <c r="AV34" s="140"/>
      <c r="AW34" s="140"/>
      <c r="AX34" s="140">
        <v>1</v>
      </c>
      <c r="AY34" s="140">
        <v>2</v>
      </c>
      <c r="AZ34" s="140">
        <v>3</v>
      </c>
      <c r="BA34" s="140">
        <v>2</v>
      </c>
      <c r="BB34" s="140">
        <v>1</v>
      </c>
      <c r="BC34" s="140"/>
      <c r="BD34" s="140"/>
      <c r="BE34" s="140">
        <v>1</v>
      </c>
      <c r="BF34" s="140"/>
      <c r="BG34" s="140">
        <v>1</v>
      </c>
      <c r="BH34" s="140">
        <v>1</v>
      </c>
      <c r="BI34" s="140">
        <v>2</v>
      </c>
      <c r="BJ34" s="140">
        <v>1</v>
      </c>
      <c r="BK34" s="140">
        <v>1</v>
      </c>
      <c r="BL34" s="140">
        <v>1</v>
      </c>
      <c r="BM34" s="140">
        <v>1</v>
      </c>
      <c r="BN34" s="140">
        <v>21</v>
      </c>
      <c r="BO34" s="140"/>
      <c r="BP34" s="140"/>
      <c r="BQ34" s="140"/>
      <c r="BR34" s="140"/>
      <c r="BS34" s="140">
        <v>1</v>
      </c>
      <c r="BT34" s="140">
        <v>1</v>
      </c>
      <c r="BU34" s="140">
        <v>2</v>
      </c>
      <c r="BV34" s="140">
        <v>23</v>
      </c>
    </row>
    <row r="35" spans="1:74" x14ac:dyDescent="0.2">
      <c r="A35" s="104" t="s">
        <v>182</v>
      </c>
      <c r="B35" s="53">
        <v>60</v>
      </c>
      <c r="AO35" s="137" t="s">
        <v>182</v>
      </c>
      <c r="AP35" s="138">
        <v>2</v>
      </c>
      <c r="AQ35" s="138">
        <v>1</v>
      </c>
      <c r="AR35" s="138">
        <v>4</v>
      </c>
      <c r="AS35" s="138">
        <v>3</v>
      </c>
      <c r="AT35" s="138">
        <v>4</v>
      </c>
      <c r="AU35" s="138">
        <v>2</v>
      </c>
      <c r="AV35" s="138">
        <v>1</v>
      </c>
      <c r="AW35" s="138">
        <v>1</v>
      </c>
      <c r="AX35" s="138">
        <v>1</v>
      </c>
      <c r="AY35" s="138">
        <v>3</v>
      </c>
      <c r="AZ35" s="138">
        <v>5</v>
      </c>
      <c r="BA35" s="138">
        <v>3</v>
      </c>
      <c r="BB35" s="138">
        <v>3</v>
      </c>
      <c r="BC35" s="138">
        <v>1</v>
      </c>
      <c r="BD35" s="138">
        <v>1</v>
      </c>
      <c r="BE35" s="138">
        <v>2</v>
      </c>
      <c r="BF35" s="138">
        <v>1</v>
      </c>
      <c r="BG35" s="138">
        <v>1</v>
      </c>
      <c r="BH35" s="138">
        <v>1</v>
      </c>
      <c r="BI35" s="138">
        <v>3</v>
      </c>
      <c r="BJ35" s="138">
        <v>1</v>
      </c>
      <c r="BK35" s="138">
        <v>1</v>
      </c>
      <c r="BL35" s="138">
        <v>2</v>
      </c>
      <c r="BM35" s="138">
        <v>5</v>
      </c>
      <c r="BN35" s="138">
        <v>52</v>
      </c>
      <c r="BO35" s="138">
        <v>1</v>
      </c>
      <c r="BP35" s="138">
        <v>1</v>
      </c>
      <c r="BQ35" s="138">
        <v>2</v>
      </c>
      <c r="BR35" s="138">
        <v>2</v>
      </c>
      <c r="BS35" s="138">
        <v>1</v>
      </c>
      <c r="BT35" s="138">
        <v>1</v>
      </c>
      <c r="BU35" s="138">
        <v>8</v>
      </c>
      <c r="BV35" s="138">
        <v>60</v>
      </c>
    </row>
    <row r="36" spans="1:74" x14ac:dyDescent="0.2">
      <c r="A36" s="105" t="s">
        <v>193</v>
      </c>
      <c r="B36" s="53">
        <v>21</v>
      </c>
      <c r="AO36" s="139" t="s">
        <v>193</v>
      </c>
      <c r="AP36" s="140">
        <v>2</v>
      </c>
      <c r="AQ36" s="140"/>
      <c r="AR36" s="140">
        <v>1</v>
      </c>
      <c r="AS36" s="140">
        <v>2</v>
      </c>
      <c r="AT36" s="140">
        <v>2</v>
      </c>
      <c r="AU36" s="140"/>
      <c r="AV36" s="140">
        <v>1</v>
      </c>
      <c r="AW36" s="140"/>
      <c r="AX36" s="140">
        <v>1</v>
      </c>
      <c r="AY36" s="140">
        <v>2</v>
      </c>
      <c r="AZ36" s="140">
        <v>1</v>
      </c>
      <c r="BA36" s="140">
        <v>1</v>
      </c>
      <c r="BB36" s="140"/>
      <c r="BC36" s="140"/>
      <c r="BD36" s="140"/>
      <c r="BE36" s="140">
        <v>1</v>
      </c>
      <c r="BF36" s="140">
        <v>1</v>
      </c>
      <c r="BG36" s="140"/>
      <c r="BH36" s="140"/>
      <c r="BI36" s="140"/>
      <c r="BJ36" s="140"/>
      <c r="BK36" s="140"/>
      <c r="BL36" s="140">
        <v>1</v>
      </c>
      <c r="BM36" s="140">
        <v>3</v>
      </c>
      <c r="BN36" s="140">
        <v>19</v>
      </c>
      <c r="BO36" s="140"/>
      <c r="BP36" s="140">
        <v>1</v>
      </c>
      <c r="BQ36" s="140"/>
      <c r="BR36" s="140"/>
      <c r="BS36" s="140">
        <v>1</v>
      </c>
      <c r="BT36" s="140"/>
      <c r="BU36" s="140">
        <v>2</v>
      </c>
      <c r="BV36" s="140">
        <v>21</v>
      </c>
    </row>
    <row r="37" spans="1:74" x14ac:dyDescent="0.2">
      <c r="A37" s="105" t="s">
        <v>194</v>
      </c>
      <c r="B37" s="53">
        <v>3</v>
      </c>
      <c r="AO37" s="139" t="s">
        <v>194</v>
      </c>
      <c r="AP37" s="140"/>
      <c r="AQ37" s="140"/>
      <c r="AR37" s="140"/>
      <c r="AS37" s="140"/>
      <c r="AT37" s="140">
        <v>1</v>
      </c>
      <c r="AU37" s="140"/>
      <c r="AV37" s="140"/>
      <c r="AW37" s="140"/>
      <c r="AX37" s="140"/>
      <c r="AY37" s="140"/>
      <c r="AZ37" s="140"/>
      <c r="BA37" s="140"/>
      <c r="BB37" s="140">
        <v>1</v>
      </c>
      <c r="BC37" s="140"/>
      <c r="BD37" s="140"/>
      <c r="BE37" s="140"/>
      <c r="BF37" s="140"/>
      <c r="BG37" s="140"/>
      <c r="BH37" s="140"/>
      <c r="BI37" s="140">
        <v>1</v>
      </c>
      <c r="BJ37" s="140"/>
      <c r="BK37" s="140"/>
      <c r="BL37" s="140"/>
      <c r="BM37" s="140"/>
      <c r="BN37" s="140">
        <v>3</v>
      </c>
      <c r="BO37" s="140"/>
      <c r="BP37" s="140"/>
      <c r="BQ37" s="140"/>
      <c r="BR37" s="140"/>
      <c r="BS37" s="140"/>
      <c r="BT37" s="140"/>
      <c r="BU37" s="140"/>
      <c r="BV37" s="140">
        <v>3</v>
      </c>
    </row>
    <row r="38" spans="1:74" x14ac:dyDescent="0.2">
      <c r="A38" s="105" t="s">
        <v>192</v>
      </c>
      <c r="B38" s="53">
        <v>17</v>
      </c>
      <c r="AO38" s="139" t="s">
        <v>192</v>
      </c>
      <c r="AP38" s="140"/>
      <c r="AQ38" s="140">
        <v>1</v>
      </c>
      <c r="AR38" s="140">
        <v>3</v>
      </c>
      <c r="AS38" s="140">
        <v>1</v>
      </c>
      <c r="AT38" s="140"/>
      <c r="AU38" s="140">
        <v>2</v>
      </c>
      <c r="AV38" s="140"/>
      <c r="AW38" s="140"/>
      <c r="AX38" s="140"/>
      <c r="AY38" s="140"/>
      <c r="AZ38" s="140">
        <v>2</v>
      </c>
      <c r="BA38" s="140"/>
      <c r="BB38" s="140">
        <v>1</v>
      </c>
      <c r="BC38" s="140">
        <v>1</v>
      </c>
      <c r="BD38" s="140">
        <v>1</v>
      </c>
      <c r="BE38" s="140"/>
      <c r="BF38" s="140"/>
      <c r="BG38" s="140">
        <v>1</v>
      </c>
      <c r="BH38" s="140"/>
      <c r="BI38" s="140"/>
      <c r="BJ38" s="140"/>
      <c r="BK38" s="140"/>
      <c r="BL38" s="140"/>
      <c r="BM38" s="140">
        <v>1</v>
      </c>
      <c r="BN38" s="140">
        <v>14</v>
      </c>
      <c r="BO38" s="140">
        <v>1</v>
      </c>
      <c r="BP38" s="140"/>
      <c r="BQ38" s="140">
        <v>1</v>
      </c>
      <c r="BR38" s="140">
        <v>1</v>
      </c>
      <c r="BS38" s="140"/>
      <c r="BT38" s="140"/>
      <c r="BU38" s="140">
        <v>3</v>
      </c>
      <c r="BV38" s="140">
        <v>17</v>
      </c>
    </row>
    <row r="39" spans="1:74" x14ac:dyDescent="0.2">
      <c r="A39" s="105" t="s">
        <v>191</v>
      </c>
      <c r="B39" s="53">
        <v>19</v>
      </c>
      <c r="AO39" s="139" t="s">
        <v>191</v>
      </c>
      <c r="AP39" s="140"/>
      <c r="AQ39" s="140"/>
      <c r="AR39" s="140"/>
      <c r="AS39" s="140"/>
      <c r="AT39" s="140">
        <v>1</v>
      </c>
      <c r="AU39" s="140"/>
      <c r="AV39" s="140"/>
      <c r="AW39" s="140">
        <v>1</v>
      </c>
      <c r="AX39" s="140"/>
      <c r="AY39" s="140">
        <v>1</v>
      </c>
      <c r="AZ39" s="140">
        <v>2</v>
      </c>
      <c r="BA39" s="140">
        <v>2</v>
      </c>
      <c r="BB39" s="140">
        <v>1</v>
      </c>
      <c r="BC39" s="140"/>
      <c r="BD39" s="140"/>
      <c r="BE39" s="140">
        <v>1</v>
      </c>
      <c r="BF39" s="140"/>
      <c r="BG39" s="140"/>
      <c r="BH39" s="140">
        <v>1</v>
      </c>
      <c r="BI39" s="140">
        <v>2</v>
      </c>
      <c r="BJ39" s="140">
        <v>1</v>
      </c>
      <c r="BK39" s="140">
        <v>1</v>
      </c>
      <c r="BL39" s="140">
        <v>1</v>
      </c>
      <c r="BM39" s="140">
        <v>1</v>
      </c>
      <c r="BN39" s="140">
        <v>16</v>
      </c>
      <c r="BO39" s="140"/>
      <c r="BP39" s="140"/>
      <c r="BQ39" s="140">
        <v>1</v>
      </c>
      <c r="BR39" s="140">
        <v>1</v>
      </c>
      <c r="BS39" s="140"/>
      <c r="BT39" s="140">
        <v>1</v>
      </c>
      <c r="BU39" s="140">
        <v>3</v>
      </c>
      <c r="BV39" s="140">
        <v>19</v>
      </c>
    </row>
    <row r="40" spans="1:74" x14ac:dyDescent="0.2">
      <c r="A40" s="104" t="s">
        <v>177</v>
      </c>
      <c r="B40" s="53">
        <v>60</v>
      </c>
      <c r="AO40" s="137" t="s">
        <v>177</v>
      </c>
      <c r="AP40" s="138">
        <v>2</v>
      </c>
      <c r="AQ40" s="138">
        <v>1</v>
      </c>
      <c r="AR40" s="138">
        <v>4</v>
      </c>
      <c r="AS40" s="138">
        <v>3</v>
      </c>
      <c r="AT40" s="138">
        <v>4</v>
      </c>
      <c r="AU40" s="138">
        <v>2</v>
      </c>
      <c r="AV40" s="138">
        <v>1</v>
      </c>
      <c r="AW40" s="138">
        <v>1</v>
      </c>
      <c r="AX40" s="138">
        <v>1</v>
      </c>
      <c r="AY40" s="138">
        <v>3</v>
      </c>
      <c r="AZ40" s="138">
        <v>5</v>
      </c>
      <c r="BA40" s="138">
        <v>3</v>
      </c>
      <c r="BB40" s="138">
        <v>3</v>
      </c>
      <c r="BC40" s="138">
        <v>1</v>
      </c>
      <c r="BD40" s="138">
        <v>1</v>
      </c>
      <c r="BE40" s="138">
        <v>2</v>
      </c>
      <c r="BF40" s="138">
        <v>1</v>
      </c>
      <c r="BG40" s="138">
        <v>1</v>
      </c>
      <c r="BH40" s="138">
        <v>1</v>
      </c>
      <c r="BI40" s="138">
        <v>3</v>
      </c>
      <c r="BJ40" s="138">
        <v>1</v>
      </c>
      <c r="BK40" s="138">
        <v>1</v>
      </c>
      <c r="BL40" s="138">
        <v>2</v>
      </c>
      <c r="BM40" s="138">
        <v>5</v>
      </c>
      <c r="BN40" s="138">
        <v>52</v>
      </c>
      <c r="BO40" s="138">
        <v>1</v>
      </c>
      <c r="BP40" s="138">
        <v>1</v>
      </c>
      <c r="BQ40" s="138">
        <v>2</v>
      </c>
      <c r="BR40" s="138">
        <v>2</v>
      </c>
      <c r="BS40" s="138">
        <v>1</v>
      </c>
      <c r="BT40" s="138">
        <v>1</v>
      </c>
      <c r="BU40" s="138">
        <v>8</v>
      </c>
      <c r="BV40" s="138">
        <v>60</v>
      </c>
    </row>
    <row r="41" spans="1:74" x14ac:dyDescent="0.2">
      <c r="A41" s="105" t="s">
        <v>193</v>
      </c>
      <c r="B41" s="53">
        <v>26</v>
      </c>
      <c r="AO41" s="139" t="s">
        <v>193</v>
      </c>
      <c r="AP41" s="140">
        <v>1</v>
      </c>
      <c r="AQ41" s="140">
        <v>1</v>
      </c>
      <c r="AR41" s="140">
        <v>3</v>
      </c>
      <c r="AS41" s="140">
        <v>2</v>
      </c>
      <c r="AT41" s="140">
        <v>3</v>
      </c>
      <c r="AU41" s="140">
        <v>1</v>
      </c>
      <c r="AV41" s="140"/>
      <c r="AW41" s="140"/>
      <c r="AX41" s="140">
        <v>1</v>
      </c>
      <c r="AY41" s="140">
        <v>2</v>
      </c>
      <c r="AZ41" s="140">
        <v>3</v>
      </c>
      <c r="BA41" s="140"/>
      <c r="BB41" s="140"/>
      <c r="BC41" s="140">
        <v>1</v>
      </c>
      <c r="BD41" s="140">
        <v>1</v>
      </c>
      <c r="BE41" s="140">
        <v>1</v>
      </c>
      <c r="BF41" s="140">
        <v>1</v>
      </c>
      <c r="BG41" s="140"/>
      <c r="BH41" s="140"/>
      <c r="BI41" s="140"/>
      <c r="BJ41" s="140"/>
      <c r="BK41" s="140"/>
      <c r="BL41" s="140"/>
      <c r="BM41" s="140">
        <v>3</v>
      </c>
      <c r="BN41" s="140">
        <v>24</v>
      </c>
      <c r="BO41" s="140">
        <v>1</v>
      </c>
      <c r="BP41" s="140">
        <v>1</v>
      </c>
      <c r="BQ41" s="140"/>
      <c r="BR41" s="140"/>
      <c r="BS41" s="140"/>
      <c r="BT41" s="140"/>
      <c r="BU41" s="140">
        <v>2</v>
      </c>
      <c r="BV41" s="140">
        <v>26</v>
      </c>
    </row>
    <row r="42" spans="1:74" x14ac:dyDescent="0.2">
      <c r="A42" s="105" t="s">
        <v>194</v>
      </c>
      <c r="B42" s="53">
        <v>8</v>
      </c>
      <c r="AO42" s="139" t="s">
        <v>194</v>
      </c>
      <c r="AP42" s="140">
        <v>1</v>
      </c>
      <c r="AQ42" s="140"/>
      <c r="AR42" s="140"/>
      <c r="AS42" s="140">
        <v>1</v>
      </c>
      <c r="AT42" s="140">
        <v>1</v>
      </c>
      <c r="AU42" s="140"/>
      <c r="AV42" s="140"/>
      <c r="AW42" s="140"/>
      <c r="AX42" s="140"/>
      <c r="AY42" s="140"/>
      <c r="AZ42" s="140">
        <v>1</v>
      </c>
      <c r="BA42" s="140">
        <v>1</v>
      </c>
      <c r="BB42" s="140">
        <v>1</v>
      </c>
      <c r="BC42" s="140"/>
      <c r="BD42" s="140"/>
      <c r="BE42" s="140"/>
      <c r="BF42" s="140"/>
      <c r="BG42" s="140"/>
      <c r="BH42" s="140"/>
      <c r="BI42" s="140">
        <v>1</v>
      </c>
      <c r="BJ42" s="140"/>
      <c r="BK42" s="140"/>
      <c r="BL42" s="140">
        <v>1</v>
      </c>
      <c r="BM42" s="140"/>
      <c r="BN42" s="140">
        <v>8</v>
      </c>
      <c r="BO42" s="140"/>
      <c r="BP42" s="140"/>
      <c r="BQ42" s="140"/>
      <c r="BR42" s="140"/>
      <c r="BS42" s="140"/>
      <c r="BT42" s="140"/>
      <c r="BU42" s="140"/>
      <c r="BV42" s="140">
        <v>8</v>
      </c>
    </row>
    <row r="43" spans="1:74" x14ac:dyDescent="0.2">
      <c r="A43" s="105" t="s">
        <v>192</v>
      </c>
      <c r="B43" s="53">
        <v>11</v>
      </c>
      <c r="AO43" s="139" t="s">
        <v>192</v>
      </c>
      <c r="AP43" s="140"/>
      <c r="AQ43" s="140"/>
      <c r="AR43" s="140">
        <v>1</v>
      </c>
      <c r="AS43" s="140"/>
      <c r="AT43" s="140"/>
      <c r="AU43" s="140">
        <v>1</v>
      </c>
      <c r="AV43" s="140">
        <v>1</v>
      </c>
      <c r="AW43" s="140"/>
      <c r="AX43" s="140"/>
      <c r="AY43" s="140"/>
      <c r="AZ43" s="140"/>
      <c r="BA43" s="140">
        <v>2</v>
      </c>
      <c r="BB43" s="140">
        <v>1</v>
      </c>
      <c r="BC43" s="140"/>
      <c r="BD43" s="140"/>
      <c r="BE43" s="140"/>
      <c r="BF43" s="140"/>
      <c r="BG43" s="140"/>
      <c r="BH43" s="140"/>
      <c r="BI43" s="140"/>
      <c r="BJ43" s="140"/>
      <c r="BK43" s="140"/>
      <c r="BL43" s="140"/>
      <c r="BM43" s="140">
        <v>1</v>
      </c>
      <c r="BN43" s="140">
        <v>7</v>
      </c>
      <c r="BO43" s="140"/>
      <c r="BP43" s="140"/>
      <c r="BQ43" s="140">
        <v>2</v>
      </c>
      <c r="BR43" s="140">
        <v>2</v>
      </c>
      <c r="BS43" s="140"/>
      <c r="BT43" s="140"/>
      <c r="BU43" s="140">
        <v>4</v>
      </c>
      <c r="BV43" s="140">
        <v>11</v>
      </c>
    </row>
    <row r="44" spans="1:74" x14ac:dyDescent="0.2">
      <c r="A44" s="105" t="s">
        <v>191</v>
      </c>
      <c r="B44" s="53">
        <v>15</v>
      </c>
      <c r="AO44" s="139" t="s">
        <v>191</v>
      </c>
      <c r="AP44" s="140"/>
      <c r="AQ44" s="140"/>
      <c r="AR44" s="140"/>
      <c r="AS44" s="140"/>
      <c r="AT44" s="140"/>
      <c r="AU44" s="140"/>
      <c r="AV44" s="140"/>
      <c r="AW44" s="140">
        <v>1</v>
      </c>
      <c r="AX44" s="140"/>
      <c r="AY44" s="140">
        <v>1</v>
      </c>
      <c r="AZ44" s="140">
        <v>1</v>
      </c>
      <c r="BA44" s="140"/>
      <c r="BB44" s="140">
        <v>1</v>
      </c>
      <c r="BC44" s="140"/>
      <c r="BD44" s="140"/>
      <c r="BE44" s="140">
        <v>1</v>
      </c>
      <c r="BF44" s="140"/>
      <c r="BG44" s="140">
        <v>1</v>
      </c>
      <c r="BH44" s="140">
        <v>1</v>
      </c>
      <c r="BI44" s="140">
        <v>2</v>
      </c>
      <c r="BJ44" s="140">
        <v>1</v>
      </c>
      <c r="BK44" s="140">
        <v>1</v>
      </c>
      <c r="BL44" s="140">
        <v>1</v>
      </c>
      <c r="BM44" s="140">
        <v>1</v>
      </c>
      <c r="BN44" s="140">
        <v>13</v>
      </c>
      <c r="BO44" s="140"/>
      <c r="BP44" s="140"/>
      <c r="BQ44" s="140"/>
      <c r="BR44" s="140"/>
      <c r="BS44" s="140">
        <v>1</v>
      </c>
      <c r="BT44" s="140">
        <v>1</v>
      </c>
      <c r="BU44" s="140">
        <v>2</v>
      </c>
      <c r="BV44" s="140">
        <v>15</v>
      </c>
    </row>
    <row r="45" spans="1:74" x14ac:dyDescent="0.2">
      <c r="A45" s="104" t="s">
        <v>181</v>
      </c>
      <c r="B45" s="53">
        <v>60</v>
      </c>
      <c r="AO45" s="137" t="s">
        <v>181</v>
      </c>
      <c r="AP45" s="138">
        <v>2</v>
      </c>
      <c r="AQ45" s="138">
        <v>1</v>
      </c>
      <c r="AR45" s="138">
        <v>4</v>
      </c>
      <c r="AS45" s="138">
        <v>3</v>
      </c>
      <c r="AT45" s="138">
        <v>4</v>
      </c>
      <c r="AU45" s="138">
        <v>2</v>
      </c>
      <c r="AV45" s="138">
        <v>1</v>
      </c>
      <c r="AW45" s="138">
        <v>1</v>
      </c>
      <c r="AX45" s="138">
        <v>1</v>
      </c>
      <c r="AY45" s="138">
        <v>3</v>
      </c>
      <c r="AZ45" s="138">
        <v>5</v>
      </c>
      <c r="BA45" s="138">
        <v>3</v>
      </c>
      <c r="BB45" s="138">
        <v>3</v>
      </c>
      <c r="BC45" s="138">
        <v>1</v>
      </c>
      <c r="BD45" s="138">
        <v>1</v>
      </c>
      <c r="BE45" s="138">
        <v>2</v>
      </c>
      <c r="BF45" s="138">
        <v>1</v>
      </c>
      <c r="BG45" s="138">
        <v>1</v>
      </c>
      <c r="BH45" s="138">
        <v>1</v>
      </c>
      <c r="BI45" s="138">
        <v>3</v>
      </c>
      <c r="BJ45" s="138">
        <v>1</v>
      </c>
      <c r="BK45" s="138">
        <v>1</v>
      </c>
      <c r="BL45" s="138">
        <v>2</v>
      </c>
      <c r="BM45" s="138">
        <v>5</v>
      </c>
      <c r="BN45" s="138">
        <v>52</v>
      </c>
      <c r="BO45" s="138">
        <v>1</v>
      </c>
      <c r="BP45" s="138">
        <v>1</v>
      </c>
      <c r="BQ45" s="138">
        <v>2</v>
      </c>
      <c r="BR45" s="138">
        <v>2</v>
      </c>
      <c r="BS45" s="138">
        <v>1</v>
      </c>
      <c r="BT45" s="138">
        <v>1</v>
      </c>
      <c r="BU45" s="138">
        <v>8</v>
      </c>
      <c r="BV45" s="138">
        <v>60</v>
      </c>
    </row>
    <row r="46" spans="1:74" x14ac:dyDescent="0.2">
      <c r="A46" s="105" t="s">
        <v>193</v>
      </c>
      <c r="B46" s="53">
        <v>23</v>
      </c>
      <c r="AO46" s="139" t="s">
        <v>193</v>
      </c>
      <c r="AP46" s="140">
        <v>1</v>
      </c>
      <c r="AQ46" s="140"/>
      <c r="AR46" s="140">
        <v>2</v>
      </c>
      <c r="AS46" s="140">
        <v>2</v>
      </c>
      <c r="AT46" s="140">
        <v>3</v>
      </c>
      <c r="AU46" s="140"/>
      <c r="AV46" s="140"/>
      <c r="AW46" s="140"/>
      <c r="AX46" s="140">
        <v>1</v>
      </c>
      <c r="AY46" s="140">
        <v>2</v>
      </c>
      <c r="AZ46" s="140">
        <v>1</v>
      </c>
      <c r="BA46" s="140">
        <v>1</v>
      </c>
      <c r="BB46" s="140"/>
      <c r="BC46" s="140"/>
      <c r="BD46" s="140"/>
      <c r="BE46" s="140">
        <v>1</v>
      </c>
      <c r="BF46" s="140">
        <v>1</v>
      </c>
      <c r="BG46" s="140"/>
      <c r="BH46" s="140"/>
      <c r="BI46" s="140">
        <v>1</v>
      </c>
      <c r="BJ46" s="140"/>
      <c r="BK46" s="140"/>
      <c r="BL46" s="140"/>
      <c r="BM46" s="140">
        <v>3</v>
      </c>
      <c r="BN46" s="140">
        <v>19</v>
      </c>
      <c r="BO46" s="140">
        <v>1</v>
      </c>
      <c r="BP46" s="140">
        <v>1</v>
      </c>
      <c r="BQ46" s="140">
        <v>1</v>
      </c>
      <c r="BR46" s="140">
        <v>1</v>
      </c>
      <c r="BS46" s="140"/>
      <c r="BT46" s="140"/>
      <c r="BU46" s="140">
        <v>4</v>
      </c>
      <c r="BV46" s="140">
        <v>23</v>
      </c>
    </row>
    <row r="47" spans="1:74" x14ac:dyDescent="0.2">
      <c r="A47" s="105" t="s">
        <v>194</v>
      </c>
      <c r="B47" s="53">
        <v>2</v>
      </c>
      <c r="AO47" s="139" t="s">
        <v>194</v>
      </c>
      <c r="AP47" s="140"/>
      <c r="AQ47" s="140"/>
      <c r="AR47" s="140"/>
      <c r="AS47" s="140"/>
      <c r="AT47" s="140"/>
      <c r="AU47" s="140"/>
      <c r="AV47" s="140"/>
      <c r="AW47" s="140"/>
      <c r="AX47" s="140"/>
      <c r="AY47" s="140"/>
      <c r="AZ47" s="140"/>
      <c r="BA47" s="140"/>
      <c r="BB47" s="140">
        <v>1</v>
      </c>
      <c r="BC47" s="140"/>
      <c r="BD47" s="140"/>
      <c r="BE47" s="140"/>
      <c r="BF47" s="140"/>
      <c r="BG47" s="140"/>
      <c r="BH47" s="140"/>
      <c r="BI47" s="140"/>
      <c r="BJ47" s="140"/>
      <c r="BK47" s="140"/>
      <c r="BL47" s="140">
        <v>1</v>
      </c>
      <c r="BM47" s="140"/>
      <c r="BN47" s="140">
        <v>2</v>
      </c>
      <c r="BO47" s="140"/>
      <c r="BP47" s="140"/>
      <c r="BQ47" s="140"/>
      <c r="BR47" s="140"/>
      <c r="BS47" s="140"/>
      <c r="BT47" s="140"/>
      <c r="BU47" s="140"/>
      <c r="BV47" s="140">
        <v>2</v>
      </c>
    </row>
    <row r="48" spans="1:74" x14ac:dyDescent="0.2">
      <c r="A48" s="105" t="s">
        <v>192</v>
      </c>
      <c r="B48" s="53">
        <v>15</v>
      </c>
      <c r="AO48" s="139" t="s">
        <v>192</v>
      </c>
      <c r="AP48" s="140">
        <v>1</v>
      </c>
      <c r="AQ48" s="140">
        <v>1</v>
      </c>
      <c r="AR48" s="140">
        <v>2</v>
      </c>
      <c r="AS48" s="140">
        <v>1</v>
      </c>
      <c r="AT48" s="140"/>
      <c r="AU48" s="140">
        <v>2</v>
      </c>
      <c r="AV48" s="140">
        <v>1</v>
      </c>
      <c r="AW48" s="140"/>
      <c r="AX48" s="140"/>
      <c r="AY48" s="140"/>
      <c r="AZ48" s="140">
        <v>2</v>
      </c>
      <c r="BA48" s="140"/>
      <c r="BB48" s="140">
        <v>1</v>
      </c>
      <c r="BC48" s="140">
        <v>1</v>
      </c>
      <c r="BD48" s="140">
        <v>1</v>
      </c>
      <c r="BE48" s="140"/>
      <c r="BF48" s="140"/>
      <c r="BG48" s="140">
        <v>1</v>
      </c>
      <c r="BH48" s="140"/>
      <c r="BI48" s="140"/>
      <c r="BJ48" s="140"/>
      <c r="BK48" s="140"/>
      <c r="BL48" s="140"/>
      <c r="BM48" s="140">
        <v>1</v>
      </c>
      <c r="BN48" s="140">
        <v>15</v>
      </c>
      <c r="BO48" s="140"/>
      <c r="BP48" s="140"/>
      <c r="BQ48" s="140"/>
      <c r="BR48" s="140"/>
      <c r="BS48" s="140"/>
      <c r="BT48" s="140"/>
      <c r="BU48" s="140"/>
      <c r="BV48" s="140">
        <v>15</v>
      </c>
    </row>
    <row r="49" spans="1:74" x14ac:dyDescent="0.2">
      <c r="A49" s="105" t="s">
        <v>191</v>
      </c>
      <c r="B49" s="53">
        <v>20</v>
      </c>
      <c r="AO49" s="139" t="s">
        <v>191</v>
      </c>
      <c r="AP49" s="140"/>
      <c r="AQ49" s="140"/>
      <c r="AR49" s="140"/>
      <c r="AS49" s="140"/>
      <c r="AT49" s="140">
        <v>1</v>
      </c>
      <c r="AU49" s="140"/>
      <c r="AV49" s="140"/>
      <c r="AW49" s="140">
        <v>1</v>
      </c>
      <c r="AX49" s="140"/>
      <c r="AY49" s="140">
        <v>1</v>
      </c>
      <c r="AZ49" s="140">
        <v>2</v>
      </c>
      <c r="BA49" s="140">
        <v>2</v>
      </c>
      <c r="BB49" s="140">
        <v>1</v>
      </c>
      <c r="BC49" s="140"/>
      <c r="BD49" s="140"/>
      <c r="BE49" s="140">
        <v>1</v>
      </c>
      <c r="BF49" s="140"/>
      <c r="BG49" s="140"/>
      <c r="BH49" s="140">
        <v>1</v>
      </c>
      <c r="BI49" s="140">
        <v>2</v>
      </c>
      <c r="BJ49" s="140">
        <v>1</v>
      </c>
      <c r="BK49" s="140">
        <v>1</v>
      </c>
      <c r="BL49" s="140">
        <v>1</v>
      </c>
      <c r="BM49" s="140">
        <v>1</v>
      </c>
      <c r="BN49" s="140">
        <v>16</v>
      </c>
      <c r="BO49" s="140"/>
      <c r="BP49" s="140"/>
      <c r="BQ49" s="140">
        <v>1</v>
      </c>
      <c r="BR49" s="140">
        <v>1</v>
      </c>
      <c r="BS49" s="140">
        <v>1</v>
      </c>
      <c r="BT49" s="140">
        <v>1</v>
      </c>
      <c r="BU49" s="140">
        <v>4</v>
      </c>
      <c r="BV49" s="140">
        <v>20</v>
      </c>
    </row>
    <row r="50" spans="1:74" x14ac:dyDescent="0.2">
      <c r="A50" s="104" t="s">
        <v>176</v>
      </c>
      <c r="B50" s="53">
        <v>60</v>
      </c>
      <c r="AO50" s="137" t="s">
        <v>176</v>
      </c>
      <c r="AP50" s="138">
        <v>2</v>
      </c>
      <c r="AQ50" s="138">
        <v>1</v>
      </c>
      <c r="AR50" s="138">
        <v>4</v>
      </c>
      <c r="AS50" s="138">
        <v>3</v>
      </c>
      <c r="AT50" s="138">
        <v>4</v>
      </c>
      <c r="AU50" s="138">
        <v>2</v>
      </c>
      <c r="AV50" s="138">
        <v>1</v>
      </c>
      <c r="AW50" s="138">
        <v>1</v>
      </c>
      <c r="AX50" s="138">
        <v>1</v>
      </c>
      <c r="AY50" s="138">
        <v>3</v>
      </c>
      <c r="AZ50" s="138">
        <v>5</v>
      </c>
      <c r="BA50" s="138">
        <v>3</v>
      </c>
      <c r="BB50" s="138">
        <v>3</v>
      </c>
      <c r="BC50" s="138">
        <v>1</v>
      </c>
      <c r="BD50" s="138">
        <v>1</v>
      </c>
      <c r="BE50" s="138">
        <v>2</v>
      </c>
      <c r="BF50" s="138">
        <v>1</v>
      </c>
      <c r="BG50" s="138">
        <v>1</v>
      </c>
      <c r="BH50" s="138">
        <v>1</v>
      </c>
      <c r="BI50" s="138">
        <v>3</v>
      </c>
      <c r="BJ50" s="138">
        <v>1</v>
      </c>
      <c r="BK50" s="138">
        <v>1</v>
      </c>
      <c r="BL50" s="138">
        <v>2</v>
      </c>
      <c r="BM50" s="138">
        <v>5</v>
      </c>
      <c r="BN50" s="138">
        <v>52</v>
      </c>
      <c r="BO50" s="138">
        <v>1</v>
      </c>
      <c r="BP50" s="138">
        <v>1</v>
      </c>
      <c r="BQ50" s="138">
        <v>2</v>
      </c>
      <c r="BR50" s="138">
        <v>2</v>
      </c>
      <c r="BS50" s="138">
        <v>1</v>
      </c>
      <c r="BT50" s="138">
        <v>1</v>
      </c>
      <c r="BU50" s="138">
        <v>8</v>
      </c>
      <c r="BV50" s="138">
        <v>60</v>
      </c>
    </row>
    <row r="51" spans="1:74" x14ac:dyDescent="0.2">
      <c r="A51" s="105" t="s">
        <v>193</v>
      </c>
      <c r="B51" s="53">
        <v>31</v>
      </c>
      <c r="AO51" s="139" t="s">
        <v>193</v>
      </c>
      <c r="AP51" s="140">
        <v>1</v>
      </c>
      <c r="AQ51" s="140">
        <v>1</v>
      </c>
      <c r="AR51" s="140">
        <v>2</v>
      </c>
      <c r="AS51" s="140">
        <v>1</v>
      </c>
      <c r="AT51" s="140">
        <v>1</v>
      </c>
      <c r="AU51" s="140">
        <v>2</v>
      </c>
      <c r="AV51" s="140">
        <v>1</v>
      </c>
      <c r="AW51" s="140">
        <v>1</v>
      </c>
      <c r="AX51" s="140"/>
      <c r="AY51" s="140">
        <v>1</v>
      </c>
      <c r="AZ51" s="140">
        <v>4</v>
      </c>
      <c r="BA51" s="140">
        <v>1</v>
      </c>
      <c r="BB51" s="140">
        <v>2</v>
      </c>
      <c r="BC51" s="140">
        <v>1</v>
      </c>
      <c r="BD51" s="140">
        <v>1</v>
      </c>
      <c r="BE51" s="140">
        <v>1</v>
      </c>
      <c r="BF51" s="140">
        <v>1</v>
      </c>
      <c r="BG51" s="140"/>
      <c r="BH51" s="140"/>
      <c r="BI51" s="140">
        <v>2</v>
      </c>
      <c r="BJ51" s="140">
        <v>1</v>
      </c>
      <c r="BK51" s="140">
        <v>1</v>
      </c>
      <c r="BL51" s="140">
        <v>1</v>
      </c>
      <c r="BM51" s="140">
        <v>2</v>
      </c>
      <c r="BN51" s="140">
        <v>29</v>
      </c>
      <c r="BO51" s="140"/>
      <c r="BP51" s="140">
        <v>1</v>
      </c>
      <c r="BQ51" s="140"/>
      <c r="BR51" s="140"/>
      <c r="BS51" s="140"/>
      <c r="BT51" s="140">
        <v>1</v>
      </c>
      <c r="BU51" s="140">
        <v>2</v>
      </c>
      <c r="BV51" s="140">
        <v>31</v>
      </c>
    </row>
    <row r="52" spans="1:74" ht="17" thickBot="1" x14ac:dyDescent="0.25">
      <c r="A52" s="105" t="s">
        <v>194</v>
      </c>
      <c r="B52" s="53">
        <v>29</v>
      </c>
      <c r="AO52" s="141" t="s">
        <v>194</v>
      </c>
      <c r="AP52" s="142">
        <v>1</v>
      </c>
      <c r="AQ52" s="142"/>
      <c r="AR52" s="142">
        <v>2</v>
      </c>
      <c r="AS52" s="142">
        <v>2</v>
      </c>
      <c r="AT52" s="142">
        <v>3</v>
      </c>
      <c r="AU52" s="142"/>
      <c r="AV52" s="142"/>
      <c r="AW52" s="142"/>
      <c r="AX52" s="142">
        <v>1</v>
      </c>
      <c r="AY52" s="142">
        <v>2</v>
      </c>
      <c r="AZ52" s="142">
        <v>1</v>
      </c>
      <c r="BA52" s="142">
        <v>2</v>
      </c>
      <c r="BB52" s="142">
        <v>1</v>
      </c>
      <c r="BC52" s="142"/>
      <c r="BD52" s="142"/>
      <c r="BE52" s="142">
        <v>1</v>
      </c>
      <c r="BF52" s="142"/>
      <c r="BG52" s="142">
        <v>1</v>
      </c>
      <c r="BH52" s="142">
        <v>1</v>
      </c>
      <c r="BI52" s="142">
        <v>1</v>
      </c>
      <c r="BJ52" s="142"/>
      <c r="BK52" s="142"/>
      <c r="BL52" s="142">
        <v>1</v>
      </c>
      <c r="BM52" s="142">
        <v>3</v>
      </c>
      <c r="BN52" s="142">
        <v>23</v>
      </c>
      <c r="BO52" s="142">
        <v>1</v>
      </c>
      <c r="BP52" s="142"/>
      <c r="BQ52" s="142">
        <v>2</v>
      </c>
      <c r="BR52" s="142">
        <v>2</v>
      </c>
      <c r="BS52" s="142">
        <v>1</v>
      </c>
      <c r="BT52" s="142"/>
      <c r="BU52" s="142">
        <v>6</v>
      </c>
      <c r="BV52" s="142">
        <v>29</v>
      </c>
    </row>
    <row r="53" spans="1:74" ht="17" thickTop="1" x14ac:dyDescent="0.2">
      <c r="A53" s="17" t="s">
        <v>160</v>
      </c>
      <c r="B53" s="53">
        <v>600</v>
      </c>
      <c r="AO53" s="52" t="s">
        <v>160</v>
      </c>
      <c r="AP53" s="56">
        <v>20</v>
      </c>
      <c r="AQ53" s="56">
        <v>10</v>
      </c>
      <c r="AR53" s="56">
        <v>40</v>
      </c>
      <c r="AS53" s="56">
        <v>30</v>
      </c>
      <c r="AT53" s="56">
        <v>40</v>
      </c>
      <c r="AU53" s="56">
        <v>20</v>
      </c>
      <c r="AV53" s="56">
        <v>10</v>
      </c>
      <c r="AW53" s="56">
        <v>10</v>
      </c>
      <c r="AX53" s="56">
        <v>10</v>
      </c>
      <c r="AY53" s="56">
        <v>30</v>
      </c>
      <c r="AZ53" s="56">
        <v>50</v>
      </c>
      <c r="BA53" s="56">
        <v>30</v>
      </c>
      <c r="BB53" s="56">
        <v>30</v>
      </c>
      <c r="BC53" s="56">
        <v>10</v>
      </c>
      <c r="BD53" s="56">
        <v>10</v>
      </c>
      <c r="BE53" s="56">
        <v>20</v>
      </c>
      <c r="BF53" s="56">
        <v>10</v>
      </c>
      <c r="BG53" s="56">
        <v>10</v>
      </c>
      <c r="BH53" s="56">
        <v>10</v>
      </c>
      <c r="BI53" s="56">
        <v>30</v>
      </c>
      <c r="BJ53" s="56">
        <v>10</v>
      </c>
      <c r="BK53" s="56">
        <v>10</v>
      </c>
      <c r="BL53" s="56">
        <v>20</v>
      </c>
      <c r="BM53" s="56">
        <v>50</v>
      </c>
      <c r="BN53" s="56">
        <v>520</v>
      </c>
      <c r="BO53" s="56">
        <v>10</v>
      </c>
      <c r="BP53" s="56">
        <v>10</v>
      </c>
      <c r="BQ53" s="56">
        <v>20</v>
      </c>
      <c r="BR53" s="56">
        <v>20</v>
      </c>
      <c r="BS53" s="56">
        <v>10</v>
      </c>
      <c r="BT53" s="56">
        <v>10</v>
      </c>
      <c r="BU53" s="56">
        <v>80</v>
      </c>
      <c r="BV53" s="56">
        <v>600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1"/>
  <sheetViews>
    <sheetView topLeftCell="E1" workbookViewId="0">
      <selection activeCell="E1" sqref="A1:XFD1048576"/>
    </sheetView>
  </sheetViews>
  <sheetFormatPr baseColWidth="10" defaultRowHeight="16" x14ac:dyDescent="0.2"/>
  <cols>
    <col min="2" max="3" width="10.83203125" style="125"/>
    <col min="6" max="6" width="18.33203125" customWidth="1"/>
    <col min="14" max="14" width="26.1640625" bestFit="1" customWidth="1"/>
    <col min="15" max="15" width="11.6640625" bestFit="1" customWidth="1"/>
  </cols>
  <sheetData>
    <row r="1" spans="1:13" ht="48" x14ac:dyDescent="0.2">
      <c r="A1" s="47" t="s">
        <v>237</v>
      </c>
      <c r="B1" s="152" t="s">
        <v>238</v>
      </c>
      <c r="C1" s="153" t="s">
        <v>239</v>
      </c>
      <c r="D1" s="81" t="s">
        <v>240</v>
      </c>
      <c r="E1" s="81" t="s">
        <v>241</v>
      </c>
      <c r="F1" s="81" t="s">
        <v>242</v>
      </c>
      <c r="G1" s="47" t="s">
        <v>243</v>
      </c>
      <c r="H1" s="48" t="s">
        <v>244</v>
      </c>
      <c r="I1" s="81" t="s">
        <v>245</v>
      </c>
      <c r="J1" s="81" t="s">
        <v>246</v>
      </c>
      <c r="K1" s="81" t="s">
        <v>247</v>
      </c>
      <c r="L1" s="81" t="s">
        <v>248</v>
      </c>
      <c r="M1" s="143"/>
    </row>
    <row r="2" spans="1:13" x14ac:dyDescent="0.2">
      <c r="A2" s="25" t="s">
        <v>53</v>
      </c>
      <c r="B2" s="66" t="s">
        <v>86</v>
      </c>
      <c r="C2" s="69" t="s">
        <v>185</v>
      </c>
      <c r="D2" s="40" t="s">
        <v>176</v>
      </c>
      <c r="E2" s="26">
        <v>12</v>
      </c>
      <c r="F2" s="26" t="s">
        <v>193</v>
      </c>
      <c r="G2" s="25">
        <v>1</v>
      </c>
      <c r="H2" s="25">
        <v>1</v>
      </c>
      <c r="I2" s="40">
        <v>1</v>
      </c>
      <c r="J2" s="40">
        <v>0</v>
      </c>
      <c r="K2" s="26">
        <v>12</v>
      </c>
      <c r="L2" s="26">
        <v>3</v>
      </c>
      <c r="M2" s="41"/>
    </row>
    <row r="3" spans="1:13" x14ac:dyDescent="0.2">
      <c r="A3" s="40" t="s">
        <v>53</v>
      </c>
      <c r="B3" s="69" t="s">
        <v>86</v>
      </c>
      <c r="C3" s="69" t="s">
        <v>185</v>
      </c>
      <c r="D3" s="40" t="s">
        <v>176</v>
      </c>
      <c r="E3" s="41">
        <v>13</v>
      </c>
      <c r="F3" s="41" t="s">
        <v>193</v>
      </c>
      <c r="G3" s="40">
        <v>1</v>
      </c>
      <c r="H3" s="40">
        <v>1</v>
      </c>
      <c r="I3" s="40">
        <v>1</v>
      </c>
      <c r="J3" s="40">
        <v>0</v>
      </c>
      <c r="K3" s="41">
        <v>13</v>
      </c>
      <c r="L3" s="41">
        <v>3</v>
      </c>
      <c r="M3" s="41"/>
    </row>
    <row r="4" spans="1:13" x14ac:dyDescent="0.2">
      <c r="A4" s="29" t="s">
        <v>53</v>
      </c>
      <c r="B4" s="73" t="s">
        <v>54</v>
      </c>
      <c r="C4" s="69" t="s">
        <v>185</v>
      </c>
      <c r="D4" s="40" t="s">
        <v>176</v>
      </c>
      <c r="E4" s="20">
        <v>14</v>
      </c>
      <c r="F4" s="20" t="s">
        <v>193</v>
      </c>
      <c r="G4" s="29">
        <v>1</v>
      </c>
      <c r="H4" s="29">
        <v>2</v>
      </c>
      <c r="I4" s="40">
        <v>1</v>
      </c>
      <c r="J4" s="40">
        <v>0</v>
      </c>
      <c r="K4" s="20">
        <v>14</v>
      </c>
      <c r="L4" s="20">
        <v>3</v>
      </c>
      <c r="M4" s="41"/>
    </row>
    <row r="5" spans="1:13" x14ac:dyDescent="0.2">
      <c r="A5" s="29" t="s">
        <v>53</v>
      </c>
      <c r="B5" s="73" t="s">
        <v>86</v>
      </c>
      <c r="C5" s="69" t="s">
        <v>185</v>
      </c>
      <c r="D5" s="40" t="s">
        <v>176</v>
      </c>
      <c r="E5" s="20">
        <v>17</v>
      </c>
      <c r="F5" s="20" t="s">
        <v>193</v>
      </c>
      <c r="G5" s="29">
        <v>1</v>
      </c>
      <c r="H5" s="29">
        <v>1</v>
      </c>
      <c r="I5" s="40">
        <v>1</v>
      </c>
      <c r="J5" s="40">
        <v>0</v>
      </c>
      <c r="K5" s="20">
        <v>17</v>
      </c>
      <c r="L5" s="20">
        <v>3</v>
      </c>
      <c r="M5" s="41"/>
    </row>
    <row r="6" spans="1:13" x14ac:dyDescent="0.2">
      <c r="A6" s="29" t="s">
        <v>53</v>
      </c>
      <c r="B6" s="73" t="s">
        <v>54</v>
      </c>
      <c r="C6" s="69" t="s">
        <v>185</v>
      </c>
      <c r="D6" s="40" t="s">
        <v>176</v>
      </c>
      <c r="E6" s="20">
        <v>23</v>
      </c>
      <c r="F6" s="20" t="s">
        <v>193</v>
      </c>
      <c r="G6" s="29">
        <v>1</v>
      </c>
      <c r="H6" s="29">
        <v>2</v>
      </c>
      <c r="I6" s="40">
        <v>1</v>
      </c>
      <c r="J6" s="40">
        <v>0</v>
      </c>
      <c r="K6" s="20">
        <v>23</v>
      </c>
      <c r="L6" s="20">
        <v>3</v>
      </c>
      <c r="M6" s="41"/>
    </row>
    <row r="7" spans="1:13" x14ac:dyDescent="0.2">
      <c r="A7" s="29" t="s">
        <v>53</v>
      </c>
      <c r="B7" s="73" t="s">
        <v>54</v>
      </c>
      <c r="C7" s="69" t="s">
        <v>185</v>
      </c>
      <c r="D7" s="40" t="s">
        <v>176</v>
      </c>
      <c r="E7" s="20">
        <v>26</v>
      </c>
      <c r="F7" s="20" t="s">
        <v>193</v>
      </c>
      <c r="G7" s="29">
        <v>1</v>
      </c>
      <c r="H7" s="29">
        <v>2</v>
      </c>
      <c r="I7" s="40">
        <v>1</v>
      </c>
      <c r="J7" s="40">
        <v>0</v>
      </c>
      <c r="K7" s="20">
        <v>26</v>
      </c>
      <c r="L7" s="20">
        <v>3</v>
      </c>
      <c r="M7" s="41"/>
    </row>
    <row r="8" spans="1:13" x14ac:dyDescent="0.2">
      <c r="A8" s="29" t="s">
        <v>53</v>
      </c>
      <c r="B8" s="73" t="s">
        <v>54</v>
      </c>
      <c r="C8" s="69" t="s">
        <v>185</v>
      </c>
      <c r="D8" s="40" t="s">
        <v>176</v>
      </c>
      <c r="E8" s="20">
        <v>26</v>
      </c>
      <c r="F8" s="20" t="s">
        <v>193</v>
      </c>
      <c r="G8" s="29">
        <v>1</v>
      </c>
      <c r="H8" s="29">
        <v>2</v>
      </c>
      <c r="I8" s="40">
        <v>1</v>
      </c>
      <c r="J8" s="40">
        <v>0</v>
      </c>
      <c r="K8" s="20">
        <v>26</v>
      </c>
      <c r="L8" s="20">
        <v>3</v>
      </c>
      <c r="M8" s="41"/>
    </row>
    <row r="9" spans="1:13" x14ac:dyDescent="0.2">
      <c r="A9" s="29" t="s">
        <v>53</v>
      </c>
      <c r="B9" s="73" t="s">
        <v>54</v>
      </c>
      <c r="C9" s="69" t="s">
        <v>185</v>
      </c>
      <c r="D9" s="40" t="s">
        <v>176</v>
      </c>
      <c r="E9" s="20">
        <v>26</v>
      </c>
      <c r="F9" s="19" t="s">
        <v>193</v>
      </c>
      <c r="G9" s="29">
        <v>1</v>
      </c>
      <c r="H9" s="29">
        <v>2</v>
      </c>
      <c r="I9" s="40">
        <v>1</v>
      </c>
      <c r="J9" s="40">
        <v>0</v>
      </c>
      <c r="K9" s="20">
        <v>26</v>
      </c>
      <c r="L9" s="19">
        <v>3</v>
      </c>
      <c r="M9" s="130"/>
    </row>
    <row r="10" spans="1:13" x14ac:dyDescent="0.2">
      <c r="A10" s="29" t="s">
        <v>53</v>
      </c>
      <c r="B10" s="73" t="s">
        <v>86</v>
      </c>
      <c r="C10" s="69" t="s">
        <v>185</v>
      </c>
      <c r="D10" s="40" t="s">
        <v>176</v>
      </c>
      <c r="E10" s="20">
        <v>31</v>
      </c>
      <c r="F10" s="20" t="s">
        <v>193</v>
      </c>
      <c r="G10" s="29">
        <v>1</v>
      </c>
      <c r="H10" s="29">
        <v>1</v>
      </c>
      <c r="I10" s="40">
        <v>1</v>
      </c>
      <c r="J10" s="40">
        <v>0</v>
      </c>
      <c r="K10" s="20">
        <v>31</v>
      </c>
      <c r="L10" s="20">
        <v>3</v>
      </c>
      <c r="M10" s="41"/>
    </row>
    <row r="11" spans="1:13" x14ac:dyDescent="0.2">
      <c r="A11" s="29" t="s">
        <v>53</v>
      </c>
      <c r="B11" s="73" t="s">
        <v>54</v>
      </c>
      <c r="C11" s="69" t="s">
        <v>185</v>
      </c>
      <c r="D11" s="40" t="s">
        <v>176</v>
      </c>
      <c r="E11" s="20">
        <v>33</v>
      </c>
      <c r="F11" s="20" t="s">
        <v>193</v>
      </c>
      <c r="G11" s="29">
        <v>1</v>
      </c>
      <c r="H11" s="29">
        <v>2</v>
      </c>
      <c r="I11" s="40">
        <v>1</v>
      </c>
      <c r="J11" s="40">
        <v>0</v>
      </c>
      <c r="K11" s="20">
        <v>33</v>
      </c>
      <c r="L11" s="20">
        <v>3</v>
      </c>
      <c r="M11" s="41"/>
    </row>
    <row r="12" spans="1:13" x14ac:dyDescent="0.2">
      <c r="A12" s="29" t="s">
        <v>53</v>
      </c>
      <c r="B12" s="73" t="s">
        <v>54</v>
      </c>
      <c r="C12" s="69" t="s">
        <v>185</v>
      </c>
      <c r="D12" s="40" t="s">
        <v>176</v>
      </c>
      <c r="E12" s="20">
        <v>34</v>
      </c>
      <c r="F12" s="20" t="s">
        <v>193</v>
      </c>
      <c r="G12" s="29">
        <v>1</v>
      </c>
      <c r="H12" s="29">
        <v>2</v>
      </c>
      <c r="I12" s="40">
        <v>1</v>
      </c>
      <c r="J12" s="40">
        <v>0</v>
      </c>
      <c r="K12" s="20">
        <v>34</v>
      </c>
      <c r="L12" s="20">
        <v>3</v>
      </c>
      <c r="M12" s="41"/>
    </row>
    <row r="13" spans="1:13" x14ac:dyDescent="0.2">
      <c r="A13" s="29" t="s">
        <v>53</v>
      </c>
      <c r="B13" s="73" t="s">
        <v>54</v>
      </c>
      <c r="C13" s="69" t="s">
        <v>185</v>
      </c>
      <c r="D13" s="40" t="s">
        <v>176</v>
      </c>
      <c r="E13" s="20">
        <v>45</v>
      </c>
      <c r="F13" s="20" t="s">
        <v>193</v>
      </c>
      <c r="G13" s="29">
        <v>1</v>
      </c>
      <c r="H13" s="29">
        <v>2</v>
      </c>
      <c r="I13" s="40">
        <v>1</v>
      </c>
      <c r="J13" s="40">
        <v>0</v>
      </c>
      <c r="K13" s="20">
        <v>45</v>
      </c>
      <c r="L13" s="20">
        <v>3</v>
      </c>
      <c r="M13" s="41"/>
    </row>
    <row r="14" spans="1:13" x14ac:dyDescent="0.2">
      <c r="A14" s="29" t="s">
        <v>53</v>
      </c>
      <c r="B14" s="73" t="s">
        <v>86</v>
      </c>
      <c r="C14" s="69" t="s">
        <v>185</v>
      </c>
      <c r="D14" s="40" t="s">
        <v>176</v>
      </c>
      <c r="E14" s="20">
        <v>46</v>
      </c>
      <c r="F14" s="20" t="s">
        <v>193</v>
      </c>
      <c r="G14" s="29">
        <v>1</v>
      </c>
      <c r="H14" s="29">
        <v>1</v>
      </c>
      <c r="I14" s="40">
        <v>1</v>
      </c>
      <c r="J14" s="40">
        <v>0</v>
      </c>
      <c r="K14" s="20">
        <v>46</v>
      </c>
      <c r="L14" s="20">
        <v>3</v>
      </c>
      <c r="M14" s="41"/>
    </row>
    <row r="15" spans="1:13" x14ac:dyDescent="0.2">
      <c r="A15" s="73" t="s">
        <v>53</v>
      </c>
      <c r="B15" s="73" t="s">
        <v>86</v>
      </c>
      <c r="C15" s="69" t="s">
        <v>185</v>
      </c>
      <c r="D15" s="40" t="s">
        <v>176</v>
      </c>
      <c r="E15" s="20">
        <v>22</v>
      </c>
      <c r="F15" s="20" t="s">
        <v>193</v>
      </c>
      <c r="G15" s="73">
        <v>1</v>
      </c>
      <c r="H15" s="73">
        <v>1</v>
      </c>
      <c r="I15" s="40">
        <v>1</v>
      </c>
      <c r="J15" s="40">
        <v>0</v>
      </c>
      <c r="K15" s="20">
        <v>22</v>
      </c>
      <c r="L15" s="20">
        <v>3</v>
      </c>
      <c r="M15" s="41"/>
    </row>
    <row r="16" spans="1:13" x14ac:dyDescent="0.2">
      <c r="A16" s="73" t="s">
        <v>53</v>
      </c>
      <c r="B16" s="73" t="s">
        <v>54</v>
      </c>
      <c r="C16" s="69" t="s">
        <v>185</v>
      </c>
      <c r="D16" s="40" t="s">
        <v>176</v>
      </c>
      <c r="E16" s="20">
        <v>15</v>
      </c>
      <c r="F16" s="20" t="s">
        <v>193</v>
      </c>
      <c r="G16" s="73">
        <v>1</v>
      </c>
      <c r="H16" s="73">
        <v>2</v>
      </c>
      <c r="I16" s="40">
        <v>1</v>
      </c>
      <c r="J16" s="40">
        <v>0</v>
      </c>
      <c r="K16" s="20">
        <v>15</v>
      </c>
      <c r="L16" s="20">
        <v>3</v>
      </c>
      <c r="M16" s="41"/>
    </row>
    <row r="17" spans="1:13" x14ac:dyDescent="0.2">
      <c r="A17" s="73" t="s">
        <v>53</v>
      </c>
      <c r="B17" s="73" t="s">
        <v>86</v>
      </c>
      <c r="C17" s="69" t="s">
        <v>185</v>
      </c>
      <c r="D17" s="40" t="s">
        <v>176</v>
      </c>
      <c r="E17" s="20">
        <v>25</v>
      </c>
      <c r="F17" s="20" t="s">
        <v>193</v>
      </c>
      <c r="G17" s="73">
        <v>1</v>
      </c>
      <c r="H17" s="73">
        <v>1</v>
      </c>
      <c r="I17" s="40">
        <v>1</v>
      </c>
      <c r="J17" s="40">
        <v>0</v>
      </c>
      <c r="K17" s="20">
        <v>25</v>
      </c>
      <c r="L17" s="20">
        <v>3</v>
      </c>
      <c r="M17" s="41"/>
    </row>
    <row r="18" spans="1:13" x14ac:dyDescent="0.2">
      <c r="A18" s="73" t="s">
        <v>53</v>
      </c>
      <c r="B18" s="73" t="s">
        <v>86</v>
      </c>
      <c r="C18" s="69" t="s">
        <v>185</v>
      </c>
      <c r="D18" s="40" t="s">
        <v>176</v>
      </c>
      <c r="E18" s="20">
        <v>14</v>
      </c>
      <c r="F18" s="20" t="s">
        <v>193</v>
      </c>
      <c r="G18" s="73">
        <v>1</v>
      </c>
      <c r="H18" s="73">
        <v>1</v>
      </c>
      <c r="I18" s="40">
        <v>1</v>
      </c>
      <c r="J18" s="40">
        <v>0</v>
      </c>
      <c r="K18" s="20">
        <v>14</v>
      </c>
      <c r="L18" s="20">
        <v>3</v>
      </c>
      <c r="M18" s="41"/>
    </row>
    <row r="19" spans="1:13" x14ac:dyDescent="0.2">
      <c r="A19" s="73" t="s">
        <v>53</v>
      </c>
      <c r="B19" s="73" t="s">
        <v>54</v>
      </c>
      <c r="C19" s="69" t="s">
        <v>185</v>
      </c>
      <c r="D19" s="40" t="s">
        <v>176</v>
      </c>
      <c r="E19" s="20">
        <v>17</v>
      </c>
      <c r="F19" s="20" t="s">
        <v>193</v>
      </c>
      <c r="G19" s="73">
        <v>1</v>
      </c>
      <c r="H19" s="73">
        <v>2</v>
      </c>
      <c r="I19" s="40">
        <v>1</v>
      </c>
      <c r="J19" s="40">
        <v>0</v>
      </c>
      <c r="K19" s="20">
        <v>17</v>
      </c>
      <c r="L19" s="20">
        <v>3</v>
      </c>
      <c r="M19" s="41"/>
    </row>
    <row r="20" spans="1:13" x14ac:dyDescent="0.2">
      <c r="A20" s="73" t="s">
        <v>53</v>
      </c>
      <c r="B20" s="73" t="s">
        <v>86</v>
      </c>
      <c r="C20" s="69" t="s">
        <v>185</v>
      </c>
      <c r="D20" s="40" t="s">
        <v>176</v>
      </c>
      <c r="E20" s="20">
        <v>46</v>
      </c>
      <c r="F20" s="20" t="s">
        <v>193</v>
      </c>
      <c r="G20" s="73">
        <v>1</v>
      </c>
      <c r="H20" s="73">
        <v>1</v>
      </c>
      <c r="I20" s="40">
        <v>1</v>
      </c>
      <c r="J20" s="40">
        <v>0</v>
      </c>
      <c r="K20" s="20">
        <v>46</v>
      </c>
      <c r="L20" s="20">
        <v>3</v>
      </c>
      <c r="M20" s="41"/>
    </row>
    <row r="21" spans="1:13" x14ac:dyDescent="0.2">
      <c r="A21" s="73" t="s">
        <v>53</v>
      </c>
      <c r="B21" s="73" t="s">
        <v>54</v>
      </c>
      <c r="C21" s="69" t="s">
        <v>185</v>
      </c>
      <c r="D21" s="40" t="s">
        <v>176</v>
      </c>
      <c r="E21" s="20">
        <v>41</v>
      </c>
      <c r="F21" s="20" t="s">
        <v>193</v>
      </c>
      <c r="G21" s="73">
        <v>1</v>
      </c>
      <c r="H21" s="73">
        <v>2</v>
      </c>
      <c r="I21" s="40">
        <v>1</v>
      </c>
      <c r="J21" s="40">
        <v>0</v>
      </c>
      <c r="K21" s="20">
        <v>41</v>
      </c>
      <c r="L21" s="20">
        <v>3</v>
      </c>
      <c r="M21" s="41"/>
    </row>
    <row r="22" spans="1:13" x14ac:dyDescent="0.2">
      <c r="A22" s="73" t="s">
        <v>73</v>
      </c>
      <c r="B22" s="73" t="s">
        <v>86</v>
      </c>
      <c r="C22" s="69" t="s">
        <v>185</v>
      </c>
      <c r="D22" s="40" t="s">
        <v>176</v>
      </c>
      <c r="E22" s="20">
        <v>25</v>
      </c>
      <c r="F22" s="20" t="s">
        <v>193</v>
      </c>
      <c r="G22" s="73">
        <v>2</v>
      </c>
      <c r="H22" s="73">
        <v>1</v>
      </c>
      <c r="I22" s="40">
        <v>1</v>
      </c>
      <c r="J22" s="40">
        <v>0</v>
      </c>
      <c r="K22" s="20">
        <v>25</v>
      </c>
      <c r="L22" s="20">
        <v>3</v>
      </c>
      <c r="M22" s="41"/>
    </row>
    <row r="23" spans="1:13" x14ac:dyDescent="0.2">
      <c r="A23" s="73" t="s">
        <v>53</v>
      </c>
      <c r="B23" s="73" t="s">
        <v>86</v>
      </c>
      <c r="C23" s="69" t="s">
        <v>185</v>
      </c>
      <c r="D23" s="40" t="s">
        <v>176</v>
      </c>
      <c r="E23" s="20">
        <v>26</v>
      </c>
      <c r="F23" s="20" t="s">
        <v>193</v>
      </c>
      <c r="G23" s="73">
        <v>1</v>
      </c>
      <c r="H23" s="73">
        <v>1</v>
      </c>
      <c r="I23" s="40">
        <v>1</v>
      </c>
      <c r="J23" s="40">
        <v>0</v>
      </c>
      <c r="K23" s="20">
        <v>26</v>
      </c>
      <c r="L23" s="20">
        <v>3</v>
      </c>
      <c r="M23" s="41"/>
    </row>
    <row r="24" spans="1:13" x14ac:dyDescent="0.2">
      <c r="A24" s="73" t="s">
        <v>53</v>
      </c>
      <c r="B24" s="73" t="s">
        <v>86</v>
      </c>
      <c r="C24" s="69" t="s">
        <v>185</v>
      </c>
      <c r="D24" s="40" t="s">
        <v>176</v>
      </c>
      <c r="E24" s="20">
        <v>16</v>
      </c>
      <c r="F24" s="20" t="s">
        <v>193</v>
      </c>
      <c r="G24" s="73">
        <v>1</v>
      </c>
      <c r="H24" s="73">
        <v>1</v>
      </c>
      <c r="I24" s="40">
        <v>1</v>
      </c>
      <c r="J24" s="40">
        <v>0</v>
      </c>
      <c r="K24" s="20">
        <v>16</v>
      </c>
      <c r="L24" s="20">
        <v>3</v>
      </c>
      <c r="M24" s="41"/>
    </row>
    <row r="25" spans="1:13" x14ac:dyDescent="0.2">
      <c r="A25" s="73" t="s">
        <v>53</v>
      </c>
      <c r="B25" s="73" t="s">
        <v>54</v>
      </c>
      <c r="C25" s="69" t="s">
        <v>185</v>
      </c>
      <c r="D25" s="40" t="s">
        <v>176</v>
      </c>
      <c r="E25" s="20">
        <v>44</v>
      </c>
      <c r="F25" s="20" t="s">
        <v>193</v>
      </c>
      <c r="G25" s="73">
        <v>1</v>
      </c>
      <c r="H25" s="73">
        <v>2</v>
      </c>
      <c r="I25" s="40">
        <v>1</v>
      </c>
      <c r="J25" s="40">
        <v>0</v>
      </c>
      <c r="K25" s="20">
        <v>44</v>
      </c>
      <c r="L25" s="20">
        <v>3</v>
      </c>
      <c r="M25" s="41"/>
    </row>
    <row r="26" spans="1:13" x14ac:dyDescent="0.2">
      <c r="A26" s="73" t="s">
        <v>53</v>
      </c>
      <c r="B26" s="73" t="s">
        <v>54</v>
      </c>
      <c r="C26" s="69" t="s">
        <v>185</v>
      </c>
      <c r="D26" s="40" t="s">
        <v>176</v>
      </c>
      <c r="E26" s="20">
        <v>27</v>
      </c>
      <c r="F26" s="20" t="s">
        <v>193</v>
      </c>
      <c r="G26" s="73">
        <v>1</v>
      </c>
      <c r="H26" s="73">
        <v>2</v>
      </c>
      <c r="I26" s="40">
        <v>1</v>
      </c>
      <c r="J26" s="40">
        <v>0</v>
      </c>
      <c r="K26" s="20">
        <v>27</v>
      </c>
      <c r="L26" s="20">
        <v>3</v>
      </c>
      <c r="M26" s="41"/>
    </row>
    <row r="27" spans="1:13" x14ac:dyDescent="0.2">
      <c r="A27" s="73" t="s">
        <v>53</v>
      </c>
      <c r="B27" s="73" t="s">
        <v>86</v>
      </c>
      <c r="C27" s="69" t="s">
        <v>185</v>
      </c>
      <c r="D27" s="40" t="s">
        <v>176</v>
      </c>
      <c r="E27" s="20">
        <v>32</v>
      </c>
      <c r="F27" s="20" t="s">
        <v>193</v>
      </c>
      <c r="G27" s="73">
        <v>1</v>
      </c>
      <c r="H27" s="73">
        <v>1</v>
      </c>
      <c r="I27" s="40">
        <v>1</v>
      </c>
      <c r="J27" s="40">
        <v>0</v>
      </c>
      <c r="K27" s="20">
        <v>32</v>
      </c>
      <c r="L27" s="20">
        <v>3</v>
      </c>
      <c r="M27" s="41"/>
    </row>
    <row r="28" spans="1:13" x14ac:dyDescent="0.2">
      <c r="A28" s="73" t="s">
        <v>53</v>
      </c>
      <c r="B28" s="73" t="s">
        <v>54</v>
      </c>
      <c r="C28" s="69" t="s">
        <v>185</v>
      </c>
      <c r="D28" s="40" t="s">
        <v>176</v>
      </c>
      <c r="E28" s="20">
        <v>41</v>
      </c>
      <c r="F28" s="20" t="s">
        <v>193</v>
      </c>
      <c r="G28" s="73">
        <v>1</v>
      </c>
      <c r="H28" s="73">
        <v>2</v>
      </c>
      <c r="I28" s="40">
        <v>1</v>
      </c>
      <c r="J28" s="40">
        <v>0</v>
      </c>
      <c r="K28" s="20">
        <v>41</v>
      </c>
      <c r="L28" s="20">
        <v>3</v>
      </c>
      <c r="M28" s="41"/>
    </row>
    <row r="29" spans="1:13" x14ac:dyDescent="0.2">
      <c r="A29" s="73" t="s">
        <v>53</v>
      </c>
      <c r="B29" s="73" t="s">
        <v>54</v>
      </c>
      <c r="C29" s="69" t="s">
        <v>185</v>
      </c>
      <c r="D29" s="40" t="s">
        <v>176</v>
      </c>
      <c r="E29" s="20">
        <v>43</v>
      </c>
      <c r="F29" s="20" t="s">
        <v>193</v>
      </c>
      <c r="G29" s="73">
        <v>1</v>
      </c>
      <c r="H29" s="73">
        <v>2</v>
      </c>
      <c r="I29" s="40">
        <v>1</v>
      </c>
      <c r="J29" s="40">
        <v>0</v>
      </c>
      <c r="K29" s="20">
        <v>43</v>
      </c>
      <c r="L29" s="20">
        <v>3</v>
      </c>
      <c r="M29" s="41"/>
    </row>
    <row r="30" spans="1:13" x14ac:dyDescent="0.2">
      <c r="A30" s="73" t="s">
        <v>73</v>
      </c>
      <c r="B30" s="73" t="s">
        <v>54</v>
      </c>
      <c r="C30" s="69" t="s">
        <v>185</v>
      </c>
      <c r="D30" s="40" t="s">
        <v>176</v>
      </c>
      <c r="E30" s="20">
        <v>46</v>
      </c>
      <c r="F30" s="20" t="s">
        <v>193</v>
      </c>
      <c r="G30" s="73">
        <v>2</v>
      </c>
      <c r="H30" s="73">
        <v>2</v>
      </c>
      <c r="I30" s="40">
        <v>1</v>
      </c>
      <c r="J30" s="40">
        <v>0</v>
      </c>
      <c r="K30" s="20">
        <v>46</v>
      </c>
      <c r="L30" s="20">
        <v>3</v>
      </c>
      <c r="M30" s="41"/>
    </row>
    <row r="31" spans="1:13" x14ac:dyDescent="0.2">
      <c r="A31" s="73" t="s">
        <v>53</v>
      </c>
      <c r="B31" s="73" t="s">
        <v>54</v>
      </c>
      <c r="C31" s="69" t="s">
        <v>185</v>
      </c>
      <c r="D31" s="40" t="s">
        <v>176</v>
      </c>
      <c r="E31" s="20">
        <v>31</v>
      </c>
      <c r="F31" s="20" t="s">
        <v>193</v>
      </c>
      <c r="G31" s="73">
        <v>1</v>
      </c>
      <c r="H31" s="73">
        <v>2</v>
      </c>
      <c r="I31" s="40">
        <v>1</v>
      </c>
      <c r="J31" s="40">
        <v>0</v>
      </c>
      <c r="K31" s="20">
        <v>31</v>
      </c>
      <c r="L31" s="20">
        <v>3</v>
      </c>
      <c r="M31" s="41"/>
    </row>
    <row r="32" spans="1:13" x14ac:dyDescent="0.2">
      <c r="A32" s="66" t="s">
        <v>53</v>
      </c>
      <c r="B32" s="66" t="s">
        <v>86</v>
      </c>
      <c r="C32" s="69" t="s">
        <v>185</v>
      </c>
      <c r="D32" s="40" t="s">
        <v>176</v>
      </c>
      <c r="E32" s="26">
        <v>35</v>
      </c>
      <c r="F32" s="26" t="s">
        <v>193</v>
      </c>
      <c r="G32" s="66">
        <v>1</v>
      </c>
      <c r="H32" s="66">
        <v>1</v>
      </c>
      <c r="I32" s="40">
        <v>1</v>
      </c>
      <c r="J32" s="40">
        <v>0</v>
      </c>
      <c r="K32" s="26">
        <v>35</v>
      </c>
      <c r="L32" s="26">
        <v>3</v>
      </c>
      <c r="M32" s="41"/>
    </row>
    <row r="33" spans="1:13" x14ac:dyDescent="0.2">
      <c r="A33" s="40" t="s">
        <v>53</v>
      </c>
      <c r="B33" s="69" t="s">
        <v>54</v>
      </c>
      <c r="C33" s="69" t="s">
        <v>185</v>
      </c>
      <c r="D33" s="40" t="s">
        <v>176</v>
      </c>
      <c r="E33" s="41">
        <v>14</v>
      </c>
      <c r="F33" s="41" t="s">
        <v>194</v>
      </c>
      <c r="G33" s="40">
        <v>1</v>
      </c>
      <c r="H33" s="40">
        <v>2</v>
      </c>
      <c r="I33" s="40">
        <v>1</v>
      </c>
      <c r="J33" s="40">
        <v>0</v>
      </c>
      <c r="K33" s="41">
        <v>14</v>
      </c>
      <c r="L33" s="41">
        <v>4</v>
      </c>
      <c r="M33" s="41"/>
    </row>
    <row r="34" spans="1:13" x14ac:dyDescent="0.2">
      <c r="A34" s="29" t="s">
        <v>53</v>
      </c>
      <c r="B34" s="73" t="s">
        <v>86</v>
      </c>
      <c r="C34" s="69" t="s">
        <v>185</v>
      </c>
      <c r="D34" s="40" t="s">
        <v>176</v>
      </c>
      <c r="E34" s="20">
        <v>14</v>
      </c>
      <c r="F34" s="20" t="s">
        <v>194</v>
      </c>
      <c r="G34" s="29">
        <v>1</v>
      </c>
      <c r="H34" s="29">
        <v>1</v>
      </c>
      <c r="I34" s="40">
        <v>1</v>
      </c>
      <c r="J34" s="40">
        <v>0</v>
      </c>
      <c r="K34" s="20">
        <v>14</v>
      </c>
      <c r="L34" s="20">
        <v>4</v>
      </c>
      <c r="M34" s="41"/>
    </row>
    <row r="35" spans="1:13" x14ac:dyDescent="0.2">
      <c r="A35" s="29" t="s">
        <v>53</v>
      </c>
      <c r="B35" s="73" t="s">
        <v>86</v>
      </c>
      <c r="C35" s="69" t="s">
        <v>185</v>
      </c>
      <c r="D35" s="40" t="s">
        <v>176</v>
      </c>
      <c r="E35" s="20">
        <v>15</v>
      </c>
      <c r="F35" s="20" t="s">
        <v>194</v>
      </c>
      <c r="G35" s="29">
        <v>1</v>
      </c>
      <c r="H35" s="29">
        <v>1</v>
      </c>
      <c r="I35" s="40">
        <v>1</v>
      </c>
      <c r="J35" s="40">
        <v>0</v>
      </c>
      <c r="K35" s="20">
        <v>15</v>
      </c>
      <c r="L35" s="20">
        <v>4</v>
      </c>
      <c r="M35" s="41"/>
    </row>
    <row r="36" spans="1:13" x14ac:dyDescent="0.2">
      <c r="A36" s="29" t="s">
        <v>53</v>
      </c>
      <c r="B36" s="73" t="s">
        <v>86</v>
      </c>
      <c r="C36" s="69" t="s">
        <v>185</v>
      </c>
      <c r="D36" s="40" t="s">
        <v>176</v>
      </c>
      <c r="E36" s="20">
        <v>16</v>
      </c>
      <c r="F36" s="20" t="s">
        <v>194</v>
      </c>
      <c r="G36" s="29">
        <v>1</v>
      </c>
      <c r="H36" s="29">
        <v>1</v>
      </c>
      <c r="I36" s="40">
        <v>1</v>
      </c>
      <c r="J36" s="40">
        <v>0</v>
      </c>
      <c r="K36" s="20">
        <v>16</v>
      </c>
      <c r="L36" s="20">
        <v>4</v>
      </c>
      <c r="M36" s="41"/>
    </row>
    <row r="37" spans="1:13" x14ac:dyDescent="0.2">
      <c r="A37" s="29" t="s">
        <v>53</v>
      </c>
      <c r="B37" s="73" t="s">
        <v>54</v>
      </c>
      <c r="C37" s="69" t="s">
        <v>185</v>
      </c>
      <c r="D37" s="40" t="s">
        <v>176</v>
      </c>
      <c r="E37" s="20">
        <v>16</v>
      </c>
      <c r="F37" s="20" t="s">
        <v>194</v>
      </c>
      <c r="G37" s="29">
        <v>1</v>
      </c>
      <c r="H37" s="29">
        <v>2</v>
      </c>
      <c r="I37" s="40">
        <v>1</v>
      </c>
      <c r="J37" s="40">
        <v>0</v>
      </c>
      <c r="K37" s="20">
        <v>16</v>
      </c>
      <c r="L37" s="20">
        <v>4</v>
      </c>
      <c r="M37" s="41"/>
    </row>
    <row r="38" spans="1:13" x14ac:dyDescent="0.2">
      <c r="A38" s="29" t="s">
        <v>53</v>
      </c>
      <c r="B38" s="73" t="s">
        <v>86</v>
      </c>
      <c r="C38" s="69" t="s">
        <v>185</v>
      </c>
      <c r="D38" s="40" t="s">
        <v>176</v>
      </c>
      <c r="E38" s="20">
        <v>16</v>
      </c>
      <c r="F38" s="20" t="s">
        <v>194</v>
      </c>
      <c r="G38" s="29">
        <v>1</v>
      </c>
      <c r="H38" s="29">
        <v>1</v>
      </c>
      <c r="I38" s="40">
        <v>1</v>
      </c>
      <c r="J38" s="40">
        <v>0</v>
      </c>
      <c r="K38" s="20">
        <v>16</v>
      </c>
      <c r="L38" s="20">
        <v>4</v>
      </c>
      <c r="M38" s="41"/>
    </row>
    <row r="39" spans="1:13" x14ac:dyDescent="0.2">
      <c r="A39" s="29" t="s">
        <v>53</v>
      </c>
      <c r="B39" s="73" t="s">
        <v>86</v>
      </c>
      <c r="C39" s="69" t="s">
        <v>185</v>
      </c>
      <c r="D39" s="40" t="s">
        <v>176</v>
      </c>
      <c r="E39" s="20">
        <v>24</v>
      </c>
      <c r="F39" s="20" t="s">
        <v>194</v>
      </c>
      <c r="G39" s="29">
        <v>1</v>
      </c>
      <c r="H39" s="29">
        <v>1</v>
      </c>
      <c r="I39" s="40">
        <v>1</v>
      </c>
      <c r="J39" s="40">
        <v>0</v>
      </c>
      <c r="K39" s="20">
        <v>24</v>
      </c>
      <c r="L39" s="20">
        <v>4</v>
      </c>
      <c r="M39" s="41"/>
    </row>
    <row r="40" spans="1:13" x14ac:dyDescent="0.2">
      <c r="A40" s="29" t="s">
        <v>73</v>
      </c>
      <c r="B40" s="73" t="s">
        <v>86</v>
      </c>
      <c r="C40" s="69" t="s">
        <v>185</v>
      </c>
      <c r="D40" s="40" t="s">
        <v>176</v>
      </c>
      <c r="E40" s="20">
        <v>24</v>
      </c>
      <c r="F40" s="20" t="s">
        <v>194</v>
      </c>
      <c r="G40" s="29">
        <v>2</v>
      </c>
      <c r="H40" s="29">
        <v>1</v>
      </c>
      <c r="I40" s="40">
        <v>1</v>
      </c>
      <c r="J40" s="40">
        <v>0</v>
      </c>
      <c r="K40" s="20">
        <v>24</v>
      </c>
      <c r="L40" s="20">
        <v>4</v>
      </c>
      <c r="M40" s="41"/>
    </row>
    <row r="41" spans="1:13" x14ac:dyDescent="0.2">
      <c r="A41" s="29" t="s">
        <v>53</v>
      </c>
      <c r="B41" s="73" t="s">
        <v>86</v>
      </c>
      <c r="C41" s="69" t="s">
        <v>185</v>
      </c>
      <c r="D41" s="40" t="s">
        <v>176</v>
      </c>
      <c r="E41" s="20">
        <v>25</v>
      </c>
      <c r="F41" s="20" t="s">
        <v>194</v>
      </c>
      <c r="G41" s="29">
        <v>1</v>
      </c>
      <c r="H41" s="29">
        <v>1</v>
      </c>
      <c r="I41" s="40">
        <v>1</v>
      </c>
      <c r="J41" s="40">
        <v>0</v>
      </c>
      <c r="K41" s="20">
        <v>25</v>
      </c>
      <c r="L41" s="20">
        <v>4</v>
      </c>
      <c r="M41" s="41"/>
    </row>
    <row r="42" spans="1:13" x14ac:dyDescent="0.2">
      <c r="A42" s="29" t="s">
        <v>53</v>
      </c>
      <c r="B42" s="73" t="s">
        <v>86</v>
      </c>
      <c r="C42" s="69" t="s">
        <v>185</v>
      </c>
      <c r="D42" s="40" t="s">
        <v>176</v>
      </c>
      <c r="E42" s="20">
        <v>26</v>
      </c>
      <c r="F42" s="20" t="s">
        <v>194</v>
      </c>
      <c r="G42" s="29">
        <v>1</v>
      </c>
      <c r="H42" s="29">
        <v>1</v>
      </c>
      <c r="I42" s="40">
        <v>1</v>
      </c>
      <c r="J42" s="40">
        <v>0</v>
      </c>
      <c r="K42" s="20">
        <v>26</v>
      </c>
      <c r="L42" s="20">
        <v>4</v>
      </c>
      <c r="M42" s="41"/>
    </row>
    <row r="43" spans="1:13" x14ac:dyDescent="0.2">
      <c r="A43" s="20" t="s">
        <v>73</v>
      </c>
      <c r="B43" s="74" t="s">
        <v>54</v>
      </c>
      <c r="C43" s="69" t="s">
        <v>185</v>
      </c>
      <c r="D43" s="40" t="s">
        <v>176</v>
      </c>
      <c r="E43" s="20">
        <v>31</v>
      </c>
      <c r="F43" s="20" t="s">
        <v>194</v>
      </c>
      <c r="G43" s="20">
        <v>2</v>
      </c>
      <c r="H43" s="20">
        <v>2</v>
      </c>
      <c r="I43" s="40">
        <v>1</v>
      </c>
      <c r="J43" s="40">
        <v>0</v>
      </c>
      <c r="K43" s="20">
        <v>31</v>
      </c>
      <c r="L43" s="20">
        <v>4</v>
      </c>
      <c r="M43" s="41"/>
    </row>
    <row r="44" spans="1:13" x14ac:dyDescent="0.2">
      <c r="A44" s="29" t="s">
        <v>73</v>
      </c>
      <c r="B44" s="73" t="s">
        <v>54</v>
      </c>
      <c r="C44" s="69" t="s">
        <v>185</v>
      </c>
      <c r="D44" s="40" t="s">
        <v>176</v>
      </c>
      <c r="E44" s="20">
        <v>31</v>
      </c>
      <c r="F44" s="20" t="s">
        <v>194</v>
      </c>
      <c r="G44" s="29">
        <v>2</v>
      </c>
      <c r="H44" s="29">
        <v>2</v>
      </c>
      <c r="I44" s="40">
        <v>1</v>
      </c>
      <c r="J44" s="40">
        <v>0</v>
      </c>
      <c r="K44" s="20">
        <v>31</v>
      </c>
      <c r="L44" s="20">
        <v>4</v>
      </c>
      <c r="M44" s="41"/>
    </row>
    <row r="45" spans="1:13" x14ac:dyDescent="0.2">
      <c r="A45" s="29" t="s">
        <v>53</v>
      </c>
      <c r="B45" s="73" t="s">
        <v>86</v>
      </c>
      <c r="C45" s="69" t="s">
        <v>185</v>
      </c>
      <c r="D45" s="40" t="s">
        <v>176</v>
      </c>
      <c r="E45" s="20">
        <v>31</v>
      </c>
      <c r="F45" s="20" t="s">
        <v>194</v>
      </c>
      <c r="G45" s="29">
        <v>1</v>
      </c>
      <c r="H45" s="29">
        <v>1</v>
      </c>
      <c r="I45" s="40">
        <v>1</v>
      </c>
      <c r="J45" s="40">
        <v>0</v>
      </c>
      <c r="K45" s="20">
        <v>31</v>
      </c>
      <c r="L45" s="20">
        <v>4</v>
      </c>
      <c r="M45" s="41"/>
    </row>
    <row r="46" spans="1:13" x14ac:dyDescent="0.2">
      <c r="A46" s="29" t="s">
        <v>53</v>
      </c>
      <c r="B46" s="73" t="s">
        <v>54</v>
      </c>
      <c r="C46" s="69" t="s">
        <v>185</v>
      </c>
      <c r="D46" s="40" t="s">
        <v>176</v>
      </c>
      <c r="E46" s="20">
        <v>36</v>
      </c>
      <c r="F46" s="20" t="s">
        <v>194</v>
      </c>
      <c r="G46" s="29">
        <v>1</v>
      </c>
      <c r="H46" s="29">
        <v>2</v>
      </c>
      <c r="I46" s="40">
        <v>1</v>
      </c>
      <c r="J46" s="40">
        <v>0</v>
      </c>
      <c r="K46" s="20">
        <v>36</v>
      </c>
      <c r="L46" s="20">
        <v>4</v>
      </c>
      <c r="M46" s="41"/>
    </row>
    <row r="47" spans="1:13" x14ac:dyDescent="0.2">
      <c r="A47" s="29" t="s">
        <v>73</v>
      </c>
      <c r="B47" s="73" t="s">
        <v>54</v>
      </c>
      <c r="C47" s="69" t="s">
        <v>185</v>
      </c>
      <c r="D47" s="40" t="s">
        <v>176</v>
      </c>
      <c r="E47" s="20">
        <v>45</v>
      </c>
      <c r="F47" s="20" t="s">
        <v>194</v>
      </c>
      <c r="G47" s="29">
        <v>2</v>
      </c>
      <c r="H47" s="29">
        <v>2</v>
      </c>
      <c r="I47" s="40">
        <v>1</v>
      </c>
      <c r="J47" s="40">
        <v>0</v>
      </c>
      <c r="K47" s="20">
        <v>45</v>
      </c>
      <c r="L47" s="20">
        <v>4</v>
      </c>
      <c r="M47" s="41"/>
    </row>
    <row r="48" spans="1:13" x14ac:dyDescent="0.2">
      <c r="A48" s="29" t="s">
        <v>53</v>
      </c>
      <c r="B48" s="73" t="s">
        <v>54</v>
      </c>
      <c r="C48" s="69" t="s">
        <v>185</v>
      </c>
      <c r="D48" s="40" t="s">
        <v>176</v>
      </c>
      <c r="E48" s="20">
        <v>46</v>
      </c>
      <c r="F48" s="20" t="s">
        <v>194</v>
      </c>
      <c r="G48" s="29">
        <v>1</v>
      </c>
      <c r="H48" s="29">
        <v>2</v>
      </c>
      <c r="I48" s="40">
        <v>1</v>
      </c>
      <c r="J48" s="40">
        <v>0</v>
      </c>
      <c r="K48" s="20">
        <v>46</v>
      </c>
      <c r="L48" s="20">
        <v>4</v>
      </c>
      <c r="M48" s="41"/>
    </row>
    <row r="49" spans="1:13" x14ac:dyDescent="0.2">
      <c r="A49" s="29" t="s">
        <v>53</v>
      </c>
      <c r="B49" s="73" t="s">
        <v>86</v>
      </c>
      <c r="C49" s="69" t="s">
        <v>185</v>
      </c>
      <c r="D49" s="40" t="s">
        <v>176</v>
      </c>
      <c r="E49" s="20">
        <v>46</v>
      </c>
      <c r="F49" s="20" t="s">
        <v>194</v>
      </c>
      <c r="G49" s="29">
        <v>1</v>
      </c>
      <c r="H49" s="29">
        <v>1</v>
      </c>
      <c r="I49" s="40">
        <v>1</v>
      </c>
      <c r="J49" s="40">
        <v>0</v>
      </c>
      <c r="K49" s="20">
        <v>46</v>
      </c>
      <c r="L49" s="20">
        <v>4</v>
      </c>
      <c r="M49" s="41"/>
    </row>
    <row r="50" spans="1:13" x14ac:dyDescent="0.2">
      <c r="A50" s="73" t="s">
        <v>53</v>
      </c>
      <c r="B50" s="73" t="s">
        <v>86</v>
      </c>
      <c r="C50" s="69" t="s">
        <v>185</v>
      </c>
      <c r="D50" s="40" t="s">
        <v>176</v>
      </c>
      <c r="E50" s="20">
        <v>12</v>
      </c>
      <c r="F50" s="20" t="s">
        <v>194</v>
      </c>
      <c r="G50" s="73">
        <v>1</v>
      </c>
      <c r="H50" s="73">
        <v>1</v>
      </c>
      <c r="I50" s="40">
        <v>1</v>
      </c>
      <c r="J50" s="40">
        <v>0</v>
      </c>
      <c r="K50" s="20">
        <v>12</v>
      </c>
      <c r="L50" s="20">
        <v>4</v>
      </c>
      <c r="M50" s="41"/>
    </row>
    <row r="51" spans="1:13" x14ac:dyDescent="0.2">
      <c r="A51" s="73" t="s">
        <v>53</v>
      </c>
      <c r="B51" s="73" t="s">
        <v>54</v>
      </c>
      <c r="C51" s="69" t="s">
        <v>185</v>
      </c>
      <c r="D51" s="40" t="s">
        <v>176</v>
      </c>
      <c r="E51" s="20">
        <v>15</v>
      </c>
      <c r="F51" s="20" t="s">
        <v>194</v>
      </c>
      <c r="G51" s="73">
        <v>1</v>
      </c>
      <c r="H51" s="73">
        <v>2</v>
      </c>
      <c r="I51" s="40">
        <v>1</v>
      </c>
      <c r="J51" s="40">
        <v>0</v>
      </c>
      <c r="K51" s="20">
        <v>15</v>
      </c>
      <c r="L51" s="20">
        <v>4</v>
      </c>
      <c r="M51" s="41"/>
    </row>
    <row r="52" spans="1:13" x14ac:dyDescent="0.2">
      <c r="A52" s="73" t="s">
        <v>53</v>
      </c>
      <c r="B52" s="73" t="s">
        <v>86</v>
      </c>
      <c r="C52" s="69" t="s">
        <v>185</v>
      </c>
      <c r="D52" s="40" t="s">
        <v>176</v>
      </c>
      <c r="E52" s="20">
        <v>27</v>
      </c>
      <c r="F52" s="20" t="s">
        <v>194</v>
      </c>
      <c r="G52" s="73">
        <v>1</v>
      </c>
      <c r="H52" s="73">
        <v>1</v>
      </c>
      <c r="I52" s="40">
        <v>1</v>
      </c>
      <c r="J52" s="40">
        <v>0</v>
      </c>
      <c r="K52" s="20">
        <v>27</v>
      </c>
      <c r="L52" s="20">
        <v>4</v>
      </c>
      <c r="M52" s="41"/>
    </row>
    <row r="53" spans="1:13" x14ac:dyDescent="0.2">
      <c r="A53" s="73" t="s">
        <v>53</v>
      </c>
      <c r="B53" s="73" t="s">
        <v>86</v>
      </c>
      <c r="C53" s="69" t="s">
        <v>185</v>
      </c>
      <c r="D53" s="40" t="s">
        <v>176</v>
      </c>
      <c r="E53" s="20">
        <v>45</v>
      </c>
      <c r="F53" s="20" t="s">
        <v>194</v>
      </c>
      <c r="G53" s="73">
        <v>1</v>
      </c>
      <c r="H53" s="73">
        <v>1</v>
      </c>
      <c r="I53" s="40">
        <v>1</v>
      </c>
      <c r="J53" s="40">
        <v>0</v>
      </c>
      <c r="K53" s="20">
        <v>45</v>
      </c>
      <c r="L53" s="20">
        <v>4</v>
      </c>
      <c r="M53" s="41"/>
    </row>
    <row r="54" spans="1:13" x14ac:dyDescent="0.2">
      <c r="A54" s="73" t="s">
        <v>53</v>
      </c>
      <c r="B54" s="73" t="s">
        <v>86</v>
      </c>
      <c r="C54" s="69" t="s">
        <v>185</v>
      </c>
      <c r="D54" s="40" t="s">
        <v>176</v>
      </c>
      <c r="E54" s="20">
        <v>25</v>
      </c>
      <c r="F54" s="20" t="s">
        <v>194</v>
      </c>
      <c r="G54" s="73">
        <v>1</v>
      </c>
      <c r="H54" s="73">
        <v>1</v>
      </c>
      <c r="I54" s="40">
        <v>1</v>
      </c>
      <c r="J54" s="40">
        <v>0</v>
      </c>
      <c r="K54" s="20">
        <v>25</v>
      </c>
      <c r="L54" s="20">
        <v>4</v>
      </c>
      <c r="M54" s="41"/>
    </row>
    <row r="55" spans="1:13" x14ac:dyDescent="0.2">
      <c r="A55" s="73" t="s">
        <v>53</v>
      </c>
      <c r="B55" s="73" t="s">
        <v>54</v>
      </c>
      <c r="C55" s="69" t="s">
        <v>185</v>
      </c>
      <c r="D55" s="40" t="s">
        <v>176</v>
      </c>
      <c r="E55" s="20">
        <v>27</v>
      </c>
      <c r="F55" s="20" t="s">
        <v>194</v>
      </c>
      <c r="G55" s="73">
        <v>1</v>
      </c>
      <c r="H55" s="73">
        <v>2</v>
      </c>
      <c r="I55" s="40">
        <v>1</v>
      </c>
      <c r="J55" s="40">
        <v>0</v>
      </c>
      <c r="K55" s="20">
        <v>27</v>
      </c>
      <c r="L55" s="20">
        <v>4</v>
      </c>
      <c r="M55" s="41"/>
    </row>
    <row r="56" spans="1:13" x14ac:dyDescent="0.2">
      <c r="A56" s="74" t="s">
        <v>73</v>
      </c>
      <c r="B56" s="74" t="s">
        <v>54</v>
      </c>
      <c r="C56" s="69" t="s">
        <v>185</v>
      </c>
      <c r="D56" s="40" t="s">
        <v>176</v>
      </c>
      <c r="E56" s="20">
        <v>41</v>
      </c>
      <c r="F56" s="20" t="s">
        <v>194</v>
      </c>
      <c r="G56" s="74">
        <v>2</v>
      </c>
      <c r="H56" s="74">
        <v>2</v>
      </c>
      <c r="I56" s="40">
        <v>1</v>
      </c>
      <c r="J56" s="40">
        <v>0</v>
      </c>
      <c r="K56" s="20">
        <v>41</v>
      </c>
      <c r="L56" s="20">
        <v>4</v>
      </c>
      <c r="M56" s="41"/>
    </row>
    <row r="57" spans="1:13" x14ac:dyDescent="0.2">
      <c r="A57" s="73" t="s">
        <v>73</v>
      </c>
      <c r="B57" s="73" t="s">
        <v>54</v>
      </c>
      <c r="C57" s="69" t="s">
        <v>185</v>
      </c>
      <c r="D57" s="40" t="s">
        <v>176</v>
      </c>
      <c r="E57" s="20">
        <v>41</v>
      </c>
      <c r="F57" s="20" t="s">
        <v>194</v>
      </c>
      <c r="G57" s="73">
        <v>2</v>
      </c>
      <c r="H57" s="73">
        <v>2</v>
      </c>
      <c r="I57" s="40">
        <v>1</v>
      </c>
      <c r="J57" s="40">
        <v>0</v>
      </c>
      <c r="K57" s="20">
        <v>41</v>
      </c>
      <c r="L57" s="20">
        <v>4</v>
      </c>
      <c r="M57" s="41"/>
    </row>
    <row r="58" spans="1:13" x14ac:dyDescent="0.2">
      <c r="A58" s="73" t="s">
        <v>53</v>
      </c>
      <c r="B58" s="73" t="s">
        <v>86</v>
      </c>
      <c r="C58" s="69" t="s">
        <v>185</v>
      </c>
      <c r="D58" s="40" t="s">
        <v>176</v>
      </c>
      <c r="E58" s="20">
        <v>41</v>
      </c>
      <c r="F58" s="20" t="s">
        <v>194</v>
      </c>
      <c r="G58" s="73">
        <v>1</v>
      </c>
      <c r="H58" s="73">
        <v>1</v>
      </c>
      <c r="I58" s="40">
        <v>1</v>
      </c>
      <c r="J58" s="40">
        <v>0</v>
      </c>
      <c r="K58" s="20">
        <v>41</v>
      </c>
      <c r="L58" s="20">
        <v>4</v>
      </c>
      <c r="M58" s="41"/>
    </row>
    <row r="59" spans="1:13" x14ac:dyDescent="0.2">
      <c r="A59" s="73" t="s">
        <v>53</v>
      </c>
      <c r="B59" s="73" t="s">
        <v>54</v>
      </c>
      <c r="C59" s="69" t="s">
        <v>185</v>
      </c>
      <c r="D59" s="40" t="s">
        <v>176</v>
      </c>
      <c r="E59" s="20">
        <v>37</v>
      </c>
      <c r="F59" s="20" t="s">
        <v>194</v>
      </c>
      <c r="G59" s="73">
        <v>1</v>
      </c>
      <c r="H59" s="73">
        <v>2</v>
      </c>
      <c r="I59" s="40">
        <v>1</v>
      </c>
      <c r="J59" s="40">
        <v>0</v>
      </c>
      <c r="K59" s="20">
        <v>37</v>
      </c>
      <c r="L59" s="20">
        <v>4</v>
      </c>
      <c r="M59" s="41"/>
    </row>
    <row r="60" spans="1:13" x14ac:dyDescent="0.2">
      <c r="A60" s="73" t="s">
        <v>53</v>
      </c>
      <c r="B60" s="73" t="s">
        <v>54</v>
      </c>
      <c r="C60" s="69" t="s">
        <v>185</v>
      </c>
      <c r="D60" s="40" t="s">
        <v>176</v>
      </c>
      <c r="E60" s="20">
        <v>46</v>
      </c>
      <c r="F60" s="20" t="s">
        <v>194</v>
      </c>
      <c r="G60" s="73">
        <v>1</v>
      </c>
      <c r="H60" s="73">
        <v>2</v>
      </c>
      <c r="I60" s="40">
        <v>1</v>
      </c>
      <c r="J60" s="40">
        <v>0</v>
      </c>
      <c r="K60" s="20">
        <v>46</v>
      </c>
      <c r="L60" s="20">
        <v>4</v>
      </c>
      <c r="M60" s="41"/>
    </row>
    <row r="61" spans="1:13" x14ac:dyDescent="0.2">
      <c r="A61" s="73" t="s">
        <v>53</v>
      </c>
      <c r="B61" s="73" t="s">
        <v>86</v>
      </c>
      <c r="C61" s="69" t="s">
        <v>185</v>
      </c>
      <c r="D61" s="40" t="s">
        <v>176</v>
      </c>
      <c r="E61" s="20">
        <v>34</v>
      </c>
      <c r="F61" s="20" t="s">
        <v>194</v>
      </c>
      <c r="G61" s="73">
        <v>1</v>
      </c>
      <c r="H61" s="73">
        <v>1</v>
      </c>
      <c r="I61" s="40">
        <v>1</v>
      </c>
      <c r="J61" s="40">
        <v>0</v>
      </c>
      <c r="K61" s="20">
        <v>34</v>
      </c>
      <c r="L61" s="20">
        <v>4</v>
      </c>
      <c r="M61" s="41"/>
    </row>
    <row r="62" spans="1:13" x14ac:dyDescent="0.2">
      <c r="A62" s="84" t="s">
        <v>53</v>
      </c>
      <c r="B62" s="66" t="s">
        <v>86</v>
      </c>
      <c r="C62" s="69" t="s">
        <v>185</v>
      </c>
      <c r="D62" s="40" t="s">
        <v>177</v>
      </c>
      <c r="E62" s="26">
        <v>12</v>
      </c>
      <c r="F62" s="26" t="s">
        <v>193</v>
      </c>
      <c r="G62" s="84">
        <v>1</v>
      </c>
      <c r="H62" s="84">
        <v>1</v>
      </c>
      <c r="I62" s="40">
        <v>1</v>
      </c>
      <c r="J62" s="40">
        <v>2</v>
      </c>
      <c r="K62" s="26">
        <v>12</v>
      </c>
      <c r="L62" s="26">
        <v>3</v>
      </c>
      <c r="M62" s="41"/>
    </row>
    <row r="63" spans="1:13" x14ac:dyDescent="0.2">
      <c r="A63" s="87" t="s">
        <v>53</v>
      </c>
      <c r="B63" s="69" t="s">
        <v>86</v>
      </c>
      <c r="C63" s="69" t="s">
        <v>185</v>
      </c>
      <c r="D63" s="40" t="s">
        <v>177</v>
      </c>
      <c r="E63" s="41">
        <v>13</v>
      </c>
      <c r="F63" s="41" t="s">
        <v>193</v>
      </c>
      <c r="G63" s="87">
        <v>1</v>
      </c>
      <c r="H63" s="87">
        <v>1</v>
      </c>
      <c r="I63" s="40">
        <v>1</v>
      </c>
      <c r="J63" s="40">
        <v>2</v>
      </c>
      <c r="K63" s="41">
        <v>13</v>
      </c>
      <c r="L63" s="41">
        <v>3</v>
      </c>
      <c r="M63" s="41"/>
    </row>
    <row r="64" spans="1:13" x14ac:dyDescent="0.2">
      <c r="A64" s="91" t="s">
        <v>53</v>
      </c>
      <c r="B64" s="73" t="s">
        <v>54</v>
      </c>
      <c r="C64" s="69" t="s">
        <v>185</v>
      </c>
      <c r="D64" s="40" t="s">
        <v>177</v>
      </c>
      <c r="E64" s="20">
        <v>14</v>
      </c>
      <c r="F64" s="20" t="s">
        <v>193</v>
      </c>
      <c r="G64" s="91">
        <v>1</v>
      </c>
      <c r="H64" s="91">
        <v>2</v>
      </c>
      <c r="I64" s="40">
        <v>1</v>
      </c>
      <c r="J64" s="40">
        <v>2</v>
      </c>
      <c r="K64" s="20">
        <v>14</v>
      </c>
      <c r="L64" s="20">
        <v>3</v>
      </c>
      <c r="M64" s="41"/>
    </row>
    <row r="65" spans="1:13" x14ac:dyDescent="0.2">
      <c r="A65" s="91" t="s">
        <v>53</v>
      </c>
      <c r="B65" s="73" t="s">
        <v>54</v>
      </c>
      <c r="C65" s="69" t="s">
        <v>185</v>
      </c>
      <c r="D65" s="40" t="s">
        <v>177</v>
      </c>
      <c r="E65" s="20">
        <v>14</v>
      </c>
      <c r="F65" s="20" t="s">
        <v>193</v>
      </c>
      <c r="G65" s="91">
        <v>1</v>
      </c>
      <c r="H65" s="91">
        <v>2</v>
      </c>
      <c r="I65" s="40">
        <v>1</v>
      </c>
      <c r="J65" s="40">
        <v>2</v>
      </c>
      <c r="K65" s="20">
        <v>14</v>
      </c>
      <c r="L65" s="20">
        <v>3</v>
      </c>
      <c r="M65" s="41"/>
    </row>
    <row r="66" spans="1:13" x14ac:dyDescent="0.2">
      <c r="A66" s="91" t="s">
        <v>53</v>
      </c>
      <c r="B66" s="73" t="s">
        <v>86</v>
      </c>
      <c r="C66" s="69" t="s">
        <v>185</v>
      </c>
      <c r="D66" s="40" t="s">
        <v>177</v>
      </c>
      <c r="E66" s="20">
        <v>14</v>
      </c>
      <c r="F66" s="20" t="s">
        <v>192</v>
      </c>
      <c r="G66" s="91">
        <v>1</v>
      </c>
      <c r="H66" s="91">
        <v>1</v>
      </c>
      <c r="I66" s="40">
        <v>1</v>
      </c>
      <c r="J66" s="40">
        <v>2</v>
      </c>
      <c r="K66" s="20">
        <v>14</v>
      </c>
      <c r="L66" s="20">
        <v>2</v>
      </c>
      <c r="M66" s="41"/>
    </row>
    <row r="67" spans="1:13" x14ac:dyDescent="0.2">
      <c r="A67" s="91" t="s">
        <v>53</v>
      </c>
      <c r="B67" s="73" t="s">
        <v>86</v>
      </c>
      <c r="C67" s="69" t="s">
        <v>185</v>
      </c>
      <c r="D67" s="40" t="s">
        <v>177</v>
      </c>
      <c r="E67" s="20">
        <v>15</v>
      </c>
      <c r="F67" s="20" t="s">
        <v>194</v>
      </c>
      <c r="G67" s="91">
        <v>1</v>
      </c>
      <c r="H67" s="91">
        <v>1</v>
      </c>
      <c r="I67" s="40">
        <v>1</v>
      </c>
      <c r="J67" s="40">
        <v>2</v>
      </c>
      <c r="K67" s="20">
        <v>15</v>
      </c>
      <c r="L67" s="20">
        <v>4</v>
      </c>
      <c r="M67" s="41"/>
    </row>
    <row r="68" spans="1:13" x14ac:dyDescent="0.2">
      <c r="A68" s="91" t="s">
        <v>53</v>
      </c>
      <c r="B68" s="73" t="s">
        <v>86</v>
      </c>
      <c r="C68" s="69" t="s">
        <v>185</v>
      </c>
      <c r="D68" s="40" t="s">
        <v>177</v>
      </c>
      <c r="E68" s="20">
        <v>16</v>
      </c>
      <c r="F68" s="20" t="s">
        <v>194</v>
      </c>
      <c r="G68" s="91">
        <v>1</v>
      </c>
      <c r="H68" s="91">
        <v>1</v>
      </c>
      <c r="I68" s="40">
        <v>1</v>
      </c>
      <c r="J68" s="40">
        <v>2</v>
      </c>
      <c r="K68" s="20">
        <v>16</v>
      </c>
      <c r="L68" s="20">
        <v>4</v>
      </c>
      <c r="M68" s="41"/>
    </row>
    <row r="69" spans="1:13" x14ac:dyDescent="0.2">
      <c r="A69" s="91" t="s">
        <v>53</v>
      </c>
      <c r="B69" s="73" t="s">
        <v>54</v>
      </c>
      <c r="C69" s="69" t="s">
        <v>185</v>
      </c>
      <c r="D69" s="40" t="s">
        <v>177</v>
      </c>
      <c r="E69" s="20">
        <v>16</v>
      </c>
      <c r="F69" s="20" t="s">
        <v>193</v>
      </c>
      <c r="G69" s="91">
        <v>1</v>
      </c>
      <c r="H69" s="91">
        <v>2</v>
      </c>
      <c r="I69" s="40">
        <v>1</v>
      </c>
      <c r="J69" s="40">
        <v>2</v>
      </c>
      <c r="K69" s="20">
        <v>16</v>
      </c>
      <c r="L69" s="20">
        <v>3</v>
      </c>
      <c r="M69" s="41"/>
    </row>
    <row r="70" spans="1:13" x14ac:dyDescent="0.2">
      <c r="A70" s="91" t="s">
        <v>53</v>
      </c>
      <c r="B70" s="73" t="s">
        <v>86</v>
      </c>
      <c r="C70" s="69" t="s">
        <v>185</v>
      </c>
      <c r="D70" s="40" t="s">
        <v>177</v>
      </c>
      <c r="E70" s="20">
        <v>16</v>
      </c>
      <c r="F70" s="20" t="s">
        <v>193</v>
      </c>
      <c r="G70" s="91">
        <v>1</v>
      </c>
      <c r="H70" s="91">
        <v>1</v>
      </c>
      <c r="I70" s="40">
        <v>1</v>
      </c>
      <c r="J70" s="40">
        <v>2</v>
      </c>
      <c r="K70" s="20">
        <v>16</v>
      </c>
      <c r="L70" s="20">
        <v>3</v>
      </c>
      <c r="M70" s="41"/>
    </row>
    <row r="71" spans="1:13" x14ac:dyDescent="0.2">
      <c r="A71" s="91" t="s">
        <v>53</v>
      </c>
      <c r="B71" s="73" t="s">
        <v>86</v>
      </c>
      <c r="C71" s="69" t="s">
        <v>185</v>
      </c>
      <c r="D71" s="40" t="s">
        <v>177</v>
      </c>
      <c r="E71" s="20">
        <v>17</v>
      </c>
      <c r="F71" s="20" t="s">
        <v>193</v>
      </c>
      <c r="G71" s="91">
        <v>1</v>
      </c>
      <c r="H71" s="91">
        <v>1</v>
      </c>
      <c r="I71" s="40">
        <v>1</v>
      </c>
      <c r="J71" s="40">
        <v>2</v>
      </c>
      <c r="K71" s="20">
        <v>17</v>
      </c>
      <c r="L71" s="20">
        <v>3</v>
      </c>
      <c r="M71" s="41"/>
    </row>
    <row r="72" spans="1:13" x14ac:dyDescent="0.2">
      <c r="A72" s="91" t="s">
        <v>53</v>
      </c>
      <c r="B72" s="73" t="s">
        <v>54</v>
      </c>
      <c r="C72" s="69" t="s">
        <v>185</v>
      </c>
      <c r="D72" s="40" t="s">
        <v>177</v>
      </c>
      <c r="E72" s="20">
        <v>23</v>
      </c>
      <c r="F72" s="20" t="s">
        <v>191</v>
      </c>
      <c r="G72" s="91">
        <v>1</v>
      </c>
      <c r="H72" s="91">
        <v>2</v>
      </c>
      <c r="I72" s="40">
        <v>1</v>
      </c>
      <c r="J72" s="40">
        <v>2</v>
      </c>
      <c r="K72" s="20">
        <v>23</v>
      </c>
      <c r="L72" s="20">
        <v>1</v>
      </c>
      <c r="M72" s="41"/>
    </row>
    <row r="73" spans="1:13" x14ac:dyDescent="0.2">
      <c r="A73" s="91" t="s">
        <v>53</v>
      </c>
      <c r="B73" s="73" t="s">
        <v>86</v>
      </c>
      <c r="C73" s="69" t="s">
        <v>185</v>
      </c>
      <c r="D73" s="40" t="s">
        <v>177</v>
      </c>
      <c r="E73" s="20">
        <v>24</v>
      </c>
      <c r="F73" s="20" t="s">
        <v>193</v>
      </c>
      <c r="G73" s="91">
        <v>1</v>
      </c>
      <c r="H73" s="91">
        <v>1</v>
      </c>
      <c r="I73" s="40">
        <v>1</v>
      </c>
      <c r="J73" s="40">
        <v>2</v>
      </c>
      <c r="K73" s="20">
        <v>24</v>
      </c>
      <c r="L73" s="20">
        <v>3</v>
      </c>
      <c r="M73" s="41"/>
    </row>
    <row r="74" spans="1:13" x14ac:dyDescent="0.2">
      <c r="A74" s="91" t="s">
        <v>73</v>
      </c>
      <c r="B74" s="73" t="s">
        <v>86</v>
      </c>
      <c r="C74" s="69" t="s">
        <v>185</v>
      </c>
      <c r="D74" s="40" t="s">
        <v>177</v>
      </c>
      <c r="E74" s="20">
        <v>24</v>
      </c>
      <c r="F74" s="20" t="s">
        <v>193</v>
      </c>
      <c r="G74" s="91">
        <v>2</v>
      </c>
      <c r="H74" s="91">
        <v>1</v>
      </c>
      <c r="I74" s="40">
        <v>1</v>
      </c>
      <c r="J74" s="40">
        <v>2</v>
      </c>
      <c r="K74" s="20">
        <v>24</v>
      </c>
      <c r="L74" s="20">
        <v>3</v>
      </c>
      <c r="M74" s="41"/>
    </row>
    <row r="75" spans="1:13" x14ac:dyDescent="0.2">
      <c r="A75" s="91" t="s">
        <v>53</v>
      </c>
      <c r="B75" s="73" t="s">
        <v>86</v>
      </c>
      <c r="C75" s="69" t="s">
        <v>185</v>
      </c>
      <c r="D75" s="40" t="s">
        <v>177</v>
      </c>
      <c r="E75" s="20">
        <v>25</v>
      </c>
      <c r="F75" s="20" t="s">
        <v>193</v>
      </c>
      <c r="G75" s="91">
        <v>1</v>
      </c>
      <c r="H75" s="91">
        <v>1</v>
      </c>
      <c r="I75" s="40">
        <v>1</v>
      </c>
      <c r="J75" s="40">
        <v>2</v>
      </c>
      <c r="K75" s="20">
        <v>25</v>
      </c>
      <c r="L75" s="20">
        <v>3</v>
      </c>
      <c r="M75" s="41"/>
    </row>
    <row r="76" spans="1:13" x14ac:dyDescent="0.2">
      <c r="A76" s="91" t="s">
        <v>53</v>
      </c>
      <c r="B76" s="73" t="s">
        <v>54</v>
      </c>
      <c r="C76" s="69" t="s">
        <v>185</v>
      </c>
      <c r="D76" s="40" t="s">
        <v>177</v>
      </c>
      <c r="E76" s="20">
        <v>26</v>
      </c>
      <c r="F76" s="20" t="s">
        <v>193</v>
      </c>
      <c r="G76" s="91">
        <v>1</v>
      </c>
      <c r="H76" s="91">
        <v>2</v>
      </c>
      <c r="I76" s="40">
        <v>1</v>
      </c>
      <c r="J76" s="40">
        <v>2</v>
      </c>
      <c r="K76" s="20">
        <v>26</v>
      </c>
      <c r="L76" s="20">
        <v>3</v>
      </c>
      <c r="M76" s="41"/>
    </row>
    <row r="77" spans="1:13" x14ac:dyDescent="0.2">
      <c r="A77" s="91" t="s">
        <v>53</v>
      </c>
      <c r="B77" s="73" t="s">
        <v>86</v>
      </c>
      <c r="C77" s="69" t="s">
        <v>185</v>
      </c>
      <c r="D77" s="40" t="s">
        <v>177</v>
      </c>
      <c r="E77" s="20">
        <v>26</v>
      </c>
      <c r="F77" s="20" t="s">
        <v>194</v>
      </c>
      <c r="G77" s="91">
        <v>1</v>
      </c>
      <c r="H77" s="91">
        <v>1</v>
      </c>
      <c r="I77" s="40">
        <v>1</v>
      </c>
      <c r="J77" s="40">
        <v>2</v>
      </c>
      <c r="K77" s="20">
        <v>26</v>
      </c>
      <c r="L77" s="20">
        <v>4</v>
      </c>
      <c r="M77" s="41"/>
    </row>
    <row r="78" spans="1:13" x14ac:dyDescent="0.2">
      <c r="A78" s="91" t="s">
        <v>53</v>
      </c>
      <c r="B78" s="73" t="s">
        <v>54</v>
      </c>
      <c r="C78" s="69" t="s">
        <v>185</v>
      </c>
      <c r="D78" s="40" t="s">
        <v>177</v>
      </c>
      <c r="E78" s="20">
        <v>26</v>
      </c>
      <c r="F78" s="20" t="s">
        <v>191</v>
      </c>
      <c r="G78" s="91">
        <v>1</v>
      </c>
      <c r="H78" s="91">
        <v>2</v>
      </c>
      <c r="I78" s="40">
        <v>1</v>
      </c>
      <c r="J78" s="40">
        <v>2</v>
      </c>
      <c r="K78" s="20">
        <v>26</v>
      </c>
      <c r="L78" s="20">
        <v>1</v>
      </c>
      <c r="M78" s="41"/>
    </row>
    <row r="79" spans="1:13" x14ac:dyDescent="0.2">
      <c r="A79" s="91" t="s">
        <v>53</v>
      </c>
      <c r="B79" s="73" t="s">
        <v>54</v>
      </c>
      <c r="C79" s="69" t="s">
        <v>185</v>
      </c>
      <c r="D79" s="40" t="s">
        <v>177</v>
      </c>
      <c r="E79" s="20">
        <v>26</v>
      </c>
      <c r="F79" s="20" t="s">
        <v>193</v>
      </c>
      <c r="G79" s="91">
        <v>1</v>
      </c>
      <c r="H79" s="91">
        <v>2</v>
      </c>
      <c r="I79" s="40">
        <v>1</v>
      </c>
      <c r="J79" s="40">
        <v>2</v>
      </c>
      <c r="K79" s="20">
        <v>26</v>
      </c>
      <c r="L79" s="20">
        <v>3</v>
      </c>
      <c r="M79" s="41"/>
    </row>
    <row r="80" spans="1:13" x14ac:dyDescent="0.2">
      <c r="A80" s="91" t="s">
        <v>53</v>
      </c>
      <c r="B80" s="73" t="s">
        <v>86</v>
      </c>
      <c r="C80" s="69" t="s">
        <v>185</v>
      </c>
      <c r="D80" s="40" t="s">
        <v>177</v>
      </c>
      <c r="E80" s="20">
        <v>31</v>
      </c>
      <c r="F80" s="20" t="s">
        <v>192</v>
      </c>
      <c r="G80" s="91">
        <v>1</v>
      </c>
      <c r="H80" s="91">
        <v>1</v>
      </c>
      <c r="I80" s="40">
        <v>1</v>
      </c>
      <c r="J80" s="40">
        <v>2</v>
      </c>
      <c r="K80" s="20">
        <v>31</v>
      </c>
      <c r="L80" s="20">
        <v>2</v>
      </c>
      <c r="M80" s="41"/>
    </row>
    <row r="81" spans="1:13" x14ac:dyDescent="0.2">
      <c r="A81" s="92" t="s">
        <v>73</v>
      </c>
      <c r="B81" s="74" t="s">
        <v>54</v>
      </c>
      <c r="C81" s="69" t="s">
        <v>185</v>
      </c>
      <c r="D81" s="40" t="s">
        <v>177</v>
      </c>
      <c r="E81" s="20">
        <v>31</v>
      </c>
      <c r="F81" s="20" t="s">
        <v>192</v>
      </c>
      <c r="G81" s="92">
        <v>2</v>
      </c>
      <c r="H81" s="92">
        <v>2</v>
      </c>
      <c r="I81" s="40">
        <v>1</v>
      </c>
      <c r="J81" s="40">
        <v>2</v>
      </c>
      <c r="K81" s="20">
        <v>31</v>
      </c>
      <c r="L81" s="20">
        <v>2</v>
      </c>
      <c r="M81" s="41"/>
    </row>
    <row r="82" spans="1:13" x14ac:dyDescent="0.2">
      <c r="A82" s="91" t="s">
        <v>73</v>
      </c>
      <c r="B82" s="73" t="s">
        <v>54</v>
      </c>
      <c r="C82" s="69" t="s">
        <v>185</v>
      </c>
      <c r="D82" s="40" t="s">
        <v>177</v>
      </c>
      <c r="E82" s="20">
        <v>31</v>
      </c>
      <c r="F82" s="20" t="s">
        <v>192</v>
      </c>
      <c r="G82" s="91">
        <v>2</v>
      </c>
      <c r="H82" s="91">
        <v>2</v>
      </c>
      <c r="I82" s="40">
        <v>1</v>
      </c>
      <c r="J82" s="40">
        <v>2</v>
      </c>
      <c r="K82" s="20">
        <v>31</v>
      </c>
      <c r="L82" s="20">
        <v>2</v>
      </c>
      <c r="M82" s="41"/>
    </row>
    <row r="83" spans="1:13" x14ac:dyDescent="0.2">
      <c r="A83" s="91" t="s">
        <v>53</v>
      </c>
      <c r="B83" s="73" t="s">
        <v>86</v>
      </c>
      <c r="C83" s="69" t="s">
        <v>185</v>
      </c>
      <c r="D83" s="40" t="s">
        <v>177</v>
      </c>
      <c r="E83" s="20">
        <v>31</v>
      </c>
      <c r="F83" s="20" t="s">
        <v>194</v>
      </c>
      <c r="G83" s="91">
        <v>1</v>
      </c>
      <c r="H83" s="91">
        <v>1</v>
      </c>
      <c r="I83" s="40">
        <v>1</v>
      </c>
      <c r="J83" s="40">
        <v>2</v>
      </c>
      <c r="K83" s="20">
        <v>31</v>
      </c>
      <c r="L83" s="20">
        <v>4</v>
      </c>
      <c r="M83" s="41"/>
    </row>
    <row r="84" spans="1:13" x14ac:dyDescent="0.2">
      <c r="A84" s="91" t="s">
        <v>53</v>
      </c>
      <c r="B84" s="73" t="s">
        <v>54</v>
      </c>
      <c r="C84" s="69" t="s">
        <v>185</v>
      </c>
      <c r="D84" s="40" t="s">
        <v>177</v>
      </c>
      <c r="E84" s="20">
        <v>33</v>
      </c>
      <c r="F84" s="20" t="s">
        <v>193</v>
      </c>
      <c r="G84" s="91">
        <v>1</v>
      </c>
      <c r="H84" s="91">
        <v>2</v>
      </c>
      <c r="I84" s="40">
        <v>1</v>
      </c>
      <c r="J84" s="40">
        <v>2</v>
      </c>
      <c r="K84" s="20">
        <v>33</v>
      </c>
      <c r="L84" s="20">
        <v>3</v>
      </c>
      <c r="M84" s="41"/>
    </row>
    <row r="85" spans="1:13" x14ac:dyDescent="0.2">
      <c r="A85" s="91" t="s">
        <v>53</v>
      </c>
      <c r="B85" s="73" t="s">
        <v>54</v>
      </c>
      <c r="C85" s="69" t="s">
        <v>185</v>
      </c>
      <c r="D85" s="40" t="s">
        <v>177</v>
      </c>
      <c r="E85" s="20">
        <v>34</v>
      </c>
      <c r="F85" s="20" t="s">
        <v>191</v>
      </c>
      <c r="G85" s="91">
        <v>1</v>
      </c>
      <c r="H85" s="91">
        <v>2</v>
      </c>
      <c r="I85" s="40">
        <v>1</v>
      </c>
      <c r="J85" s="40">
        <v>2</v>
      </c>
      <c r="K85" s="20">
        <v>34</v>
      </c>
      <c r="L85" s="20">
        <v>1</v>
      </c>
      <c r="M85" s="41"/>
    </row>
    <row r="86" spans="1:13" x14ac:dyDescent="0.2">
      <c r="A86" s="91" t="s">
        <v>53</v>
      </c>
      <c r="B86" s="73" t="s">
        <v>54</v>
      </c>
      <c r="C86" s="69" t="s">
        <v>185</v>
      </c>
      <c r="D86" s="40" t="s">
        <v>177</v>
      </c>
      <c r="E86" s="20">
        <v>36</v>
      </c>
      <c r="F86" s="20" t="s">
        <v>191</v>
      </c>
      <c r="G86" s="91">
        <v>1</v>
      </c>
      <c r="H86" s="91">
        <v>2</v>
      </c>
      <c r="I86" s="40">
        <v>1</v>
      </c>
      <c r="J86" s="40">
        <v>2</v>
      </c>
      <c r="K86" s="20">
        <v>36</v>
      </c>
      <c r="L86" s="20">
        <v>1</v>
      </c>
      <c r="M86" s="41"/>
    </row>
    <row r="87" spans="1:13" x14ac:dyDescent="0.2">
      <c r="A87" s="91" t="s">
        <v>53</v>
      </c>
      <c r="B87" s="73" t="s">
        <v>54</v>
      </c>
      <c r="C87" s="69" t="s">
        <v>185</v>
      </c>
      <c r="D87" s="40" t="s">
        <v>177</v>
      </c>
      <c r="E87" s="20">
        <v>45</v>
      </c>
      <c r="F87" s="20" t="s">
        <v>191</v>
      </c>
      <c r="G87" s="91">
        <v>1</v>
      </c>
      <c r="H87" s="91">
        <v>2</v>
      </c>
      <c r="I87" s="40">
        <v>1</v>
      </c>
      <c r="J87" s="40">
        <v>2</v>
      </c>
      <c r="K87" s="20">
        <v>45</v>
      </c>
      <c r="L87" s="20">
        <v>1</v>
      </c>
      <c r="M87" s="41"/>
    </row>
    <row r="88" spans="1:13" x14ac:dyDescent="0.2">
      <c r="A88" s="91" t="s">
        <v>73</v>
      </c>
      <c r="B88" s="73" t="s">
        <v>54</v>
      </c>
      <c r="C88" s="69" t="s">
        <v>185</v>
      </c>
      <c r="D88" s="40" t="s">
        <v>177</v>
      </c>
      <c r="E88" s="20">
        <v>45</v>
      </c>
      <c r="F88" s="20" t="s">
        <v>191</v>
      </c>
      <c r="G88" s="91">
        <v>2</v>
      </c>
      <c r="H88" s="91">
        <v>2</v>
      </c>
      <c r="I88" s="40">
        <v>1</v>
      </c>
      <c r="J88" s="40">
        <v>2</v>
      </c>
      <c r="K88" s="20">
        <v>45</v>
      </c>
      <c r="L88" s="20">
        <v>1</v>
      </c>
      <c r="M88" s="41"/>
    </row>
    <row r="89" spans="1:13" x14ac:dyDescent="0.2">
      <c r="A89" s="91" t="s">
        <v>53</v>
      </c>
      <c r="B89" s="73" t="s">
        <v>54</v>
      </c>
      <c r="C89" s="69" t="s">
        <v>185</v>
      </c>
      <c r="D89" s="40" t="s">
        <v>177</v>
      </c>
      <c r="E89" s="20">
        <v>46</v>
      </c>
      <c r="F89" s="20" t="s">
        <v>192</v>
      </c>
      <c r="G89" s="91">
        <v>1</v>
      </c>
      <c r="H89" s="91">
        <v>2</v>
      </c>
      <c r="I89" s="40">
        <v>1</v>
      </c>
      <c r="J89" s="40">
        <v>2</v>
      </c>
      <c r="K89" s="20">
        <v>46</v>
      </c>
      <c r="L89" s="20">
        <v>2</v>
      </c>
      <c r="M89" s="41"/>
    </row>
    <row r="90" spans="1:13" x14ac:dyDescent="0.2">
      <c r="A90" s="91" t="s">
        <v>53</v>
      </c>
      <c r="B90" s="73" t="s">
        <v>86</v>
      </c>
      <c r="C90" s="69" t="s">
        <v>185</v>
      </c>
      <c r="D90" s="40" t="s">
        <v>177</v>
      </c>
      <c r="E90" s="20">
        <v>46</v>
      </c>
      <c r="F90" s="20" t="s">
        <v>193</v>
      </c>
      <c r="G90" s="91">
        <v>1</v>
      </c>
      <c r="H90" s="91">
        <v>1</v>
      </c>
      <c r="I90" s="40">
        <v>1</v>
      </c>
      <c r="J90" s="40">
        <v>2</v>
      </c>
      <c r="K90" s="20">
        <v>46</v>
      </c>
      <c r="L90" s="20">
        <v>3</v>
      </c>
      <c r="M90" s="41"/>
    </row>
    <row r="91" spans="1:13" x14ac:dyDescent="0.2">
      <c r="A91" s="91" t="s">
        <v>53</v>
      </c>
      <c r="B91" s="73" t="s">
        <v>86</v>
      </c>
      <c r="C91" s="69" t="s">
        <v>185</v>
      </c>
      <c r="D91" s="40" t="s">
        <v>177</v>
      </c>
      <c r="E91" s="20">
        <v>46</v>
      </c>
      <c r="F91" s="20" t="s">
        <v>193</v>
      </c>
      <c r="G91" s="91">
        <v>1</v>
      </c>
      <c r="H91" s="91">
        <v>1</v>
      </c>
      <c r="I91" s="40">
        <v>1</v>
      </c>
      <c r="J91" s="40">
        <v>2</v>
      </c>
      <c r="K91" s="20">
        <v>46</v>
      </c>
      <c r="L91" s="20">
        <v>3</v>
      </c>
      <c r="M91" s="41"/>
    </row>
    <row r="92" spans="1:13" x14ac:dyDescent="0.2">
      <c r="A92" s="66" t="s">
        <v>53</v>
      </c>
      <c r="B92" s="66" t="s">
        <v>86</v>
      </c>
      <c r="C92" s="69" t="s">
        <v>185</v>
      </c>
      <c r="D92" s="40" t="s">
        <v>177</v>
      </c>
      <c r="E92" s="26">
        <v>22</v>
      </c>
      <c r="F92" s="26" t="s">
        <v>192</v>
      </c>
      <c r="G92" s="66">
        <v>1</v>
      </c>
      <c r="H92" s="66">
        <v>1</v>
      </c>
      <c r="I92" s="40">
        <v>1</v>
      </c>
      <c r="J92" s="40">
        <v>2</v>
      </c>
      <c r="K92" s="26">
        <v>22</v>
      </c>
      <c r="L92" s="26">
        <v>2</v>
      </c>
      <c r="M92" s="41"/>
    </row>
    <row r="93" spans="1:13" x14ac:dyDescent="0.2">
      <c r="A93" s="69" t="s">
        <v>53</v>
      </c>
      <c r="B93" s="69" t="s">
        <v>86</v>
      </c>
      <c r="C93" s="69" t="s">
        <v>185</v>
      </c>
      <c r="D93" s="40" t="s">
        <v>177</v>
      </c>
      <c r="E93" s="41">
        <v>12</v>
      </c>
      <c r="F93" s="41" t="s">
        <v>194</v>
      </c>
      <c r="G93" s="69">
        <v>1</v>
      </c>
      <c r="H93" s="69">
        <v>1</v>
      </c>
      <c r="I93" s="40">
        <v>1</v>
      </c>
      <c r="J93" s="40">
        <v>2</v>
      </c>
      <c r="K93" s="41">
        <v>12</v>
      </c>
      <c r="L93" s="41">
        <v>4</v>
      </c>
      <c r="M93" s="41"/>
    </row>
    <row r="94" spans="1:13" x14ac:dyDescent="0.2">
      <c r="A94" s="73" t="s">
        <v>53</v>
      </c>
      <c r="B94" s="73" t="s">
        <v>54</v>
      </c>
      <c r="C94" s="69" t="s">
        <v>185</v>
      </c>
      <c r="D94" s="40" t="s">
        <v>177</v>
      </c>
      <c r="E94" s="20">
        <v>15</v>
      </c>
      <c r="F94" s="20" t="s">
        <v>193</v>
      </c>
      <c r="G94" s="73">
        <v>1</v>
      </c>
      <c r="H94" s="73">
        <v>2</v>
      </c>
      <c r="I94" s="40">
        <v>1</v>
      </c>
      <c r="J94" s="40">
        <v>2</v>
      </c>
      <c r="K94" s="20">
        <v>15</v>
      </c>
      <c r="L94" s="20">
        <v>3</v>
      </c>
      <c r="M94" s="41"/>
    </row>
    <row r="95" spans="1:13" x14ac:dyDescent="0.2">
      <c r="A95" s="73" t="s">
        <v>53</v>
      </c>
      <c r="B95" s="73" t="s">
        <v>54</v>
      </c>
      <c r="C95" s="69" t="s">
        <v>185</v>
      </c>
      <c r="D95" s="40" t="s">
        <v>177</v>
      </c>
      <c r="E95" s="20">
        <v>15</v>
      </c>
      <c r="F95" s="20" t="s">
        <v>193</v>
      </c>
      <c r="G95" s="73">
        <v>1</v>
      </c>
      <c r="H95" s="73">
        <v>2</v>
      </c>
      <c r="I95" s="40">
        <v>1</v>
      </c>
      <c r="J95" s="40">
        <v>2</v>
      </c>
      <c r="K95" s="20">
        <v>15</v>
      </c>
      <c r="L95" s="20">
        <v>3</v>
      </c>
      <c r="M95" s="41"/>
    </row>
    <row r="96" spans="1:13" x14ac:dyDescent="0.2">
      <c r="A96" s="73" t="s">
        <v>53</v>
      </c>
      <c r="B96" s="73" t="s">
        <v>86</v>
      </c>
      <c r="C96" s="69" t="s">
        <v>185</v>
      </c>
      <c r="D96" s="40" t="s">
        <v>177</v>
      </c>
      <c r="E96" s="20">
        <v>25</v>
      </c>
      <c r="F96" s="20" t="s">
        <v>191</v>
      </c>
      <c r="G96" s="73">
        <v>1</v>
      </c>
      <c r="H96" s="73">
        <v>1</v>
      </c>
      <c r="I96" s="40">
        <v>1</v>
      </c>
      <c r="J96" s="40">
        <v>2</v>
      </c>
      <c r="K96" s="20">
        <v>25</v>
      </c>
      <c r="L96" s="20">
        <v>1</v>
      </c>
      <c r="M96" s="41"/>
    </row>
    <row r="97" spans="1:13" x14ac:dyDescent="0.2">
      <c r="A97" s="73" t="s">
        <v>53</v>
      </c>
      <c r="B97" s="73" t="s">
        <v>86</v>
      </c>
      <c r="C97" s="69" t="s">
        <v>185</v>
      </c>
      <c r="D97" s="40" t="s">
        <v>177</v>
      </c>
      <c r="E97" s="20">
        <v>14</v>
      </c>
      <c r="F97" s="20" t="s">
        <v>193</v>
      </c>
      <c r="G97" s="73">
        <v>1</v>
      </c>
      <c r="H97" s="73">
        <v>1</v>
      </c>
      <c r="I97" s="40">
        <v>1</v>
      </c>
      <c r="J97" s="40">
        <v>2</v>
      </c>
      <c r="K97" s="20">
        <v>14</v>
      </c>
      <c r="L97" s="20">
        <v>3</v>
      </c>
      <c r="M97" s="41"/>
    </row>
    <row r="98" spans="1:13" x14ac:dyDescent="0.2">
      <c r="A98" s="73" t="s">
        <v>53</v>
      </c>
      <c r="B98" s="73" t="s">
        <v>86</v>
      </c>
      <c r="C98" s="69" t="s">
        <v>185</v>
      </c>
      <c r="D98" s="40" t="s">
        <v>177</v>
      </c>
      <c r="E98" s="20">
        <v>27</v>
      </c>
      <c r="F98" s="20" t="s">
        <v>194</v>
      </c>
      <c r="G98" s="73">
        <v>1</v>
      </c>
      <c r="H98" s="73">
        <v>1</v>
      </c>
      <c r="I98" s="40">
        <v>1</v>
      </c>
      <c r="J98" s="40">
        <v>2</v>
      </c>
      <c r="K98" s="20">
        <v>27</v>
      </c>
      <c r="L98" s="20">
        <v>4</v>
      </c>
      <c r="M98" s="41"/>
    </row>
    <row r="99" spans="1:13" x14ac:dyDescent="0.2">
      <c r="A99" s="73" t="s">
        <v>53</v>
      </c>
      <c r="B99" s="73" t="s">
        <v>54</v>
      </c>
      <c r="C99" s="69" t="s">
        <v>185</v>
      </c>
      <c r="D99" s="40" t="s">
        <v>177</v>
      </c>
      <c r="E99" s="20">
        <v>17</v>
      </c>
      <c r="F99" s="20" t="s">
        <v>192</v>
      </c>
      <c r="G99" s="73">
        <v>1</v>
      </c>
      <c r="H99" s="73">
        <v>2</v>
      </c>
      <c r="I99" s="40">
        <v>1</v>
      </c>
      <c r="J99" s="40">
        <v>2</v>
      </c>
      <c r="K99" s="20">
        <v>17</v>
      </c>
      <c r="L99" s="20">
        <v>2</v>
      </c>
      <c r="M99" s="41"/>
    </row>
    <row r="100" spans="1:13" x14ac:dyDescent="0.2">
      <c r="A100" s="73" t="s">
        <v>53</v>
      </c>
      <c r="B100" s="73" t="s">
        <v>86</v>
      </c>
      <c r="C100" s="69" t="s">
        <v>185</v>
      </c>
      <c r="D100" s="40" t="s">
        <v>177</v>
      </c>
      <c r="E100" s="20">
        <v>46</v>
      </c>
      <c r="F100" s="20" t="s">
        <v>193</v>
      </c>
      <c r="G100" s="73">
        <v>1</v>
      </c>
      <c r="H100" s="73">
        <v>1</v>
      </c>
      <c r="I100" s="40">
        <v>1</v>
      </c>
      <c r="J100" s="40">
        <v>2</v>
      </c>
      <c r="K100" s="20">
        <v>46</v>
      </c>
      <c r="L100" s="20">
        <v>3</v>
      </c>
      <c r="M100" s="41"/>
    </row>
    <row r="101" spans="1:13" x14ac:dyDescent="0.2">
      <c r="A101" s="73" t="s">
        <v>53</v>
      </c>
      <c r="B101" s="73" t="s">
        <v>86</v>
      </c>
      <c r="C101" s="69" t="s">
        <v>185</v>
      </c>
      <c r="D101" s="40" t="s">
        <v>177</v>
      </c>
      <c r="E101" s="20">
        <v>45</v>
      </c>
      <c r="F101" s="20" t="s">
        <v>194</v>
      </c>
      <c r="G101" s="73">
        <v>1</v>
      </c>
      <c r="H101" s="73">
        <v>1</v>
      </c>
      <c r="I101" s="40">
        <v>1</v>
      </c>
      <c r="J101" s="40">
        <v>2</v>
      </c>
      <c r="K101" s="20">
        <v>45</v>
      </c>
      <c r="L101" s="20">
        <v>4</v>
      </c>
      <c r="M101" s="41"/>
    </row>
    <row r="102" spans="1:13" x14ac:dyDescent="0.2">
      <c r="A102" s="73" t="s">
        <v>53</v>
      </c>
      <c r="B102" s="73" t="s">
        <v>54</v>
      </c>
      <c r="C102" s="69" t="s">
        <v>185</v>
      </c>
      <c r="D102" s="40" t="s">
        <v>177</v>
      </c>
      <c r="E102" s="20">
        <v>41</v>
      </c>
      <c r="F102" s="20" t="s">
        <v>191</v>
      </c>
      <c r="G102" s="73">
        <v>1</v>
      </c>
      <c r="H102" s="73">
        <v>2</v>
      </c>
      <c r="I102" s="40">
        <v>1</v>
      </c>
      <c r="J102" s="40">
        <v>2</v>
      </c>
      <c r="K102" s="20">
        <v>41</v>
      </c>
      <c r="L102" s="20">
        <v>1</v>
      </c>
      <c r="M102" s="41"/>
    </row>
    <row r="103" spans="1:13" x14ac:dyDescent="0.2">
      <c r="A103" s="73" t="s">
        <v>53</v>
      </c>
      <c r="B103" s="73" t="s">
        <v>86</v>
      </c>
      <c r="C103" s="69" t="s">
        <v>185</v>
      </c>
      <c r="D103" s="40" t="s">
        <v>177</v>
      </c>
      <c r="E103" s="20">
        <v>25</v>
      </c>
      <c r="F103" s="20" t="s">
        <v>193</v>
      </c>
      <c r="G103" s="73">
        <v>1</v>
      </c>
      <c r="H103" s="73">
        <v>1</v>
      </c>
      <c r="I103" s="40">
        <v>1</v>
      </c>
      <c r="J103" s="40">
        <v>2</v>
      </c>
      <c r="K103" s="20">
        <v>25</v>
      </c>
      <c r="L103" s="20">
        <v>3</v>
      </c>
      <c r="M103" s="41"/>
    </row>
    <row r="104" spans="1:13" x14ac:dyDescent="0.2">
      <c r="A104" s="73" t="s">
        <v>73</v>
      </c>
      <c r="B104" s="73" t="s">
        <v>86</v>
      </c>
      <c r="C104" s="69" t="s">
        <v>185</v>
      </c>
      <c r="D104" s="40" t="s">
        <v>177</v>
      </c>
      <c r="E104" s="20">
        <v>25</v>
      </c>
      <c r="F104" s="20" t="s">
        <v>193</v>
      </c>
      <c r="G104" s="73">
        <v>2</v>
      </c>
      <c r="H104" s="73">
        <v>1</v>
      </c>
      <c r="I104" s="40">
        <v>1</v>
      </c>
      <c r="J104" s="40">
        <v>2</v>
      </c>
      <c r="K104" s="20">
        <v>25</v>
      </c>
      <c r="L104" s="20">
        <v>3</v>
      </c>
      <c r="M104" s="41"/>
    </row>
    <row r="105" spans="1:13" x14ac:dyDescent="0.2">
      <c r="A105" s="73" t="s">
        <v>53</v>
      </c>
      <c r="B105" s="73" t="s">
        <v>86</v>
      </c>
      <c r="C105" s="69" t="s">
        <v>185</v>
      </c>
      <c r="D105" s="40" t="s">
        <v>177</v>
      </c>
      <c r="E105" s="20">
        <v>26</v>
      </c>
      <c r="F105" s="20" t="s">
        <v>193</v>
      </c>
      <c r="G105" s="73">
        <v>1</v>
      </c>
      <c r="H105" s="73">
        <v>1</v>
      </c>
      <c r="I105" s="40">
        <v>1</v>
      </c>
      <c r="J105" s="40">
        <v>2</v>
      </c>
      <c r="K105" s="20">
        <v>26</v>
      </c>
      <c r="L105" s="20">
        <v>3</v>
      </c>
      <c r="M105" s="41"/>
    </row>
    <row r="106" spans="1:13" x14ac:dyDescent="0.2">
      <c r="A106" s="73" t="s">
        <v>53</v>
      </c>
      <c r="B106" s="73" t="s">
        <v>54</v>
      </c>
      <c r="C106" s="69" t="s">
        <v>185</v>
      </c>
      <c r="D106" s="40" t="s">
        <v>177</v>
      </c>
      <c r="E106" s="20">
        <v>27</v>
      </c>
      <c r="F106" s="20" t="s">
        <v>192</v>
      </c>
      <c r="G106" s="73">
        <v>1</v>
      </c>
      <c r="H106" s="73">
        <v>2</v>
      </c>
      <c r="I106" s="40">
        <v>1</v>
      </c>
      <c r="J106" s="40">
        <v>2</v>
      </c>
      <c r="K106" s="20">
        <v>27</v>
      </c>
      <c r="L106" s="20">
        <v>2</v>
      </c>
      <c r="M106" s="41"/>
    </row>
    <row r="107" spans="1:13" x14ac:dyDescent="0.2">
      <c r="A107" s="73" t="s">
        <v>53</v>
      </c>
      <c r="B107" s="73" t="s">
        <v>86</v>
      </c>
      <c r="C107" s="69" t="s">
        <v>185</v>
      </c>
      <c r="D107" s="40" t="s">
        <v>177</v>
      </c>
      <c r="E107" s="20">
        <v>16</v>
      </c>
      <c r="F107" s="20" t="s">
        <v>193</v>
      </c>
      <c r="G107" s="73">
        <v>1</v>
      </c>
      <c r="H107" s="73">
        <v>1</v>
      </c>
      <c r="I107" s="40">
        <v>1</v>
      </c>
      <c r="J107" s="40">
        <v>2</v>
      </c>
      <c r="K107" s="20">
        <v>16</v>
      </c>
      <c r="L107" s="20">
        <v>3</v>
      </c>
      <c r="M107" s="41"/>
    </row>
    <row r="108" spans="1:13" x14ac:dyDescent="0.2">
      <c r="A108" s="73" t="s">
        <v>53</v>
      </c>
      <c r="B108" s="73" t="s">
        <v>54</v>
      </c>
      <c r="C108" s="69" t="s">
        <v>185</v>
      </c>
      <c r="D108" s="40" t="s">
        <v>177</v>
      </c>
      <c r="E108" s="20">
        <v>44</v>
      </c>
      <c r="F108" s="20" t="s">
        <v>191</v>
      </c>
      <c r="G108" s="73">
        <v>1</v>
      </c>
      <c r="H108" s="73">
        <v>2</v>
      </c>
      <c r="I108" s="40">
        <v>1</v>
      </c>
      <c r="J108" s="40">
        <v>2</v>
      </c>
      <c r="K108" s="20">
        <v>44</v>
      </c>
      <c r="L108" s="20">
        <v>1</v>
      </c>
      <c r="M108" s="41"/>
    </row>
    <row r="109" spans="1:13" x14ac:dyDescent="0.2">
      <c r="A109" s="73" t="s">
        <v>53</v>
      </c>
      <c r="B109" s="73" t="s">
        <v>54</v>
      </c>
      <c r="C109" s="69" t="s">
        <v>185</v>
      </c>
      <c r="D109" s="40" t="s">
        <v>177</v>
      </c>
      <c r="E109" s="20">
        <v>27</v>
      </c>
      <c r="F109" s="20" t="s">
        <v>192</v>
      </c>
      <c r="G109" s="73">
        <v>1</v>
      </c>
      <c r="H109" s="73">
        <v>2</v>
      </c>
      <c r="I109" s="40">
        <v>1</v>
      </c>
      <c r="J109" s="40">
        <v>2</v>
      </c>
      <c r="K109" s="20">
        <v>27</v>
      </c>
      <c r="L109" s="20">
        <v>2</v>
      </c>
      <c r="M109" s="41"/>
    </row>
    <row r="110" spans="1:13" x14ac:dyDescent="0.2">
      <c r="A110" s="73" t="s">
        <v>53</v>
      </c>
      <c r="B110" s="73" t="s">
        <v>86</v>
      </c>
      <c r="C110" s="69" t="s">
        <v>185</v>
      </c>
      <c r="D110" s="40" t="s">
        <v>177</v>
      </c>
      <c r="E110" s="20">
        <v>32</v>
      </c>
      <c r="F110" s="20" t="s">
        <v>193</v>
      </c>
      <c r="G110" s="73">
        <v>1</v>
      </c>
      <c r="H110" s="73">
        <v>1</v>
      </c>
      <c r="I110" s="40">
        <v>1</v>
      </c>
      <c r="J110" s="40">
        <v>2</v>
      </c>
      <c r="K110" s="20">
        <v>32</v>
      </c>
      <c r="L110" s="20">
        <v>3</v>
      </c>
      <c r="M110" s="41"/>
    </row>
    <row r="111" spans="1:13" x14ac:dyDescent="0.2">
      <c r="A111" s="74" t="s">
        <v>73</v>
      </c>
      <c r="B111" s="74" t="s">
        <v>54</v>
      </c>
      <c r="C111" s="69" t="s">
        <v>185</v>
      </c>
      <c r="D111" s="40" t="s">
        <v>177</v>
      </c>
      <c r="E111" s="20">
        <v>41</v>
      </c>
      <c r="F111" s="20" t="s">
        <v>192</v>
      </c>
      <c r="G111" s="74">
        <v>2</v>
      </c>
      <c r="H111" s="74">
        <v>2</v>
      </c>
      <c r="I111" s="40">
        <v>1</v>
      </c>
      <c r="J111" s="40">
        <v>2</v>
      </c>
      <c r="K111" s="20">
        <v>41</v>
      </c>
      <c r="L111" s="20">
        <v>2</v>
      </c>
      <c r="M111" s="41"/>
    </row>
    <row r="112" spans="1:13" x14ac:dyDescent="0.2">
      <c r="A112" s="73" t="s">
        <v>73</v>
      </c>
      <c r="B112" s="73" t="s">
        <v>54</v>
      </c>
      <c r="C112" s="69" t="s">
        <v>185</v>
      </c>
      <c r="D112" s="40" t="s">
        <v>177</v>
      </c>
      <c r="E112" s="20">
        <v>41</v>
      </c>
      <c r="F112" s="20" t="s">
        <v>192</v>
      </c>
      <c r="G112" s="73">
        <v>2</v>
      </c>
      <c r="H112" s="73">
        <v>2</v>
      </c>
      <c r="I112" s="40">
        <v>1</v>
      </c>
      <c r="J112" s="40">
        <v>2</v>
      </c>
      <c r="K112" s="20">
        <v>41</v>
      </c>
      <c r="L112" s="20">
        <v>2</v>
      </c>
      <c r="M112" s="41"/>
    </row>
    <row r="113" spans="1:13" x14ac:dyDescent="0.2">
      <c r="A113" s="73" t="s">
        <v>53</v>
      </c>
      <c r="B113" s="73" t="s">
        <v>86</v>
      </c>
      <c r="C113" s="69" t="s">
        <v>185</v>
      </c>
      <c r="D113" s="40" t="s">
        <v>177</v>
      </c>
      <c r="E113" s="20">
        <v>41</v>
      </c>
      <c r="F113" s="20" t="s">
        <v>194</v>
      </c>
      <c r="G113" s="73">
        <v>1</v>
      </c>
      <c r="H113" s="73">
        <v>1</v>
      </c>
      <c r="I113" s="40">
        <v>1</v>
      </c>
      <c r="J113" s="40">
        <v>2</v>
      </c>
      <c r="K113" s="20">
        <v>41</v>
      </c>
      <c r="L113" s="20">
        <v>4</v>
      </c>
      <c r="M113" s="41"/>
    </row>
    <row r="114" spans="1:13" x14ac:dyDescent="0.2">
      <c r="A114" s="73" t="s">
        <v>53</v>
      </c>
      <c r="B114" s="73" t="s">
        <v>54</v>
      </c>
      <c r="C114" s="69" t="s">
        <v>185</v>
      </c>
      <c r="D114" s="40" t="s">
        <v>177</v>
      </c>
      <c r="E114" s="20">
        <v>41</v>
      </c>
      <c r="F114" s="20" t="s">
        <v>191</v>
      </c>
      <c r="G114" s="73">
        <v>1</v>
      </c>
      <c r="H114" s="73">
        <v>2</v>
      </c>
      <c r="I114" s="40">
        <v>1</v>
      </c>
      <c r="J114" s="40">
        <v>2</v>
      </c>
      <c r="K114" s="20">
        <v>41</v>
      </c>
      <c r="L114" s="20">
        <v>1</v>
      </c>
      <c r="M114" s="41"/>
    </row>
    <row r="115" spans="1:13" x14ac:dyDescent="0.2">
      <c r="A115" s="73" t="s">
        <v>53</v>
      </c>
      <c r="B115" s="73" t="s">
        <v>54</v>
      </c>
      <c r="C115" s="69" t="s">
        <v>185</v>
      </c>
      <c r="D115" s="40" t="s">
        <v>177</v>
      </c>
      <c r="E115" s="20">
        <v>43</v>
      </c>
      <c r="F115" s="20" t="s">
        <v>191</v>
      </c>
      <c r="G115" s="73">
        <v>1</v>
      </c>
      <c r="H115" s="73">
        <v>2</v>
      </c>
      <c r="I115" s="40">
        <v>1</v>
      </c>
      <c r="J115" s="40">
        <v>2</v>
      </c>
      <c r="K115" s="20">
        <v>43</v>
      </c>
      <c r="L115" s="20">
        <v>1</v>
      </c>
      <c r="M115" s="41"/>
    </row>
    <row r="116" spans="1:13" x14ac:dyDescent="0.2">
      <c r="A116" s="73" t="s">
        <v>53</v>
      </c>
      <c r="B116" s="73" t="s">
        <v>54</v>
      </c>
      <c r="C116" s="69" t="s">
        <v>185</v>
      </c>
      <c r="D116" s="40" t="s">
        <v>177</v>
      </c>
      <c r="E116" s="20">
        <v>37</v>
      </c>
      <c r="F116" s="20" t="s">
        <v>191</v>
      </c>
      <c r="G116" s="73">
        <v>1</v>
      </c>
      <c r="H116" s="73">
        <v>2</v>
      </c>
      <c r="I116" s="40">
        <v>1</v>
      </c>
      <c r="J116" s="40">
        <v>2</v>
      </c>
      <c r="K116" s="20">
        <v>37</v>
      </c>
      <c r="L116" s="20">
        <v>1</v>
      </c>
      <c r="M116" s="41"/>
    </row>
    <row r="117" spans="1:13" x14ac:dyDescent="0.2">
      <c r="A117" s="73" t="s">
        <v>53</v>
      </c>
      <c r="B117" s="73" t="s">
        <v>54</v>
      </c>
      <c r="C117" s="69" t="s">
        <v>185</v>
      </c>
      <c r="D117" s="40" t="s">
        <v>177</v>
      </c>
      <c r="E117" s="20">
        <v>46</v>
      </c>
      <c r="F117" s="20" t="s">
        <v>191</v>
      </c>
      <c r="G117" s="73">
        <v>1</v>
      </c>
      <c r="H117" s="73">
        <v>2</v>
      </c>
      <c r="I117" s="40">
        <v>1</v>
      </c>
      <c r="J117" s="40">
        <v>2</v>
      </c>
      <c r="K117" s="20">
        <v>46</v>
      </c>
      <c r="L117" s="20">
        <v>1</v>
      </c>
      <c r="M117" s="41"/>
    </row>
    <row r="118" spans="1:13" x14ac:dyDescent="0.2">
      <c r="A118" s="73" t="s">
        <v>73</v>
      </c>
      <c r="B118" s="73" t="s">
        <v>54</v>
      </c>
      <c r="C118" s="69" t="s">
        <v>185</v>
      </c>
      <c r="D118" s="40" t="s">
        <v>177</v>
      </c>
      <c r="E118" s="20">
        <v>46</v>
      </c>
      <c r="F118" s="20" t="s">
        <v>191</v>
      </c>
      <c r="G118" s="73">
        <v>2</v>
      </c>
      <c r="H118" s="73">
        <v>2</v>
      </c>
      <c r="I118" s="40">
        <v>1</v>
      </c>
      <c r="J118" s="40">
        <v>2</v>
      </c>
      <c r="K118" s="20">
        <v>46</v>
      </c>
      <c r="L118" s="20">
        <v>1</v>
      </c>
      <c r="M118" s="41"/>
    </row>
    <row r="119" spans="1:13" x14ac:dyDescent="0.2">
      <c r="A119" s="73" t="s">
        <v>53</v>
      </c>
      <c r="B119" s="73" t="s">
        <v>54</v>
      </c>
      <c r="C119" s="69" t="s">
        <v>185</v>
      </c>
      <c r="D119" s="40" t="s">
        <v>177</v>
      </c>
      <c r="E119" s="20">
        <v>31</v>
      </c>
      <c r="F119" s="20" t="s">
        <v>191</v>
      </c>
      <c r="G119" s="73">
        <v>1</v>
      </c>
      <c r="H119" s="73">
        <v>2</v>
      </c>
      <c r="I119" s="40">
        <v>1</v>
      </c>
      <c r="J119" s="40">
        <v>2</v>
      </c>
      <c r="K119" s="20">
        <v>31</v>
      </c>
      <c r="L119" s="20">
        <v>1</v>
      </c>
      <c r="M119" s="41"/>
    </row>
    <row r="120" spans="1:13" x14ac:dyDescent="0.2">
      <c r="A120" s="73" t="s">
        <v>53</v>
      </c>
      <c r="B120" s="73" t="s">
        <v>86</v>
      </c>
      <c r="C120" s="69" t="s">
        <v>185</v>
      </c>
      <c r="D120" s="40" t="s">
        <v>177</v>
      </c>
      <c r="E120" s="20">
        <v>35</v>
      </c>
      <c r="F120" s="20" t="s">
        <v>193</v>
      </c>
      <c r="G120" s="73">
        <v>1</v>
      </c>
      <c r="H120" s="73">
        <v>1</v>
      </c>
      <c r="I120" s="40">
        <v>1</v>
      </c>
      <c r="J120" s="40">
        <v>2</v>
      </c>
      <c r="K120" s="20">
        <v>35</v>
      </c>
      <c r="L120" s="20">
        <v>3</v>
      </c>
      <c r="M120" s="41"/>
    </row>
    <row r="121" spans="1:13" x14ac:dyDescent="0.2">
      <c r="A121" s="73" t="s">
        <v>53</v>
      </c>
      <c r="B121" s="73" t="s">
        <v>86</v>
      </c>
      <c r="C121" s="69" t="s">
        <v>185</v>
      </c>
      <c r="D121" s="40" t="s">
        <v>177</v>
      </c>
      <c r="E121" s="20">
        <v>34</v>
      </c>
      <c r="F121" s="20" t="s">
        <v>193</v>
      </c>
      <c r="G121" s="73">
        <v>1</v>
      </c>
      <c r="H121" s="73">
        <v>1</v>
      </c>
      <c r="I121" s="40">
        <v>1</v>
      </c>
      <c r="J121" s="40">
        <v>2</v>
      </c>
      <c r="K121" s="20">
        <v>34</v>
      </c>
      <c r="L121" s="20">
        <v>3</v>
      </c>
      <c r="M121" s="41"/>
    </row>
    <row r="122" spans="1:13" x14ac:dyDescent="0.2">
      <c r="A122" s="84" t="s">
        <v>53</v>
      </c>
      <c r="B122" s="66" t="s">
        <v>86</v>
      </c>
      <c r="C122" s="69" t="s">
        <v>185</v>
      </c>
      <c r="D122" s="40" t="s">
        <v>181</v>
      </c>
      <c r="E122" s="26">
        <v>12</v>
      </c>
      <c r="F122" s="26" t="s">
        <v>192</v>
      </c>
      <c r="G122" s="84">
        <v>1</v>
      </c>
      <c r="H122" s="84">
        <v>1</v>
      </c>
      <c r="I122" s="40">
        <v>1</v>
      </c>
      <c r="J122" s="40">
        <v>3</v>
      </c>
      <c r="K122" s="26">
        <v>12</v>
      </c>
      <c r="L122" s="26">
        <v>2</v>
      </c>
      <c r="M122" s="41"/>
    </row>
    <row r="123" spans="1:13" x14ac:dyDescent="0.2">
      <c r="A123" s="87" t="s">
        <v>53</v>
      </c>
      <c r="B123" s="69" t="s">
        <v>86</v>
      </c>
      <c r="C123" s="69" t="s">
        <v>185</v>
      </c>
      <c r="D123" s="40" t="s">
        <v>181</v>
      </c>
      <c r="E123" s="41">
        <v>13</v>
      </c>
      <c r="F123" s="20" t="s">
        <v>192</v>
      </c>
      <c r="G123" s="87">
        <v>1</v>
      </c>
      <c r="H123" s="87">
        <v>1</v>
      </c>
      <c r="I123" s="40">
        <v>1</v>
      </c>
      <c r="J123" s="40">
        <v>3</v>
      </c>
      <c r="K123" s="41">
        <v>13</v>
      </c>
      <c r="L123" s="20">
        <v>2</v>
      </c>
      <c r="M123" s="41"/>
    </row>
    <row r="124" spans="1:13" x14ac:dyDescent="0.2">
      <c r="A124" s="91" t="s">
        <v>53</v>
      </c>
      <c r="B124" s="73" t="s">
        <v>54</v>
      </c>
      <c r="C124" s="69" t="s">
        <v>185</v>
      </c>
      <c r="D124" s="40" t="s">
        <v>181</v>
      </c>
      <c r="E124" s="20">
        <v>14</v>
      </c>
      <c r="F124" s="20" t="s">
        <v>193</v>
      </c>
      <c r="G124" s="91">
        <v>1</v>
      </c>
      <c r="H124" s="91">
        <v>2</v>
      </c>
      <c r="I124" s="40">
        <v>1</v>
      </c>
      <c r="J124" s="40">
        <v>3</v>
      </c>
      <c r="K124" s="20">
        <v>14</v>
      </c>
      <c r="L124" s="20">
        <v>3</v>
      </c>
      <c r="M124" s="41"/>
    </row>
    <row r="125" spans="1:13" x14ac:dyDescent="0.2">
      <c r="A125" s="91" t="s">
        <v>53</v>
      </c>
      <c r="B125" s="73" t="s">
        <v>54</v>
      </c>
      <c r="C125" s="69" t="s">
        <v>185</v>
      </c>
      <c r="D125" s="40" t="s">
        <v>181</v>
      </c>
      <c r="E125" s="20">
        <v>14</v>
      </c>
      <c r="F125" s="20" t="s">
        <v>192</v>
      </c>
      <c r="G125" s="91">
        <v>1</v>
      </c>
      <c r="H125" s="91">
        <v>2</v>
      </c>
      <c r="I125" s="40">
        <v>1</v>
      </c>
      <c r="J125" s="40">
        <v>3</v>
      </c>
      <c r="K125" s="20">
        <v>14</v>
      </c>
      <c r="L125" s="20">
        <v>2</v>
      </c>
      <c r="M125" s="41"/>
    </row>
    <row r="126" spans="1:13" x14ac:dyDescent="0.2">
      <c r="A126" s="91" t="s">
        <v>53</v>
      </c>
      <c r="B126" s="73" t="s">
        <v>86</v>
      </c>
      <c r="C126" s="69" t="s">
        <v>185</v>
      </c>
      <c r="D126" s="40" t="s">
        <v>181</v>
      </c>
      <c r="E126" s="20">
        <v>14</v>
      </c>
      <c r="F126" s="20" t="s">
        <v>192</v>
      </c>
      <c r="G126" s="91">
        <v>1</v>
      </c>
      <c r="H126" s="91">
        <v>1</v>
      </c>
      <c r="I126" s="40">
        <v>1</v>
      </c>
      <c r="J126" s="40">
        <v>3</v>
      </c>
      <c r="K126" s="20">
        <v>14</v>
      </c>
      <c r="L126" s="20">
        <v>2</v>
      </c>
      <c r="M126" s="41"/>
    </row>
    <row r="127" spans="1:13" x14ac:dyDescent="0.2">
      <c r="A127" s="91" t="s">
        <v>53</v>
      </c>
      <c r="B127" s="73" t="s">
        <v>86</v>
      </c>
      <c r="C127" s="69" t="s">
        <v>185</v>
      </c>
      <c r="D127" s="40" t="s">
        <v>181</v>
      </c>
      <c r="E127" s="20">
        <v>15</v>
      </c>
      <c r="F127" s="20" t="s">
        <v>193</v>
      </c>
      <c r="G127" s="91">
        <v>1</v>
      </c>
      <c r="H127" s="91">
        <v>1</v>
      </c>
      <c r="I127" s="40">
        <v>1</v>
      </c>
      <c r="J127" s="40">
        <v>3</v>
      </c>
      <c r="K127" s="20">
        <v>15</v>
      </c>
      <c r="L127" s="20">
        <v>3</v>
      </c>
      <c r="M127" s="41"/>
    </row>
    <row r="128" spans="1:13" x14ac:dyDescent="0.2">
      <c r="A128" s="91" t="s">
        <v>53</v>
      </c>
      <c r="B128" s="73" t="s">
        <v>86</v>
      </c>
      <c r="C128" s="69" t="s">
        <v>185</v>
      </c>
      <c r="D128" s="40" t="s">
        <v>181</v>
      </c>
      <c r="E128" s="20">
        <v>16</v>
      </c>
      <c r="F128" s="20" t="s">
        <v>193</v>
      </c>
      <c r="G128" s="91">
        <v>1</v>
      </c>
      <c r="H128" s="91">
        <v>1</v>
      </c>
      <c r="I128" s="40">
        <v>1</v>
      </c>
      <c r="J128" s="40">
        <v>3</v>
      </c>
      <c r="K128" s="20">
        <v>16</v>
      </c>
      <c r="L128" s="20">
        <v>3</v>
      </c>
      <c r="M128" s="41"/>
    </row>
    <row r="129" spans="1:13" x14ac:dyDescent="0.2">
      <c r="A129" s="91" t="s">
        <v>53</v>
      </c>
      <c r="B129" s="73" t="s">
        <v>54</v>
      </c>
      <c r="C129" s="69" t="s">
        <v>185</v>
      </c>
      <c r="D129" s="40" t="s">
        <v>181</v>
      </c>
      <c r="E129" s="20">
        <v>16</v>
      </c>
      <c r="F129" s="20" t="s">
        <v>191</v>
      </c>
      <c r="G129" s="91">
        <v>1</v>
      </c>
      <c r="H129" s="91">
        <v>2</v>
      </c>
      <c r="I129" s="40">
        <v>1</v>
      </c>
      <c r="J129" s="40">
        <v>3</v>
      </c>
      <c r="K129" s="20">
        <v>16</v>
      </c>
      <c r="L129" s="20">
        <v>1</v>
      </c>
      <c r="M129" s="41"/>
    </row>
    <row r="130" spans="1:13" x14ac:dyDescent="0.2">
      <c r="A130" s="91" t="s">
        <v>53</v>
      </c>
      <c r="B130" s="73" t="s">
        <v>86</v>
      </c>
      <c r="C130" s="69" t="s">
        <v>185</v>
      </c>
      <c r="D130" s="40" t="s">
        <v>181</v>
      </c>
      <c r="E130" s="20">
        <v>16</v>
      </c>
      <c r="F130" s="20" t="s">
        <v>193</v>
      </c>
      <c r="G130" s="91">
        <v>1</v>
      </c>
      <c r="H130" s="91">
        <v>1</v>
      </c>
      <c r="I130" s="40">
        <v>1</v>
      </c>
      <c r="J130" s="40">
        <v>3</v>
      </c>
      <c r="K130" s="20">
        <v>16</v>
      </c>
      <c r="L130" s="20">
        <v>3</v>
      </c>
      <c r="M130" s="41"/>
    </row>
    <row r="131" spans="1:13" x14ac:dyDescent="0.2">
      <c r="A131" s="91" t="s">
        <v>53</v>
      </c>
      <c r="B131" s="73" t="s">
        <v>86</v>
      </c>
      <c r="C131" s="69" t="s">
        <v>185</v>
      </c>
      <c r="D131" s="40" t="s">
        <v>181</v>
      </c>
      <c r="E131" s="20">
        <v>17</v>
      </c>
      <c r="F131" s="20" t="s">
        <v>192</v>
      </c>
      <c r="G131" s="91">
        <v>1</v>
      </c>
      <c r="H131" s="91">
        <v>1</v>
      </c>
      <c r="I131" s="40">
        <v>1</v>
      </c>
      <c r="J131" s="40">
        <v>3</v>
      </c>
      <c r="K131" s="20">
        <v>17</v>
      </c>
      <c r="L131" s="20">
        <v>2</v>
      </c>
      <c r="M131" s="41"/>
    </row>
    <row r="132" spans="1:13" x14ac:dyDescent="0.2">
      <c r="A132" s="91" t="s">
        <v>53</v>
      </c>
      <c r="B132" s="73" t="s">
        <v>54</v>
      </c>
      <c r="C132" s="69" t="s">
        <v>185</v>
      </c>
      <c r="D132" s="40" t="s">
        <v>181</v>
      </c>
      <c r="E132" s="20">
        <v>23</v>
      </c>
      <c r="F132" s="20" t="s">
        <v>191</v>
      </c>
      <c r="G132" s="91">
        <v>1</v>
      </c>
      <c r="H132" s="91">
        <v>2</v>
      </c>
      <c r="I132" s="40">
        <v>1</v>
      </c>
      <c r="J132" s="40">
        <v>3</v>
      </c>
      <c r="K132" s="20">
        <v>23</v>
      </c>
      <c r="L132" s="20">
        <v>1</v>
      </c>
      <c r="M132" s="41"/>
    </row>
    <row r="133" spans="1:13" x14ac:dyDescent="0.2">
      <c r="A133" s="91" t="s">
        <v>53</v>
      </c>
      <c r="B133" s="73" t="s">
        <v>86</v>
      </c>
      <c r="C133" s="69" t="s">
        <v>185</v>
      </c>
      <c r="D133" s="40" t="s">
        <v>181</v>
      </c>
      <c r="E133" s="20">
        <v>24</v>
      </c>
      <c r="F133" s="20" t="s">
        <v>193</v>
      </c>
      <c r="G133" s="91">
        <v>1</v>
      </c>
      <c r="H133" s="91">
        <v>1</v>
      </c>
      <c r="I133" s="40">
        <v>1</v>
      </c>
      <c r="J133" s="40">
        <v>3</v>
      </c>
      <c r="K133" s="20">
        <v>24</v>
      </c>
      <c r="L133" s="20">
        <v>3</v>
      </c>
      <c r="M133" s="41"/>
    </row>
    <row r="134" spans="1:13" x14ac:dyDescent="0.2">
      <c r="A134" s="91" t="s">
        <v>73</v>
      </c>
      <c r="B134" s="73" t="s">
        <v>86</v>
      </c>
      <c r="C134" s="69" t="s">
        <v>185</v>
      </c>
      <c r="D134" s="40" t="s">
        <v>181</v>
      </c>
      <c r="E134" s="20">
        <v>24</v>
      </c>
      <c r="F134" s="20" t="s">
        <v>193</v>
      </c>
      <c r="G134" s="91">
        <v>2</v>
      </c>
      <c r="H134" s="91">
        <v>1</v>
      </c>
      <c r="I134" s="40">
        <v>1</v>
      </c>
      <c r="J134" s="40">
        <v>3</v>
      </c>
      <c r="K134" s="20">
        <v>24</v>
      </c>
      <c r="L134" s="20">
        <v>3</v>
      </c>
      <c r="M134" s="41"/>
    </row>
    <row r="135" spans="1:13" x14ac:dyDescent="0.2">
      <c r="A135" s="91" t="s">
        <v>53</v>
      </c>
      <c r="B135" s="73" t="s">
        <v>86</v>
      </c>
      <c r="C135" s="69" t="s">
        <v>185</v>
      </c>
      <c r="D135" s="40" t="s">
        <v>181</v>
      </c>
      <c r="E135" s="20">
        <v>25</v>
      </c>
      <c r="F135" s="20" t="s">
        <v>193</v>
      </c>
      <c r="G135" s="91">
        <v>1</v>
      </c>
      <c r="H135" s="91">
        <v>1</v>
      </c>
      <c r="I135" s="40">
        <v>1</v>
      </c>
      <c r="J135" s="40">
        <v>3</v>
      </c>
      <c r="K135" s="20">
        <v>25</v>
      </c>
      <c r="L135" s="20">
        <v>3</v>
      </c>
      <c r="M135" s="41"/>
    </row>
    <row r="136" spans="1:13" x14ac:dyDescent="0.2">
      <c r="A136" s="91" t="s">
        <v>53</v>
      </c>
      <c r="B136" s="73" t="s">
        <v>54</v>
      </c>
      <c r="C136" s="69" t="s">
        <v>185</v>
      </c>
      <c r="D136" s="40" t="s">
        <v>181</v>
      </c>
      <c r="E136" s="20">
        <v>26</v>
      </c>
      <c r="F136" s="20" t="s">
        <v>191</v>
      </c>
      <c r="G136" s="91">
        <v>1</v>
      </c>
      <c r="H136" s="91">
        <v>2</v>
      </c>
      <c r="I136" s="40">
        <v>1</v>
      </c>
      <c r="J136" s="40">
        <v>3</v>
      </c>
      <c r="K136" s="20">
        <v>26</v>
      </c>
      <c r="L136" s="20">
        <v>1</v>
      </c>
      <c r="M136" s="41"/>
    </row>
    <row r="137" spans="1:13" x14ac:dyDescent="0.2">
      <c r="A137" s="91" t="s">
        <v>53</v>
      </c>
      <c r="B137" s="73" t="s">
        <v>86</v>
      </c>
      <c r="C137" s="69" t="s">
        <v>185</v>
      </c>
      <c r="D137" s="40" t="s">
        <v>181</v>
      </c>
      <c r="E137" s="20">
        <v>26</v>
      </c>
      <c r="F137" s="20" t="s">
        <v>193</v>
      </c>
      <c r="G137" s="91">
        <v>1</v>
      </c>
      <c r="H137" s="91">
        <v>1</v>
      </c>
      <c r="I137" s="40">
        <v>1</v>
      </c>
      <c r="J137" s="40">
        <v>3</v>
      </c>
      <c r="K137" s="20">
        <v>26</v>
      </c>
      <c r="L137" s="20">
        <v>3</v>
      </c>
      <c r="M137" s="41"/>
    </row>
    <row r="138" spans="1:13" x14ac:dyDescent="0.2">
      <c r="A138" s="91" t="s">
        <v>53</v>
      </c>
      <c r="B138" s="73" t="s">
        <v>54</v>
      </c>
      <c r="C138" s="69" t="s">
        <v>185</v>
      </c>
      <c r="D138" s="40" t="s">
        <v>181</v>
      </c>
      <c r="E138" s="20">
        <v>26</v>
      </c>
      <c r="F138" s="20" t="s">
        <v>191</v>
      </c>
      <c r="G138" s="91">
        <v>1</v>
      </c>
      <c r="H138" s="91">
        <v>2</v>
      </c>
      <c r="I138" s="40">
        <v>1</v>
      </c>
      <c r="J138" s="40">
        <v>3</v>
      </c>
      <c r="K138" s="20">
        <v>26</v>
      </c>
      <c r="L138" s="20">
        <v>1</v>
      </c>
      <c r="M138" s="41"/>
    </row>
    <row r="139" spans="1:13" x14ac:dyDescent="0.2">
      <c r="A139" s="91" t="s">
        <v>53</v>
      </c>
      <c r="B139" s="73" t="s">
        <v>54</v>
      </c>
      <c r="C139" s="69" t="s">
        <v>185</v>
      </c>
      <c r="D139" s="40" t="s">
        <v>181</v>
      </c>
      <c r="E139" s="20">
        <v>26</v>
      </c>
      <c r="F139" s="20" t="s">
        <v>192</v>
      </c>
      <c r="G139" s="91">
        <v>1</v>
      </c>
      <c r="H139" s="91">
        <v>2</v>
      </c>
      <c r="I139" s="40">
        <v>1</v>
      </c>
      <c r="J139" s="40">
        <v>3</v>
      </c>
      <c r="K139" s="20">
        <v>26</v>
      </c>
      <c r="L139" s="20">
        <v>2</v>
      </c>
      <c r="M139" s="41"/>
    </row>
    <row r="140" spans="1:13" x14ac:dyDescent="0.2">
      <c r="A140" s="91" t="s">
        <v>53</v>
      </c>
      <c r="B140" s="73" t="s">
        <v>86</v>
      </c>
      <c r="C140" s="69" t="s">
        <v>185</v>
      </c>
      <c r="D140" s="40" t="s">
        <v>181</v>
      </c>
      <c r="E140" s="20">
        <v>31</v>
      </c>
      <c r="F140" s="20" t="s">
        <v>192</v>
      </c>
      <c r="G140" s="91">
        <v>1</v>
      </c>
      <c r="H140" s="91">
        <v>1</v>
      </c>
      <c r="I140" s="40">
        <v>1</v>
      </c>
      <c r="J140" s="40">
        <v>3</v>
      </c>
      <c r="K140" s="20">
        <v>31</v>
      </c>
      <c r="L140" s="20">
        <v>2</v>
      </c>
      <c r="M140" s="41"/>
    </row>
    <row r="141" spans="1:13" x14ac:dyDescent="0.2">
      <c r="A141" s="92" t="s">
        <v>73</v>
      </c>
      <c r="B141" s="74" t="s">
        <v>54</v>
      </c>
      <c r="C141" s="69" t="s">
        <v>185</v>
      </c>
      <c r="D141" s="40" t="s">
        <v>181</v>
      </c>
      <c r="E141" s="20">
        <v>31</v>
      </c>
      <c r="F141" s="20" t="s">
        <v>193</v>
      </c>
      <c r="G141" s="92">
        <v>2</v>
      </c>
      <c r="H141" s="92">
        <v>2</v>
      </c>
      <c r="I141" s="40">
        <v>1</v>
      </c>
      <c r="J141" s="40">
        <v>3</v>
      </c>
      <c r="K141" s="20">
        <v>31</v>
      </c>
      <c r="L141" s="20">
        <v>3</v>
      </c>
      <c r="M141" s="41"/>
    </row>
    <row r="142" spans="1:13" x14ac:dyDescent="0.2">
      <c r="A142" s="91" t="s">
        <v>73</v>
      </c>
      <c r="B142" s="73" t="s">
        <v>54</v>
      </c>
      <c r="C142" s="69" t="s">
        <v>185</v>
      </c>
      <c r="D142" s="40" t="s">
        <v>181</v>
      </c>
      <c r="E142" s="20">
        <v>31</v>
      </c>
      <c r="F142" s="20" t="s">
        <v>191</v>
      </c>
      <c r="G142" s="91">
        <v>2</v>
      </c>
      <c r="H142" s="91">
        <v>2</v>
      </c>
      <c r="I142" s="40">
        <v>1</v>
      </c>
      <c r="J142" s="40">
        <v>3</v>
      </c>
      <c r="K142" s="20">
        <v>31</v>
      </c>
      <c r="L142" s="20">
        <v>1</v>
      </c>
      <c r="M142" s="41"/>
    </row>
    <row r="143" spans="1:13" x14ac:dyDescent="0.2">
      <c r="A143" s="91" t="s">
        <v>53</v>
      </c>
      <c r="B143" s="73" t="s">
        <v>86</v>
      </c>
      <c r="C143" s="69" t="s">
        <v>185</v>
      </c>
      <c r="D143" s="40" t="s">
        <v>181</v>
      </c>
      <c r="E143" s="20">
        <v>31</v>
      </c>
      <c r="F143" s="20" t="s">
        <v>194</v>
      </c>
      <c r="G143" s="91">
        <v>1</v>
      </c>
      <c r="H143" s="91">
        <v>1</v>
      </c>
      <c r="I143" s="40">
        <v>1</v>
      </c>
      <c r="J143" s="40">
        <v>3</v>
      </c>
      <c r="K143" s="20">
        <v>31</v>
      </c>
      <c r="L143" s="20">
        <v>4</v>
      </c>
      <c r="M143" s="41"/>
    </row>
    <row r="144" spans="1:13" x14ac:dyDescent="0.2">
      <c r="A144" s="91" t="s">
        <v>53</v>
      </c>
      <c r="B144" s="73" t="s">
        <v>54</v>
      </c>
      <c r="C144" s="69" t="s">
        <v>185</v>
      </c>
      <c r="D144" s="40" t="s">
        <v>181</v>
      </c>
      <c r="E144" s="20">
        <v>33</v>
      </c>
      <c r="F144" s="20" t="s">
        <v>192</v>
      </c>
      <c r="G144" s="91">
        <v>1</v>
      </c>
      <c r="H144" s="91">
        <v>2</v>
      </c>
      <c r="I144" s="40">
        <v>1</v>
      </c>
      <c r="J144" s="40">
        <v>3</v>
      </c>
      <c r="K144" s="20">
        <v>33</v>
      </c>
      <c r="L144" s="20">
        <v>2</v>
      </c>
      <c r="M144" s="41"/>
    </row>
    <row r="145" spans="1:13" x14ac:dyDescent="0.2">
      <c r="A145" s="91" t="s">
        <v>53</v>
      </c>
      <c r="B145" s="73" t="s">
        <v>54</v>
      </c>
      <c r="C145" s="69" t="s">
        <v>185</v>
      </c>
      <c r="D145" s="40" t="s">
        <v>181</v>
      </c>
      <c r="E145" s="20">
        <v>34</v>
      </c>
      <c r="F145" s="20" t="s">
        <v>191</v>
      </c>
      <c r="G145" s="91">
        <v>1</v>
      </c>
      <c r="H145" s="91">
        <v>2</v>
      </c>
      <c r="I145" s="40">
        <v>1</v>
      </c>
      <c r="J145" s="40">
        <v>3</v>
      </c>
      <c r="K145" s="20">
        <v>34</v>
      </c>
      <c r="L145" s="20">
        <v>1</v>
      </c>
      <c r="M145" s="41"/>
    </row>
    <row r="146" spans="1:13" x14ac:dyDescent="0.2">
      <c r="A146" s="91" t="s">
        <v>53</v>
      </c>
      <c r="B146" s="73" t="s">
        <v>54</v>
      </c>
      <c r="C146" s="69" t="s">
        <v>185</v>
      </c>
      <c r="D146" s="40" t="s">
        <v>181</v>
      </c>
      <c r="E146" s="20">
        <v>36</v>
      </c>
      <c r="F146" s="20" t="s">
        <v>192</v>
      </c>
      <c r="G146" s="91">
        <v>1</v>
      </c>
      <c r="H146" s="91">
        <v>2</v>
      </c>
      <c r="I146" s="40">
        <v>1</v>
      </c>
      <c r="J146" s="40">
        <v>3</v>
      </c>
      <c r="K146" s="20">
        <v>36</v>
      </c>
      <c r="L146" s="20">
        <v>2</v>
      </c>
      <c r="M146" s="41"/>
    </row>
    <row r="147" spans="1:13" x14ac:dyDescent="0.2">
      <c r="A147" s="91" t="s">
        <v>53</v>
      </c>
      <c r="B147" s="73" t="s">
        <v>54</v>
      </c>
      <c r="C147" s="69" t="s">
        <v>185</v>
      </c>
      <c r="D147" s="40" t="s">
        <v>181</v>
      </c>
      <c r="E147" s="20">
        <v>45</v>
      </c>
      <c r="F147" s="20" t="s">
        <v>191</v>
      </c>
      <c r="G147" s="91">
        <v>1</v>
      </c>
      <c r="H147" s="91">
        <v>2</v>
      </c>
      <c r="I147" s="40">
        <v>1</v>
      </c>
      <c r="J147" s="40">
        <v>3</v>
      </c>
      <c r="K147" s="20">
        <v>45</v>
      </c>
      <c r="L147" s="20">
        <v>1</v>
      </c>
      <c r="M147" s="41"/>
    </row>
    <row r="148" spans="1:13" x14ac:dyDescent="0.2">
      <c r="A148" s="91" t="s">
        <v>73</v>
      </c>
      <c r="B148" s="73" t="s">
        <v>54</v>
      </c>
      <c r="C148" s="69" t="s">
        <v>185</v>
      </c>
      <c r="D148" s="40" t="s">
        <v>181</v>
      </c>
      <c r="E148" s="20">
        <v>45</v>
      </c>
      <c r="F148" s="20" t="s">
        <v>191</v>
      </c>
      <c r="G148" s="91">
        <v>2</v>
      </c>
      <c r="H148" s="91">
        <v>2</v>
      </c>
      <c r="I148" s="40">
        <v>1</v>
      </c>
      <c r="J148" s="40">
        <v>3</v>
      </c>
      <c r="K148" s="20">
        <v>45</v>
      </c>
      <c r="L148" s="20">
        <v>1</v>
      </c>
      <c r="M148" s="41"/>
    </row>
    <row r="149" spans="1:13" x14ac:dyDescent="0.2">
      <c r="A149" s="91" t="s">
        <v>53</v>
      </c>
      <c r="B149" s="73" t="s">
        <v>54</v>
      </c>
      <c r="C149" s="69" t="s">
        <v>185</v>
      </c>
      <c r="D149" s="40" t="s">
        <v>181</v>
      </c>
      <c r="E149" s="20">
        <v>46</v>
      </c>
      <c r="F149" s="20" t="s">
        <v>192</v>
      </c>
      <c r="G149" s="91">
        <v>1</v>
      </c>
      <c r="H149" s="91">
        <v>2</v>
      </c>
      <c r="I149" s="40">
        <v>1</v>
      </c>
      <c r="J149" s="40">
        <v>3</v>
      </c>
      <c r="K149" s="20">
        <v>46</v>
      </c>
      <c r="L149" s="20">
        <v>2</v>
      </c>
      <c r="M149" s="41"/>
    </row>
    <row r="150" spans="1:13" x14ac:dyDescent="0.2">
      <c r="A150" s="91" t="s">
        <v>53</v>
      </c>
      <c r="B150" s="73" t="s">
        <v>86</v>
      </c>
      <c r="C150" s="69" t="s">
        <v>185</v>
      </c>
      <c r="D150" s="40" t="s">
        <v>181</v>
      </c>
      <c r="E150" s="20">
        <v>46</v>
      </c>
      <c r="F150" s="20" t="s">
        <v>193</v>
      </c>
      <c r="G150" s="91">
        <v>1</v>
      </c>
      <c r="H150" s="91">
        <v>1</v>
      </c>
      <c r="I150" s="40">
        <v>1</v>
      </c>
      <c r="J150" s="40">
        <v>3</v>
      </c>
      <c r="K150" s="20">
        <v>46</v>
      </c>
      <c r="L150" s="20">
        <v>3</v>
      </c>
      <c r="M150" s="41"/>
    </row>
    <row r="151" spans="1:13" x14ac:dyDescent="0.2">
      <c r="A151" s="91" t="s">
        <v>53</v>
      </c>
      <c r="B151" s="73" t="s">
        <v>86</v>
      </c>
      <c r="C151" s="69" t="s">
        <v>185</v>
      </c>
      <c r="D151" s="40" t="s">
        <v>181</v>
      </c>
      <c r="E151" s="20">
        <v>46</v>
      </c>
      <c r="F151" s="20" t="s">
        <v>193</v>
      </c>
      <c r="G151" s="91">
        <v>1</v>
      </c>
      <c r="H151" s="91">
        <v>1</v>
      </c>
      <c r="I151" s="40">
        <v>1</v>
      </c>
      <c r="J151" s="40">
        <v>3</v>
      </c>
      <c r="K151" s="20">
        <v>46</v>
      </c>
      <c r="L151" s="20">
        <v>3</v>
      </c>
      <c r="M151" s="41"/>
    </row>
    <row r="152" spans="1:13" x14ac:dyDescent="0.2">
      <c r="A152" s="66" t="s">
        <v>53</v>
      </c>
      <c r="B152" s="66" t="s">
        <v>86</v>
      </c>
      <c r="C152" s="69" t="s">
        <v>185</v>
      </c>
      <c r="D152" s="40" t="s">
        <v>181</v>
      </c>
      <c r="E152" s="26">
        <v>22</v>
      </c>
      <c r="F152" s="26" t="s">
        <v>192</v>
      </c>
      <c r="G152" s="66">
        <v>1</v>
      </c>
      <c r="H152" s="66">
        <v>1</v>
      </c>
      <c r="I152" s="40">
        <v>1</v>
      </c>
      <c r="J152" s="40">
        <v>3</v>
      </c>
      <c r="K152" s="26">
        <v>22</v>
      </c>
      <c r="L152" s="26">
        <v>2</v>
      </c>
      <c r="M152" s="41"/>
    </row>
    <row r="153" spans="1:13" x14ac:dyDescent="0.2">
      <c r="A153" s="69" t="s">
        <v>53</v>
      </c>
      <c r="B153" s="69" t="s">
        <v>86</v>
      </c>
      <c r="C153" s="69" t="s">
        <v>185</v>
      </c>
      <c r="D153" s="40" t="s">
        <v>181</v>
      </c>
      <c r="E153" s="41">
        <v>12</v>
      </c>
      <c r="F153" s="20" t="s">
        <v>193</v>
      </c>
      <c r="G153" s="69">
        <v>1</v>
      </c>
      <c r="H153" s="69">
        <v>1</v>
      </c>
      <c r="I153" s="40">
        <v>1</v>
      </c>
      <c r="J153" s="40">
        <v>3</v>
      </c>
      <c r="K153" s="41">
        <v>12</v>
      </c>
      <c r="L153" s="20">
        <v>3</v>
      </c>
      <c r="M153" s="41"/>
    </row>
    <row r="154" spans="1:13" x14ac:dyDescent="0.2">
      <c r="A154" s="73" t="s">
        <v>53</v>
      </c>
      <c r="B154" s="73" t="s">
        <v>54</v>
      </c>
      <c r="C154" s="69" t="s">
        <v>185</v>
      </c>
      <c r="D154" s="40" t="s">
        <v>181</v>
      </c>
      <c r="E154" s="20">
        <v>15</v>
      </c>
      <c r="F154" s="20" t="s">
        <v>193</v>
      </c>
      <c r="G154" s="73">
        <v>1</v>
      </c>
      <c r="H154" s="73">
        <v>2</v>
      </c>
      <c r="I154" s="40">
        <v>1</v>
      </c>
      <c r="J154" s="40">
        <v>3</v>
      </c>
      <c r="K154" s="20">
        <v>15</v>
      </c>
      <c r="L154" s="20">
        <v>3</v>
      </c>
      <c r="M154" s="41"/>
    </row>
    <row r="155" spans="1:13" x14ac:dyDescent="0.2">
      <c r="A155" s="73" t="s">
        <v>53</v>
      </c>
      <c r="B155" s="73" t="s">
        <v>54</v>
      </c>
      <c r="C155" s="69" t="s">
        <v>185</v>
      </c>
      <c r="D155" s="40" t="s">
        <v>181</v>
      </c>
      <c r="E155" s="20">
        <v>15</v>
      </c>
      <c r="F155" s="20" t="s">
        <v>192</v>
      </c>
      <c r="G155" s="73">
        <v>1</v>
      </c>
      <c r="H155" s="73">
        <v>2</v>
      </c>
      <c r="I155" s="40">
        <v>1</v>
      </c>
      <c r="J155" s="40">
        <v>3</v>
      </c>
      <c r="K155" s="20">
        <v>15</v>
      </c>
      <c r="L155" s="20">
        <v>2</v>
      </c>
      <c r="M155" s="41"/>
    </row>
    <row r="156" spans="1:13" x14ac:dyDescent="0.2">
      <c r="A156" s="73" t="s">
        <v>53</v>
      </c>
      <c r="B156" s="73" t="s">
        <v>86</v>
      </c>
      <c r="C156" s="69" t="s">
        <v>185</v>
      </c>
      <c r="D156" s="40" t="s">
        <v>181</v>
      </c>
      <c r="E156" s="20">
        <v>25</v>
      </c>
      <c r="F156" s="20" t="s">
        <v>191</v>
      </c>
      <c r="G156" s="73">
        <v>1</v>
      </c>
      <c r="H156" s="73">
        <v>1</v>
      </c>
      <c r="I156" s="40">
        <v>1</v>
      </c>
      <c r="J156" s="40">
        <v>3</v>
      </c>
      <c r="K156" s="20">
        <v>25</v>
      </c>
      <c r="L156" s="20">
        <v>1</v>
      </c>
      <c r="M156" s="41"/>
    </row>
    <row r="157" spans="1:13" x14ac:dyDescent="0.2">
      <c r="A157" s="73" t="s">
        <v>53</v>
      </c>
      <c r="B157" s="73" t="s">
        <v>86</v>
      </c>
      <c r="C157" s="69" t="s">
        <v>185</v>
      </c>
      <c r="D157" s="40" t="s">
        <v>181</v>
      </c>
      <c r="E157" s="20">
        <v>14</v>
      </c>
      <c r="F157" s="20" t="s">
        <v>193</v>
      </c>
      <c r="G157" s="73">
        <v>1</v>
      </c>
      <c r="H157" s="73">
        <v>1</v>
      </c>
      <c r="I157" s="40">
        <v>1</v>
      </c>
      <c r="J157" s="40">
        <v>3</v>
      </c>
      <c r="K157" s="20">
        <v>14</v>
      </c>
      <c r="L157" s="20">
        <v>3</v>
      </c>
      <c r="M157" s="41"/>
    </row>
    <row r="158" spans="1:13" x14ac:dyDescent="0.2">
      <c r="A158" s="73" t="s">
        <v>53</v>
      </c>
      <c r="B158" s="73" t="s">
        <v>86</v>
      </c>
      <c r="C158" s="69" t="s">
        <v>185</v>
      </c>
      <c r="D158" s="40" t="s">
        <v>181</v>
      </c>
      <c r="E158" s="20">
        <v>27</v>
      </c>
      <c r="F158" s="20" t="s">
        <v>193</v>
      </c>
      <c r="G158" s="73">
        <v>1</v>
      </c>
      <c r="H158" s="73">
        <v>1</v>
      </c>
      <c r="I158" s="40">
        <v>1</v>
      </c>
      <c r="J158" s="40">
        <v>3</v>
      </c>
      <c r="K158" s="20">
        <v>27</v>
      </c>
      <c r="L158" s="20">
        <v>3</v>
      </c>
      <c r="M158" s="41"/>
    </row>
    <row r="159" spans="1:13" x14ac:dyDescent="0.2">
      <c r="A159" s="73" t="s">
        <v>53</v>
      </c>
      <c r="B159" s="73" t="s">
        <v>54</v>
      </c>
      <c r="C159" s="69" t="s">
        <v>185</v>
      </c>
      <c r="D159" s="40" t="s">
        <v>181</v>
      </c>
      <c r="E159" s="20">
        <v>17</v>
      </c>
      <c r="F159" s="20" t="s">
        <v>192</v>
      </c>
      <c r="G159" s="73">
        <v>1</v>
      </c>
      <c r="H159" s="73">
        <v>2</v>
      </c>
      <c r="I159" s="40">
        <v>1</v>
      </c>
      <c r="J159" s="40">
        <v>3</v>
      </c>
      <c r="K159" s="20">
        <v>17</v>
      </c>
      <c r="L159" s="20">
        <v>2</v>
      </c>
      <c r="M159" s="41"/>
    </row>
    <row r="160" spans="1:13" x14ac:dyDescent="0.2">
      <c r="A160" s="73" t="s">
        <v>53</v>
      </c>
      <c r="B160" s="73" t="s">
        <v>86</v>
      </c>
      <c r="C160" s="69" t="s">
        <v>185</v>
      </c>
      <c r="D160" s="40" t="s">
        <v>181</v>
      </c>
      <c r="E160" s="20">
        <v>46</v>
      </c>
      <c r="F160" s="20" t="s">
        <v>193</v>
      </c>
      <c r="G160" s="73">
        <v>1</v>
      </c>
      <c r="H160" s="73">
        <v>1</v>
      </c>
      <c r="I160" s="40">
        <v>1</v>
      </c>
      <c r="J160" s="40">
        <v>3</v>
      </c>
      <c r="K160" s="20">
        <v>46</v>
      </c>
      <c r="L160" s="20">
        <v>3</v>
      </c>
      <c r="M160" s="41"/>
    </row>
    <row r="161" spans="1:13" x14ac:dyDescent="0.2">
      <c r="A161" s="73" t="s">
        <v>53</v>
      </c>
      <c r="B161" s="73" t="s">
        <v>86</v>
      </c>
      <c r="C161" s="69" t="s">
        <v>185</v>
      </c>
      <c r="D161" s="40" t="s">
        <v>181</v>
      </c>
      <c r="E161" s="20">
        <v>45</v>
      </c>
      <c r="F161" s="20" t="s">
        <v>194</v>
      </c>
      <c r="G161" s="73">
        <v>1</v>
      </c>
      <c r="H161" s="73">
        <v>1</v>
      </c>
      <c r="I161" s="40">
        <v>1</v>
      </c>
      <c r="J161" s="40">
        <v>3</v>
      </c>
      <c r="K161" s="20">
        <v>45</v>
      </c>
      <c r="L161" s="20">
        <v>4</v>
      </c>
      <c r="M161" s="41"/>
    </row>
    <row r="162" spans="1:13" x14ac:dyDescent="0.2">
      <c r="A162" s="73" t="s">
        <v>53</v>
      </c>
      <c r="B162" s="73" t="s">
        <v>54</v>
      </c>
      <c r="C162" s="69" t="s">
        <v>185</v>
      </c>
      <c r="D162" s="40" t="s">
        <v>181</v>
      </c>
      <c r="E162" s="20">
        <v>41</v>
      </c>
      <c r="F162" s="20" t="s">
        <v>191</v>
      </c>
      <c r="G162" s="73">
        <v>1</v>
      </c>
      <c r="H162" s="73">
        <v>2</v>
      </c>
      <c r="I162" s="40">
        <v>1</v>
      </c>
      <c r="J162" s="40">
        <v>3</v>
      </c>
      <c r="K162" s="20">
        <v>41</v>
      </c>
      <c r="L162" s="20">
        <v>1</v>
      </c>
      <c r="M162" s="41"/>
    </row>
    <row r="163" spans="1:13" x14ac:dyDescent="0.2">
      <c r="A163" s="73" t="s">
        <v>53</v>
      </c>
      <c r="B163" s="73" t="s">
        <v>86</v>
      </c>
      <c r="C163" s="69" t="s">
        <v>185</v>
      </c>
      <c r="D163" s="40" t="s">
        <v>181</v>
      </c>
      <c r="E163" s="20">
        <v>25</v>
      </c>
      <c r="F163" s="20" t="s">
        <v>193</v>
      </c>
      <c r="G163" s="73">
        <v>1</v>
      </c>
      <c r="H163" s="73">
        <v>1</v>
      </c>
      <c r="I163" s="40">
        <v>1</v>
      </c>
      <c r="J163" s="40">
        <v>3</v>
      </c>
      <c r="K163" s="20">
        <v>25</v>
      </c>
      <c r="L163" s="20">
        <v>3</v>
      </c>
      <c r="M163" s="41"/>
    </row>
    <row r="164" spans="1:13" x14ac:dyDescent="0.2">
      <c r="A164" s="73" t="s">
        <v>73</v>
      </c>
      <c r="B164" s="73" t="s">
        <v>86</v>
      </c>
      <c r="C164" s="69" t="s">
        <v>185</v>
      </c>
      <c r="D164" s="40" t="s">
        <v>181</v>
      </c>
      <c r="E164" s="20">
        <v>25</v>
      </c>
      <c r="F164" s="20" t="s">
        <v>193</v>
      </c>
      <c r="G164" s="73">
        <v>2</v>
      </c>
      <c r="H164" s="73">
        <v>1</v>
      </c>
      <c r="I164" s="40">
        <v>1</v>
      </c>
      <c r="J164" s="40">
        <v>3</v>
      </c>
      <c r="K164" s="20">
        <v>25</v>
      </c>
      <c r="L164" s="20">
        <v>3</v>
      </c>
      <c r="M164" s="41"/>
    </row>
    <row r="165" spans="1:13" x14ac:dyDescent="0.2">
      <c r="A165" s="73" t="s">
        <v>53</v>
      </c>
      <c r="B165" s="73" t="s">
        <v>86</v>
      </c>
      <c r="C165" s="69" t="s">
        <v>185</v>
      </c>
      <c r="D165" s="40" t="s">
        <v>181</v>
      </c>
      <c r="E165" s="20">
        <v>26</v>
      </c>
      <c r="F165" s="20" t="s">
        <v>192</v>
      </c>
      <c r="G165" s="73">
        <v>1</v>
      </c>
      <c r="H165" s="73">
        <v>1</v>
      </c>
      <c r="I165" s="40">
        <v>1</v>
      </c>
      <c r="J165" s="40">
        <v>3</v>
      </c>
      <c r="K165" s="20">
        <v>26</v>
      </c>
      <c r="L165" s="20">
        <v>2</v>
      </c>
      <c r="M165" s="41"/>
    </row>
    <row r="166" spans="1:13" x14ac:dyDescent="0.2">
      <c r="A166" s="73" t="s">
        <v>53</v>
      </c>
      <c r="B166" s="73" t="s">
        <v>54</v>
      </c>
      <c r="C166" s="69" t="s">
        <v>185</v>
      </c>
      <c r="D166" s="40" t="s">
        <v>181</v>
      </c>
      <c r="E166" s="20">
        <v>27</v>
      </c>
      <c r="F166" s="20" t="s">
        <v>191</v>
      </c>
      <c r="G166" s="73">
        <v>1</v>
      </c>
      <c r="H166" s="73">
        <v>2</v>
      </c>
      <c r="I166" s="40">
        <v>1</v>
      </c>
      <c r="J166" s="40">
        <v>3</v>
      </c>
      <c r="K166" s="20">
        <v>27</v>
      </c>
      <c r="L166" s="20">
        <v>1</v>
      </c>
      <c r="M166" s="41"/>
    </row>
    <row r="167" spans="1:13" x14ac:dyDescent="0.2">
      <c r="A167" s="73" t="s">
        <v>53</v>
      </c>
      <c r="B167" s="73" t="s">
        <v>86</v>
      </c>
      <c r="C167" s="69" t="s">
        <v>185</v>
      </c>
      <c r="D167" s="40" t="s">
        <v>181</v>
      </c>
      <c r="E167" s="20">
        <v>16</v>
      </c>
      <c r="F167" s="20" t="s">
        <v>193</v>
      </c>
      <c r="G167" s="73">
        <v>1</v>
      </c>
      <c r="H167" s="73">
        <v>1</v>
      </c>
      <c r="I167" s="40">
        <v>1</v>
      </c>
      <c r="J167" s="40">
        <v>3</v>
      </c>
      <c r="K167" s="20">
        <v>16</v>
      </c>
      <c r="L167" s="20">
        <v>3</v>
      </c>
      <c r="M167" s="41"/>
    </row>
    <row r="168" spans="1:13" x14ac:dyDescent="0.2">
      <c r="A168" s="73" t="s">
        <v>53</v>
      </c>
      <c r="B168" s="73" t="s">
        <v>54</v>
      </c>
      <c r="C168" s="69" t="s">
        <v>185</v>
      </c>
      <c r="D168" s="40" t="s">
        <v>181</v>
      </c>
      <c r="E168" s="20">
        <v>44</v>
      </c>
      <c r="F168" s="20" t="s">
        <v>191</v>
      </c>
      <c r="G168" s="73">
        <v>1</v>
      </c>
      <c r="H168" s="73">
        <v>2</v>
      </c>
      <c r="I168" s="40">
        <v>1</v>
      </c>
      <c r="J168" s="40">
        <v>3</v>
      </c>
      <c r="K168" s="20">
        <v>44</v>
      </c>
      <c r="L168" s="20">
        <v>1</v>
      </c>
      <c r="M168" s="41"/>
    </row>
    <row r="169" spans="1:13" x14ac:dyDescent="0.2">
      <c r="A169" s="73" t="s">
        <v>53</v>
      </c>
      <c r="B169" s="73" t="s">
        <v>54</v>
      </c>
      <c r="C169" s="69" t="s">
        <v>185</v>
      </c>
      <c r="D169" s="40" t="s">
        <v>181</v>
      </c>
      <c r="E169" s="20">
        <v>27</v>
      </c>
      <c r="F169" s="20" t="s">
        <v>191</v>
      </c>
      <c r="G169" s="73">
        <v>1</v>
      </c>
      <c r="H169" s="73">
        <v>2</v>
      </c>
      <c r="I169" s="40">
        <v>1</v>
      </c>
      <c r="J169" s="40">
        <v>3</v>
      </c>
      <c r="K169" s="20">
        <v>27</v>
      </c>
      <c r="L169" s="20">
        <v>1</v>
      </c>
      <c r="M169" s="41"/>
    </row>
    <row r="170" spans="1:13" x14ac:dyDescent="0.2">
      <c r="A170" s="73" t="s">
        <v>53</v>
      </c>
      <c r="B170" s="73" t="s">
        <v>86</v>
      </c>
      <c r="C170" s="69" t="s">
        <v>185</v>
      </c>
      <c r="D170" s="40" t="s">
        <v>181</v>
      </c>
      <c r="E170" s="20">
        <v>32</v>
      </c>
      <c r="F170" s="20" t="s">
        <v>192</v>
      </c>
      <c r="G170" s="73">
        <v>1</v>
      </c>
      <c r="H170" s="73">
        <v>1</v>
      </c>
      <c r="I170" s="40">
        <v>1</v>
      </c>
      <c r="J170" s="40">
        <v>3</v>
      </c>
      <c r="K170" s="20">
        <v>32</v>
      </c>
      <c r="L170" s="20">
        <v>2</v>
      </c>
      <c r="M170" s="41"/>
    </row>
    <row r="171" spans="1:13" x14ac:dyDescent="0.2">
      <c r="A171" s="74" t="s">
        <v>73</v>
      </c>
      <c r="B171" s="74" t="s">
        <v>54</v>
      </c>
      <c r="C171" s="69" t="s">
        <v>185</v>
      </c>
      <c r="D171" s="40" t="s">
        <v>181</v>
      </c>
      <c r="E171" s="20">
        <v>41</v>
      </c>
      <c r="F171" s="20" t="s">
        <v>193</v>
      </c>
      <c r="G171" s="74">
        <v>2</v>
      </c>
      <c r="H171" s="74">
        <v>2</v>
      </c>
      <c r="I171" s="40">
        <v>1</v>
      </c>
      <c r="J171" s="40">
        <v>3</v>
      </c>
      <c r="K171" s="20">
        <v>41</v>
      </c>
      <c r="L171" s="20">
        <v>3</v>
      </c>
      <c r="M171" s="41"/>
    </row>
    <row r="172" spans="1:13" x14ac:dyDescent="0.2">
      <c r="A172" s="73" t="s">
        <v>73</v>
      </c>
      <c r="B172" s="73" t="s">
        <v>54</v>
      </c>
      <c r="C172" s="69" t="s">
        <v>185</v>
      </c>
      <c r="D172" s="40" t="s">
        <v>181</v>
      </c>
      <c r="E172" s="20">
        <v>41</v>
      </c>
      <c r="F172" s="20" t="s">
        <v>191</v>
      </c>
      <c r="G172" s="73">
        <v>2</v>
      </c>
      <c r="H172" s="73">
        <v>2</v>
      </c>
      <c r="I172" s="40">
        <v>1</v>
      </c>
      <c r="J172" s="40">
        <v>3</v>
      </c>
      <c r="K172" s="20">
        <v>41</v>
      </c>
      <c r="L172" s="20">
        <v>1</v>
      </c>
      <c r="M172" s="41"/>
    </row>
    <row r="173" spans="1:13" x14ac:dyDescent="0.2">
      <c r="A173" s="73" t="s">
        <v>53</v>
      </c>
      <c r="B173" s="73" t="s">
        <v>86</v>
      </c>
      <c r="C173" s="69" t="s">
        <v>185</v>
      </c>
      <c r="D173" s="40" t="s">
        <v>181</v>
      </c>
      <c r="E173" s="20">
        <v>41</v>
      </c>
      <c r="F173" s="20" t="s">
        <v>193</v>
      </c>
      <c r="G173" s="73">
        <v>1</v>
      </c>
      <c r="H173" s="73">
        <v>1</v>
      </c>
      <c r="I173" s="40">
        <v>1</v>
      </c>
      <c r="J173" s="40">
        <v>3</v>
      </c>
      <c r="K173" s="20">
        <v>41</v>
      </c>
      <c r="L173" s="20">
        <v>3</v>
      </c>
      <c r="M173" s="41"/>
    </row>
    <row r="174" spans="1:13" x14ac:dyDescent="0.2">
      <c r="A174" s="73" t="s">
        <v>53</v>
      </c>
      <c r="B174" s="73" t="s">
        <v>54</v>
      </c>
      <c r="C174" s="69" t="s">
        <v>185</v>
      </c>
      <c r="D174" s="40" t="s">
        <v>181</v>
      </c>
      <c r="E174" s="20">
        <v>41</v>
      </c>
      <c r="F174" s="20" t="s">
        <v>191</v>
      </c>
      <c r="G174" s="73">
        <v>1</v>
      </c>
      <c r="H174" s="73">
        <v>2</v>
      </c>
      <c r="I174" s="40">
        <v>1</v>
      </c>
      <c r="J174" s="40">
        <v>3</v>
      </c>
      <c r="K174" s="20">
        <v>41</v>
      </c>
      <c r="L174" s="20">
        <v>1</v>
      </c>
      <c r="M174" s="41"/>
    </row>
    <row r="175" spans="1:13" x14ac:dyDescent="0.2">
      <c r="A175" s="73" t="s">
        <v>53</v>
      </c>
      <c r="B175" s="73" t="s">
        <v>54</v>
      </c>
      <c r="C175" s="69" t="s">
        <v>185</v>
      </c>
      <c r="D175" s="40" t="s">
        <v>181</v>
      </c>
      <c r="E175" s="20">
        <v>43</v>
      </c>
      <c r="F175" s="20" t="s">
        <v>191</v>
      </c>
      <c r="G175" s="73">
        <v>1</v>
      </c>
      <c r="H175" s="73">
        <v>2</v>
      </c>
      <c r="I175" s="40">
        <v>1</v>
      </c>
      <c r="J175" s="40">
        <v>3</v>
      </c>
      <c r="K175" s="20">
        <v>43</v>
      </c>
      <c r="L175" s="20">
        <v>1</v>
      </c>
      <c r="M175" s="41"/>
    </row>
    <row r="176" spans="1:13" x14ac:dyDescent="0.2">
      <c r="A176" s="73" t="s">
        <v>53</v>
      </c>
      <c r="B176" s="73" t="s">
        <v>54</v>
      </c>
      <c r="C176" s="69" t="s">
        <v>185</v>
      </c>
      <c r="D176" s="40" t="s">
        <v>181</v>
      </c>
      <c r="E176" s="20">
        <v>37</v>
      </c>
      <c r="F176" s="20" t="s">
        <v>191</v>
      </c>
      <c r="G176" s="73">
        <v>1</v>
      </c>
      <c r="H176" s="73">
        <v>2</v>
      </c>
      <c r="I176" s="40">
        <v>1</v>
      </c>
      <c r="J176" s="40">
        <v>3</v>
      </c>
      <c r="K176" s="20">
        <v>37</v>
      </c>
      <c r="L176" s="20">
        <v>1</v>
      </c>
      <c r="M176" s="41"/>
    </row>
    <row r="177" spans="1:13" x14ac:dyDescent="0.2">
      <c r="A177" s="73" t="s">
        <v>53</v>
      </c>
      <c r="B177" s="73" t="s">
        <v>54</v>
      </c>
      <c r="C177" s="69" t="s">
        <v>185</v>
      </c>
      <c r="D177" s="40" t="s">
        <v>181</v>
      </c>
      <c r="E177" s="20">
        <v>46</v>
      </c>
      <c r="F177" s="20" t="s">
        <v>191</v>
      </c>
      <c r="G177" s="73">
        <v>1</v>
      </c>
      <c r="H177" s="73">
        <v>2</v>
      </c>
      <c r="I177" s="40">
        <v>1</v>
      </c>
      <c r="J177" s="40">
        <v>3</v>
      </c>
      <c r="K177" s="20">
        <v>46</v>
      </c>
      <c r="L177" s="20">
        <v>1</v>
      </c>
      <c r="M177" s="41"/>
    </row>
    <row r="178" spans="1:13" x14ac:dyDescent="0.2">
      <c r="A178" s="73" t="s">
        <v>73</v>
      </c>
      <c r="B178" s="73" t="s">
        <v>54</v>
      </c>
      <c r="C178" s="69" t="s">
        <v>185</v>
      </c>
      <c r="D178" s="40" t="s">
        <v>181</v>
      </c>
      <c r="E178" s="20">
        <v>46</v>
      </c>
      <c r="F178" s="20" t="s">
        <v>191</v>
      </c>
      <c r="G178" s="73">
        <v>2</v>
      </c>
      <c r="H178" s="73">
        <v>2</v>
      </c>
      <c r="I178" s="40">
        <v>1</v>
      </c>
      <c r="J178" s="40">
        <v>3</v>
      </c>
      <c r="K178" s="20">
        <v>46</v>
      </c>
      <c r="L178" s="20">
        <v>1</v>
      </c>
      <c r="M178" s="41"/>
    </row>
    <row r="179" spans="1:13" x14ac:dyDescent="0.2">
      <c r="A179" s="73" t="s">
        <v>53</v>
      </c>
      <c r="B179" s="73" t="s">
        <v>54</v>
      </c>
      <c r="C179" s="69" t="s">
        <v>185</v>
      </c>
      <c r="D179" s="40" t="s">
        <v>181</v>
      </c>
      <c r="E179" s="20">
        <v>31</v>
      </c>
      <c r="F179" s="20" t="s">
        <v>191</v>
      </c>
      <c r="G179" s="73">
        <v>1</v>
      </c>
      <c r="H179" s="73">
        <v>2</v>
      </c>
      <c r="I179" s="40">
        <v>1</v>
      </c>
      <c r="J179" s="40">
        <v>3</v>
      </c>
      <c r="K179" s="20">
        <v>31</v>
      </c>
      <c r="L179" s="20">
        <v>1</v>
      </c>
      <c r="M179" s="41"/>
    </row>
    <row r="180" spans="1:13" x14ac:dyDescent="0.2">
      <c r="A180" s="73" t="s">
        <v>53</v>
      </c>
      <c r="B180" s="73" t="s">
        <v>86</v>
      </c>
      <c r="C180" s="69" t="s">
        <v>185</v>
      </c>
      <c r="D180" s="40" t="s">
        <v>181</v>
      </c>
      <c r="E180" s="20">
        <v>35</v>
      </c>
      <c r="F180" s="20" t="s">
        <v>193</v>
      </c>
      <c r="G180" s="73">
        <v>1</v>
      </c>
      <c r="H180" s="73">
        <v>1</v>
      </c>
      <c r="I180" s="40">
        <v>1</v>
      </c>
      <c r="J180" s="40">
        <v>3</v>
      </c>
      <c r="K180" s="20">
        <v>35</v>
      </c>
      <c r="L180" s="20">
        <v>3</v>
      </c>
      <c r="M180" s="41"/>
    </row>
    <row r="181" spans="1:13" x14ac:dyDescent="0.2">
      <c r="A181" s="73" t="s">
        <v>53</v>
      </c>
      <c r="B181" s="73" t="s">
        <v>86</v>
      </c>
      <c r="C181" s="69" t="s">
        <v>185</v>
      </c>
      <c r="D181" s="40" t="s">
        <v>181</v>
      </c>
      <c r="E181" s="20">
        <v>34</v>
      </c>
      <c r="F181" s="20" t="s">
        <v>193</v>
      </c>
      <c r="G181" s="73">
        <v>1</v>
      </c>
      <c r="H181" s="73">
        <v>1</v>
      </c>
      <c r="I181" s="40">
        <v>1</v>
      </c>
      <c r="J181" s="40">
        <v>3</v>
      </c>
      <c r="K181" s="20">
        <v>34</v>
      </c>
      <c r="L181" s="20">
        <v>3</v>
      </c>
      <c r="M181" s="41"/>
    </row>
    <row r="182" spans="1:13" x14ac:dyDescent="0.2">
      <c r="A182" s="84" t="s">
        <v>53</v>
      </c>
      <c r="B182" s="66" t="s">
        <v>86</v>
      </c>
      <c r="C182" s="69" t="s">
        <v>185</v>
      </c>
      <c r="D182" s="40" t="s">
        <v>182</v>
      </c>
      <c r="E182" s="26">
        <v>12</v>
      </c>
      <c r="F182" s="26" t="s">
        <v>193</v>
      </c>
      <c r="G182" s="84">
        <v>1</v>
      </c>
      <c r="H182" s="84">
        <v>1</v>
      </c>
      <c r="I182" s="40">
        <v>1</v>
      </c>
      <c r="J182" s="40">
        <v>4</v>
      </c>
      <c r="K182" s="26">
        <v>12</v>
      </c>
      <c r="L182" s="26">
        <v>3</v>
      </c>
      <c r="M182" s="41"/>
    </row>
    <row r="183" spans="1:13" x14ac:dyDescent="0.2">
      <c r="A183" s="87" t="s">
        <v>53</v>
      </c>
      <c r="B183" s="69" t="s">
        <v>86</v>
      </c>
      <c r="C183" s="69" t="s">
        <v>185</v>
      </c>
      <c r="D183" s="40" t="s">
        <v>182</v>
      </c>
      <c r="E183" s="41">
        <v>13</v>
      </c>
      <c r="F183" s="20" t="s">
        <v>192</v>
      </c>
      <c r="G183" s="87">
        <v>1</v>
      </c>
      <c r="H183" s="87">
        <v>1</v>
      </c>
      <c r="I183" s="40">
        <v>1</v>
      </c>
      <c r="J183" s="40">
        <v>4</v>
      </c>
      <c r="K183" s="41">
        <v>13</v>
      </c>
      <c r="L183" s="20">
        <v>2</v>
      </c>
      <c r="M183" s="41"/>
    </row>
    <row r="184" spans="1:13" x14ac:dyDescent="0.2">
      <c r="A184" s="91" t="s">
        <v>53</v>
      </c>
      <c r="B184" s="73" t="s">
        <v>54</v>
      </c>
      <c r="C184" s="69" t="s">
        <v>185</v>
      </c>
      <c r="D184" s="40" t="s">
        <v>182</v>
      </c>
      <c r="E184" s="20">
        <v>14</v>
      </c>
      <c r="F184" s="20" t="s">
        <v>192</v>
      </c>
      <c r="G184" s="91">
        <v>1</v>
      </c>
      <c r="H184" s="91">
        <v>2</v>
      </c>
      <c r="I184" s="40">
        <v>1</v>
      </c>
      <c r="J184" s="40">
        <v>4</v>
      </c>
      <c r="K184" s="20">
        <v>14</v>
      </c>
      <c r="L184" s="20">
        <v>2</v>
      </c>
      <c r="M184" s="41"/>
    </row>
    <row r="185" spans="1:13" x14ac:dyDescent="0.2">
      <c r="A185" s="91" t="s">
        <v>53</v>
      </c>
      <c r="B185" s="73" t="s">
        <v>54</v>
      </c>
      <c r="C185" s="69" t="s">
        <v>185</v>
      </c>
      <c r="D185" s="40" t="s">
        <v>182</v>
      </c>
      <c r="E185" s="20">
        <v>14</v>
      </c>
      <c r="F185" s="20" t="s">
        <v>192</v>
      </c>
      <c r="G185" s="91">
        <v>1</v>
      </c>
      <c r="H185" s="91">
        <v>2</v>
      </c>
      <c r="I185" s="40">
        <v>1</v>
      </c>
      <c r="J185" s="40">
        <v>4</v>
      </c>
      <c r="K185" s="20">
        <v>14</v>
      </c>
      <c r="L185" s="20">
        <v>2</v>
      </c>
      <c r="M185" s="41"/>
    </row>
    <row r="186" spans="1:13" x14ac:dyDescent="0.2">
      <c r="A186" s="91" t="s">
        <v>53</v>
      </c>
      <c r="B186" s="73" t="s">
        <v>86</v>
      </c>
      <c r="C186" s="69" t="s">
        <v>185</v>
      </c>
      <c r="D186" s="40" t="s">
        <v>182</v>
      </c>
      <c r="E186" s="20">
        <v>14</v>
      </c>
      <c r="F186" s="20" t="s">
        <v>192</v>
      </c>
      <c r="G186" s="91">
        <v>1</v>
      </c>
      <c r="H186" s="91">
        <v>1</v>
      </c>
      <c r="I186" s="40">
        <v>1</v>
      </c>
      <c r="J186" s="40">
        <v>4</v>
      </c>
      <c r="K186" s="20">
        <v>14</v>
      </c>
      <c r="L186" s="20">
        <v>2</v>
      </c>
      <c r="M186" s="41"/>
    </row>
    <row r="187" spans="1:13" x14ac:dyDescent="0.2">
      <c r="A187" s="91" t="s">
        <v>53</v>
      </c>
      <c r="B187" s="73" t="s">
        <v>86</v>
      </c>
      <c r="C187" s="69" t="s">
        <v>185</v>
      </c>
      <c r="D187" s="40" t="s">
        <v>182</v>
      </c>
      <c r="E187" s="20">
        <v>15</v>
      </c>
      <c r="F187" s="20" t="s">
        <v>193</v>
      </c>
      <c r="G187" s="91">
        <v>1</v>
      </c>
      <c r="H187" s="91">
        <v>1</v>
      </c>
      <c r="I187" s="40">
        <v>1</v>
      </c>
      <c r="J187" s="40">
        <v>4</v>
      </c>
      <c r="K187" s="20">
        <v>15</v>
      </c>
      <c r="L187" s="20">
        <v>3</v>
      </c>
      <c r="M187" s="41"/>
    </row>
    <row r="188" spans="1:13" x14ac:dyDescent="0.2">
      <c r="A188" s="91" t="s">
        <v>53</v>
      </c>
      <c r="B188" s="73" t="s">
        <v>86</v>
      </c>
      <c r="C188" s="69" t="s">
        <v>185</v>
      </c>
      <c r="D188" s="40" t="s">
        <v>182</v>
      </c>
      <c r="E188" s="20">
        <v>16</v>
      </c>
      <c r="F188" s="20" t="s">
        <v>193</v>
      </c>
      <c r="G188" s="91">
        <v>1</v>
      </c>
      <c r="H188" s="91">
        <v>1</v>
      </c>
      <c r="I188" s="40">
        <v>1</v>
      </c>
      <c r="J188" s="40">
        <v>4</v>
      </c>
      <c r="K188" s="20">
        <v>16</v>
      </c>
      <c r="L188" s="20">
        <v>3</v>
      </c>
      <c r="M188" s="41"/>
    </row>
    <row r="189" spans="1:13" x14ac:dyDescent="0.2">
      <c r="A189" s="91" t="s">
        <v>53</v>
      </c>
      <c r="B189" s="73" t="s">
        <v>54</v>
      </c>
      <c r="C189" s="69" t="s">
        <v>185</v>
      </c>
      <c r="D189" s="40" t="s">
        <v>182</v>
      </c>
      <c r="E189" s="20">
        <v>16</v>
      </c>
      <c r="F189" s="20" t="s">
        <v>191</v>
      </c>
      <c r="G189" s="91">
        <v>1</v>
      </c>
      <c r="H189" s="91">
        <v>2</v>
      </c>
      <c r="I189" s="40">
        <v>1</v>
      </c>
      <c r="J189" s="40">
        <v>4</v>
      </c>
      <c r="K189" s="20">
        <v>16</v>
      </c>
      <c r="L189" s="20">
        <v>1</v>
      </c>
      <c r="M189" s="41"/>
    </row>
    <row r="190" spans="1:13" x14ac:dyDescent="0.2">
      <c r="A190" s="91" t="s">
        <v>53</v>
      </c>
      <c r="B190" s="73" t="s">
        <v>86</v>
      </c>
      <c r="C190" s="69" t="s">
        <v>185</v>
      </c>
      <c r="D190" s="40" t="s">
        <v>182</v>
      </c>
      <c r="E190" s="20">
        <v>16</v>
      </c>
      <c r="F190" s="20" t="s">
        <v>194</v>
      </c>
      <c r="G190" s="91">
        <v>1</v>
      </c>
      <c r="H190" s="91">
        <v>1</v>
      </c>
      <c r="I190" s="40">
        <v>1</v>
      </c>
      <c r="J190" s="40">
        <v>4</v>
      </c>
      <c r="K190" s="20">
        <v>16</v>
      </c>
      <c r="L190" s="20">
        <v>4</v>
      </c>
      <c r="M190" s="41"/>
    </row>
    <row r="191" spans="1:13" x14ac:dyDescent="0.2">
      <c r="A191" s="91" t="s">
        <v>53</v>
      </c>
      <c r="B191" s="73" t="s">
        <v>86</v>
      </c>
      <c r="C191" s="69" t="s">
        <v>185</v>
      </c>
      <c r="D191" s="40" t="s">
        <v>182</v>
      </c>
      <c r="E191" s="20">
        <v>17</v>
      </c>
      <c r="F191" s="20" t="s">
        <v>192</v>
      </c>
      <c r="G191" s="91">
        <v>1</v>
      </c>
      <c r="H191" s="91">
        <v>1</v>
      </c>
      <c r="I191" s="40">
        <v>1</v>
      </c>
      <c r="J191" s="40">
        <v>4</v>
      </c>
      <c r="K191" s="20">
        <v>17</v>
      </c>
      <c r="L191" s="20">
        <v>2</v>
      </c>
      <c r="M191" s="41"/>
    </row>
    <row r="192" spans="1:13" x14ac:dyDescent="0.2">
      <c r="A192" s="91" t="s">
        <v>53</v>
      </c>
      <c r="B192" s="73" t="s">
        <v>54</v>
      </c>
      <c r="C192" s="69" t="s">
        <v>185</v>
      </c>
      <c r="D192" s="40" t="s">
        <v>182</v>
      </c>
      <c r="E192" s="20">
        <v>23</v>
      </c>
      <c r="F192" s="20" t="s">
        <v>191</v>
      </c>
      <c r="G192" s="91">
        <v>1</v>
      </c>
      <c r="H192" s="91">
        <v>2</v>
      </c>
      <c r="I192" s="40">
        <v>1</v>
      </c>
      <c r="J192" s="40">
        <v>4</v>
      </c>
      <c r="K192" s="20">
        <v>23</v>
      </c>
      <c r="L192" s="20">
        <v>1</v>
      </c>
      <c r="M192" s="41"/>
    </row>
    <row r="193" spans="1:13" x14ac:dyDescent="0.2">
      <c r="A193" s="91" t="s">
        <v>53</v>
      </c>
      <c r="B193" s="73" t="s">
        <v>86</v>
      </c>
      <c r="C193" s="69" t="s">
        <v>185</v>
      </c>
      <c r="D193" s="40" t="s">
        <v>182</v>
      </c>
      <c r="E193" s="20">
        <v>24</v>
      </c>
      <c r="F193" s="20" t="s">
        <v>193</v>
      </c>
      <c r="G193" s="91">
        <v>1</v>
      </c>
      <c r="H193" s="91">
        <v>1</v>
      </c>
      <c r="I193" s="40">
        <v>1</v>
      </c>
      <c r="J193" s="40">
        <v>4</v>
      </c>
      <c r="K193" s="20">
        <v>24</v>
      </c>
      <c r="L193" s="20">
        <v>3</v>
      </c>
      <c r="M193" s="41"/>
    </row>
    <row r="194" spans="1:13" x14ac:dyDescent="0.2">
      <c r="A194" s="91" t="s">
        <v>73</v>
      </c>
      <c r="B194" s="73" t="s">
        <v>86</v>
      </c>
      <c r="C194" s="69" t="s">
        <v>185</v>
      </c>
      <c r="D194" s="40" t="s">
        <v>182</v>
      </c>
      <c r="E194" s="20">
        <v>24</v>
      </c>
      <c r="F194" s="20" t="s">
        <v>192</v>
      </c>
      <c r="G194" s="91">
        <v>2</v>
      </c>
      <c r="H194" s="91">
        <v>1</v>
      </c>
      <c r="I194" s="40">
        <v>1</v>
      </c>
      <c r="J194" s="40">
        <v>4</v>
      </c>
      <c r="K194" s="20">
        <v>24</v>
      </c>
      <c r="L194" s="20">
        <v>2</v>
      </c>
      <c r="M194" s="41"/>
    </row>
    <row r="195" spans="1:13" x14ac:dyDescent="0.2">
      <c r="A195" s="91" t="s">
        <v>53</v>
      </c>
      <c r="B195" s="73" t="s">
        <v>86</v>
      </c>
      <c r="C195" s="69" t="s">
        <v>185</v>
      </c>
      <c r="D195" s="40" t="s">
        <v>182</v>
      </c>
      <c r="E195" s="20">
        <v>25</v>
      </c>
      <c r="F195" s="20" t="s">
        <v>193</v>
      </c>
      <c r="G195" s="91">
        <v>1</v>
      </c>
      <c r="H195" s="91">
        <v>1</v>
      </c>
      <c r="I195" s="40">
        <v>1</v>
      </c>
      <c r="J195" s="40">
        <v>4</v>
      </c>
      <c r="K195" s="20">
        <v>25</v>
      </c>
      <c r="L195" s="20">
        <v>3</v>
      </c>
      <c r="M195" s="41"/>
    </row>
    <row r="196" spans="1:13" x14ac:dyDescent="0.2">
      <c r="A196" s="91" t="s">
        <v>53</v>
      </c>
      <c r="B196" s="73" t="s">
        <v>54</v>
      </c>
      <c r="C196" s="69" t="s">
        <v>185</v>
      </c>
      <c r="D196" s="40" t="s">
        <v>182</v>
      </c>
      <c r="E196" s="20">
        <v>26</v>
      </c>
      <c r="F196" s="20" t="s">
        <v>191</v>
      </c>
      <c r="G196" s="91">
        <v>1</v>
      </c>
      <c r="H196" s="91">
        <v>2</v>
      </c>
      <c r="I196" s="40">
        <v>1</v>
      </c>
      <c r="J196" s="40">
        <v>4</v>
      </c>
      <c r="K196" s="20">
        <v>26</v>
      </c>
      <c r="L196" s="20">
        <v>1</v>
      </c>
      <c r="M196" s="41"/>
    </row>
    <row r="197" spans="1:13" x14ac:dyDescent="0.2">
      <c r="A197" s="91" t="s">
        <v>53</v>
      </c>
      <c r="B197" s="73" t="s">
        <v>86</v>
      </c>
      <c r="C197" s="69" t="s">
        <v>185</v>
      </c>
      <c r="D197" s="40" t="s">
        <v>182</v>
      </c>
      <c r="E197" s="20">
        <v>26</v>
      </c>
      <c r="F197" s="20" t="s">
        <v>193</v>
      </c>
      <c r="G197" s="91">
        <v>1</v>
      </c>
      <c r="H197" s="91">
        <v>1</v>
      </c>
      <c r="I197" s="40">
        <v>1</v>
      </c>
      <c r="J197" s="40">
        <v>4</v>
      </c>
      <c r="K197" s="20">
        <v>26</v>
      </c>
      <c r="L197" s="20">
        <v>3</v>
      </c>
      <c r="M197" s="41"/>
    </row>
    <row r="198" spans="1:13" x14ac:dyDescent="0.2">
      <c r="A198" s="91" t="s">
        <v>53</v>
      </c>
      <c r="B198" s="73" t="s">
        <v>54</v>
      </c>
      <c r="C198" s="69" t="s">
        <v>185</v>
      </c>
      <c r="D198" s="40" t="s">
        <v>182</v>
      </c>
      <c r="E198" s="20">
        <v>26</v>
      </c>
      <c r="F198" s="20" t="s">
        <v>191</v>
      </c>
      <c r="G198" s="91">
        <v>1</v>
      </c>
      <c r="H198" s="91">
        <v>2</v>
      </c>
      <c r="I198" s="40">
        <v>1</v>
      </c>
      <c r="J198" s="40">
        <v>4</v>
      </c>
      <c r="K198" s="20">
        <v>26</v>
      </c>
      <c r="L198" s="20">
        <v>1</v>
      </c>
      <c r="M198" s="41"/>
    </row>
    <row r="199" spans="1:13" x14ac:dyDescent="0.2">
      <c r="A199" s="91" t="s">
        <v>53</v>
      </c>
      <c r="B199" s="73" t="s">
        <v>54</v>
      </c>
      <c r="C199" s="69" t="s">
        <v>185</v>
      </c>
      <c r="D199" s="40" t="s">
        <v>182</v>
      </c>
      <c r="E199" s="20">
        <v>26</v>
      </c>
      <c r="F199" s="20" t="s">
        <v>192</v>
      </c>
      <c r="G199" s="91">
        <v>1</v>
      </c>
      <c r="H199" s="91">
        <v>2</v>
      </c>
      <c r="I199" s="40">
        <v>1</v>
      </c>
      <c r="J199" s="40">
        <v>4</v>
      </c>
      <c r="K199" s="20">
        <v>26</v>
      </c>
      <c r="L199" s="20">
        <v>2</v>
      </c>
      <c r="M199" s="41"/>
    </row>
    <row r="200" spans="1:13" x14ac:dyDescent="0.2">
      <c r="A200" s="91" t="s">
        <v>53</v>
      </c>
      <c r="B200" s="73" t="s">
        <v>86</v>
      </c>
      <c r="C200" s="69" t="s">
        <v>185</v>
      </c>
      <c r="D200" s="40" t="s">
        <v>182</v>
      </c>
      <c r="E200" s="20">
        <v>31</v>
      </c>
      <c r="F200" s="20" t="s">
        <v>192</v>
      </c>
      <c r="G200" s="91">
        <v>1</v>
      </c>
      <c r="H200" s="91">
        <v>1</v>
      </c>
      <c r="I200" s="40">
        <v>1</v>
      </c>
      <c r="J200" s="40">
        <v>4</v>
      </c>
      <c r="K200" s="20">
        <v>31</v>
      </c>
      <c r="L200" s="20">
        <v>2</v>
      </c>
      <c r="M200" s="41"/>
    </row>
    <row r="201" spans="1:13" x14ac:dyDescent="0.2">
      <c r="A201" s="92" t="s">
        <v>73</v>
      </c>
      <c r="B201" s="74" t="s">
        <v>54</v>
      </c>
      <c r="C201" s="69" t="s">
        <v>185</v>
      </c>
      <c r="D201" s="40" t="s">
        <v>182</v>
      </c>
      <c r="E201" s="20">
        <v>31</v>
      </c>
      <c r="F201" s="20" t="s">
        <v>192</v>
      </c>
      <c r="G201" s="92">
        <v>2</v>
      </c>
      <c r="H201" s="92">
        <v>2</v>
      </c>
      <c r="I201" s="40">
        <v>1</v>
      </c>
      <c r="J201" s="40">
        <v>4</v>
      </c>
      <c r="K201" s="20">
        <v>31</v>
      </c>
      <c r="L201" s="20">
        <v>2</v>
      </c>
      <c r="M201" s="41"/>
    </row>
    <row r="202" spans="1:13" x14ac:dyDescent="0.2">
      <c r="A202" s="91" t="s">
        <v>73</v>
      </c>
      <c r="B202" s="73" t="s">
        <v>54</v>
      </c>
      <c r="C202" s="69" t="s">
        <v>185</v>
      </c>
      <c r="D202" s="40" t="s">
        <v>182</v>
      </c>
      <c r="E202" s="20">
        <v>31</v>
      </c>
      <c r="F202" s="20" t="s">
        <v>191</v>
      </c>
      <c r="G202" s="91">
        <v>2</v>
      </c>
      <c r="H202" s="91">
        <v>2</v>
      </c>
      <c r="I202" s="40">
        <v>1</v>
      </c>
      <c r="J202" s="40">
        <v>4</v>
      </c>
      <c r="K202" s="20">
        <v>31</v>
      </c>
      <c r="L202" s="20">
        <v>1</v>
      </c>
      <c r="M202" s="41"/>
    </row>
    <row r="203" spans="1:13" x14ac:dyDescent="0.2">
      <c r="A203" s="91" t="s">
        <v>53</v>
      </c>
      <c r="B203" s="73" t="s">
        <v>86</v>
      </c>
      <c r="C203" s="69" t="s">
        <v>185</v>
      </c>
      <c r="D203" s="40" t="s">
        <v>182</v>
      </c>
      <c r="E203" s="20">
        <v>31</v>
      </c>
      <c r="F203" s="20" t="s">
        <v>194</v>
      </c>
      <c r="G203" s="91">
        <v>1</v>
      </c>
      <c r="H203" s="91">
        <v>1</v>
      </c>
      <c r="I203" s="40">
        <v>1</v>
      </c>
      <c r="J203" s="40">
        <v>4</v>
      </c>
      <c r="K203" s="20">
        <v>31</v>
      </c>
      <c r="L203" s="20">
        <v>4</v>
      </c>
      <c r="M203" s="41"/>
    </row>
    <row r="204" spans="1:13" x14ac:dyDescent="0.2">
      <c r="A204" s="91" t="s">
        <v>53</v>
      </c>
      <c r="B204" s="73" t="s">
        <v>54</v>
      </c>
      <c r="C204" s="69" t="s">
        <v>185</v>
      </c>
      <c r="D204" s="40" t="s">
        <v>182</v>
      </c>
      <c r="E204" s="20">
        <v>33</v>
      </c>
      <c r="F204" s="20" t="s">
        <v>192</v>
      </c>
      <c r="G204" s="91">
        <v>1</v>
      </c>
      <c r="H204" s="91">
        <v>2</v>
      </c>
      <c r="I204" s="40">
        <v>1</v>
      </c>
      <c r="J204" s="40">
        <v>4</v>
      </c>
      <c r="K204" s="20">
        <v>33</v>
      </c>
      <c r="L204" s="20">
        <v>2</v>
      </c>
      <c r="M204" s="41"/>
    </row>
    <row r="205" spans="1:13" x14ac:dyDescent="0.2">
      <c r="A205" s="91" t="s">
        <v>53</v>
      </c>
      <c r="B205" s="73" t="s">
        <v>54</v>
      </c>
      <c r="C205" s="69" t="s">
        <v>185</v>
      </c>
      <c r="D205" s="40" t="s">
        <v>182</v>
      </c>
      <c r="E205" s="20">
        <v>34</v>
      </c>
      <c r="F205" s="20" t="s">
        <v>191</v>
      </c>
      <c r="G205" s="91">
        <v>1</v>
      </c>
      <c r="H205" s="91">
        <v>2</v>
      </c>
      <c r="I205" s="40">
        <v>1</v>
      </c>
      <c r="J205" s="40">
        <v>4</v>
      </c>
      <c r="K205" s="20">
        <v>34</v>
      </c>
      <c r="L205" s="20">
        <v>1</v>
      </c>
      <c r="M205" s="41"/>
    </row>
    <row r="206" spans="1:13" x14ac:dyDescent="0.2">
      <c r="A206" s="91" t="s">
        <v>53</v>
      </c>
      <c r="B206" s="73" t="s">
        <v>54</v>
      </c>
      <c r="C206" s="69" t="s">
        <v>185</v>
      </c>
      <c r="D206" s="40" t="s">
        <v>182</v>
      </c>
      <c r="E206" s="20">
        <v>36</v>
      </c>
      <c r="F206" s="20" t="s">
        <v>192</v>
      </c>
      <c r="G206" s="91">
        <v>1</v>
      </c>
      <c r="H206" s="91">
        <v>2</v>
      </c>
      <c r="I206" s="40">
        <v>1</v>
      </c>
      <c r="J206" s="40">
        <v>4</v>
      </c>
      <c r="K206" s="20">
        <v>36</v>
      </c>
      <c r="L206" s="20">
        <v>2</v>
      </c>
      <c r="M206" s="41"/>
    </row>
    <row r="207" spans="1:13" x14ac:dyDescent="0.2">
      <c r="A207" s="91" t="s">
        <v>53</v>
      </c>
      <c r="B207" s="73" t="s">
        <v>54</v>
      </c>
      <c r="C207" s="69" t="s">
        <v>185</v>
      </c>
      <c r="D207" s="40" t="s">
        <v>182</v>
      </c>
      <c r="E207" s="20">
        <v>45</v>
      </c>
      <c r="F207" s="20" t="s">
        <v>191</v>
      </c>
      <c r="G207" s="91">
        <v>1</v>
      </c>
      <c r="H207" s="91">
        <v>2</v>
      </c>
      <c r="I207" s="40">
        <v>1</v>
      </c>
      <c r="J207" s="40">
        <v>4</v>
      </c>
      <c r="K207" s="20">
        <v>45</v>
      </c>
      <c r="L207" s="20">
        <v>1</v>
      </c>
      <c r="M207" s="41"/>
    </row>
    <row r="208" spans="1:13" x14ac:dyDescent="0.2">
      <c r="A208" s="91" t="s">
        <v>73</v>
      </c>
      <c r="B208" s="73" t="s">
        <v>54</v>
      </c>
      <c r="C208" s="69" t="s">
        <v>185</v>
      </c>
      <c r="D208" s="40" t="s">
        <v>182</v>
      </c>
      <c r="E208" s="20">
        <v>45</v>
      </c>
      <c r="F208" s="20" t="s">
        <v>193</v>
      </c>
      <c r="G208" s="91">
        <v>2</v>
      </c>
      <c r="H208" s="91">
        <v>2</v>
      </c>
      <c r="I208" s="40">
        <v>1</v>
      </c>
      <c r="J208" s="40">
        <v>4</v>
      </c>
      <c r="K208" s="20">
        <v>45</v>
      </c>
      <c r="L208" s="20">
        <v>3</v>
      </c>
      <c r="M208" s="41"/>
    </row>
    <row r="209" spans="1:13" x14ac:dyDescent="0.2">
      <c r="A209" s="91" t="s">
        <v>53</v>
      </c>
      <c r="B209" s="73" t="s">
        <v>54</v>
      </c>
      <c r="C209" s="69" t="s">
        <v>185</v>
      </c>
      <c r="D209" s="40" t="s">
        <v>182</v>
      </c>
      <c r="E209" s="20">
        <v>46</v>
      </c>
      <c r="F209" s="20" t="s">
        <v>192</v>
      </c>
      <c r="G209" s="91">
        <v>1</v>
      </c>
      <c r="H209" s="91">
        <v>2</v>
      </c>
      <c r="I209" s="40">
        <v>1</v>
      </c>
      <c r="J209" s="40">
        <v>4</v>
      </c>
      <c r="K209" s="20">
        <v>46</v>
      </c>
      <c r="L209" s="20">
        <v>2</v>
      </c>
      <c r="M209" s="41"/>
    </row>
    <row r="210" spans="1:13" x14ac:dyDescent="0.2">
      <c r="A210" s="91" t="s">
        <v>53</v>
      </c>
      <c r="B210" s="73" t="s">
        <v>86</v>
      </c>
      <c r="C210" s="69" t="s">
        <v>185</v>
      </c>
      <c r="D210" s="40" t="s">
        <v>182</v>
      </c>
      <c r="E210" s="20">
        <v>46</v>
      </c>
      <c r="F210" s="20" t="s">
        <v>193</v>
      </c>
      <c r="G210" s="91">
        <v>1</v>
      </c>
      <c r="H210" s="91">
        <v>1</v>
      </c>
      <c r="I210" s="40">
        <v>1</v>
      </c>
      <c r="J210" s="40">
        <v>4</v>
      </c>
      <c r="K210" s="20">
        <v>46</v>
      </c>
      <c r="L210" s="20">
        <v>3</v>
      </c>
      <c r="M210" s="41"/>
    </row>
    <row r="211" spans="1:13" x14ac:dyDescent="0.2">
      <c r="A211" s="91" t="s">
        <v>53</v>
      </c>
      <c r="B211" s="73" t="s">
        <v>86</v>
      </c>
      <c r="C211" s="69" t="s">
        <v>185</v>
      </c>
      <c r="D211" s="40" t="s">
        <v>182</v>
      </c>
      <c r="E211" s="20">
        <v>46</v>
      </c>
      <c r="F211" s="20" t="s">
        <v>193</v>
      </c>
      <c r="G211" s="91">
        <v>1</v>
      </c>
      <c r="H211" s="91">
        <v>1</v>
      </c>
      <c r="I211" s="40">
        <v>1</v>
      </c>
      <c r="J211" s="40">
        <v>4</v>
      </c>
      <c r="K211" s="20">
        <v>46</v>
      </c>
      <c r="L211" s="20">
        <v>3</v>
      </c>
      <c r="M211" s="41"/>
    </row>
    <row r="212" spans="1:13" x14ac:dyDescent="0.2">
      <c r="A212" s="66" t="s">
        <v>53</v>
      </c>
      <c r="B212" s="66" t="s">
        <v>86</v>
      </c>
      <c r="C212" s="69" t="s">
        <v>185</v>
      </c>
      <c r="D212" s="40" t="s">
        <v>182</v>
      </c>
      <c r="E212" s="26">
        <v>22</v>
      </c>
      <c r="F212" s="26" t="s">
        <v>193</v>
      </c>
      <c r="G212" s="66">
        <v>1</v>
      </c>
      <c r="H212" s="66">
        <v>1</v>
      </c>
      <c r="I212" s="40">
        <v>1</v>
      </c>
      <c r="J212" s="40">
        <v>4</v>
      </c>
      <c r="K212" s="26">
        <v>22</v>
      </c>
      <c r="L212" s="26">
        <v>3</v>
      </c>
      <c r="M212" s="41"/>
    </row>
    <row r="213" spans="1:13" x14ac:dyDescent="0.2">
      <c r="A213" s="69" t="s">
        <v>53</v>
      </c>
      <c r="B213" s="69" t="s">
        <v>86</v>
      </c>
      <c r="C213" s="69" t="s">
        <v>185</v>
      </c>
      <c r="D213" s="40" t="s">
        <v>182</v>
      </c>
      <c r="E213" s="41">
        <v>12</v>
      </c>
      <c r="F213" s="20" t="s">
        <v>193</v>
      </c>
      <c r="G213" s="69">
        <v>1</v>
      </c>
      <c r="H213" s="69">
        <v>1</v>
      </c>
      <c r="I213" s="40">
        <v>1</v>
      </c>
      <c r="J213" s="40">
        <v>4</v>
      </c>
      <c r="K213" s="41">
        <v>12</v>
      </c>
      <c r="L213" s="20">
        <v>3</v>
      </c>
      <c r="M213" s="41"/>
    </row>
    <row r="214" spans="1:13" x14ac:dyDescent="0.2">
      <c r="A214" s="73" t="s">
        <v>53</v>
      </c>
      <c r="B214" s="73" t="s">
        <v>54</v>
      </c>
      <c r="C214" s="69" t="s">
        <v>185</v>
      </c>
      <c r="D214" s="40" t="s">
        <v>182</v>
      </c>
      <c r="E214" s="20">
        <v>15</v>
      </c>
      <c r="F214" s="20" t="s">
        <v>193</v>
      </c>
      <c r="G214" s="73">
        <v>1</v>
      </c>
      <c r="H214" s="73">
        <v>2</v>
      </c>
      <c r="I214" s="40">
        <v>1</v>
      </c>
      <c r="J214" s="40">
        <v>4</v>
      </c>
      <c r="K214" s="20">
        <v>15</v>
      </c>
      <c r="L214" s="20">
        <v>3</v>
      </c>
      <c r="M214" s="41"/>
    </row>
    <row r="215" spans="1:13" x14ac:dyDescent="0.2">
      <c r="A215" s="73" t="s">
        <v>53</v>
      </c>
      <c r="B215" s="73" t="s">
        <v>54</v>
      </c>
      <c r="C215" s="69" t="s">
        <v>185</v>
      </c>
      <c r="D215" s="40" t="s">
        <v>182</v>
      </c>
      <c r="E215" s="20">
        <v>15</v>
      </c>
      <c r="F215" s="20" t="s">
        <v>192</v>
      </c>
      <c r="G215" s="73">
        <v>1</v>
      </c>
      <c r="H215" s="73">
        <v>2</v>
      </c>
      <c r="I215" s="40">
        <v>1</v>
      </c>
      <c r="J215" s="40">
        <v>4</v>
      </c>
      <c r="K215" s="20">
        <v>15</v>
      </c>
      <c r="L215" s="20">
        <v>2</v>
      </c>
      <c r="M215" s="41"/>
    </row>
    <row r="216" spans="1:13" x14ac:dyDescent="0.2">
      <c r="A216" s="73" t="s">
        <v>53</v>
      </c>
      <c r="B216" s="73" t="s">
        <v>86</v>
      </c>
      <c r="C216" s="69" t="s">
        <v>185</v>
      </c>
      <c r="D216" s="40" t="s">
        <v>182</v>
      </c>
      <c r="E216" s="20">
        <v>25</v>
      </c>
      <c r="F216" s="20" t="s">
        <v>191</v>
      </c>
      <c r="G216" s="73">
        <v>1</v>
      </c>
      <c r="H216" s="73">
        <v>1</v>
      </c>
      <c r="I216" s="40">
        <v>1</v>
      </c>
      <c r="J216" s="40">
        <v>4</v>
      </c>
      <c r="K216" s="20">
        <v>25</v>
      </c>
      <c r="L216" s="20">
        <v>1</v>
      </c>
      <c r="M216" s="41"/>
    </row>
    <row r="217" spans="1:13" x14ac:dyDescent="0.2">
      <c r="A217" s="73" t="s">
        <v>53</v>
      </c>
      <c r="B217" s="73" t="s">
        <v>86</v>
      </c>
      <c r="C217" s="69" t="s">
        <v>185</v>
      </c>
      <c r="D217" s="40" t="s">
        <v>182</v>
      </c>
      <c r="E217" s="20">
        <v>14</v>
      </c>
      <c r="F217" s="20" t="s">
        <v>193</v>
      </c>
      <c r="G217" s="73">
        <v>1</v>
      </c>
      <c r="H217" s="73">
        <v>1</v>
      </c>
      <c r="I217" s="40">
        <v>1</v>
      </c>
      <c r="J217" s="40">
        <v>4</v>
      </c>
      <c r="K217" s="20">
        <v>14</v>
      </c>
      <c r="L217" s="20">
        <v>3</v>
      </c>
      <c r="M217" s="41"/>
    </row>
    <row r="218" spans="1:13" x14ac:dyDescent="0.2">
      <c r="A218" s="73" t="s">
        <v>53</v>
      </c>
      <c r="B218" s="73" t="s">
        <v>86</v>
      </c>
      <c r="C218" s="69" t="s">
        <v>185</v>
      </c>
      <c r="D218" s="40" t="s">
        <v>182</v>
      </c>
      <c r="E218" s="20">
        <v>27</v>
      </c>
      <c r="F218" s="20" t="s">
        <v>193</v>
      </c>
      <c r="G218" s="73">
        <v>1</v>
      </c>
      <c r="H218" s="73">
        <v>1</v>
      </c>
      <c r="I218" s="40">
        <v>1</v>
      </c>
      <c r="J218" s="40">
        <v>4</v>
      </c>
      <c r="K218" s="20">
        <v>27</v>
      </c>
      <c r="L218" s="20">
        <v>3</v>
      </c>
      <c r="M218" s="41"/>
    </row>
    <row r="219" spans="1:13" x14ac:dyDescent="0.2">
      <c r="A219" s="73" t="s">
        <v>53</v>
      </c>
      <c r="B219" s="73" t="s">
        <v>54</v>
      </c>
      <c r="C219" s="69" t="s">
        <v>185</v>
      </c>
      <c r="D219" s="40" t="s">
        <v>182</v>
      </c>
      <c r="E219" s="20">
        <v>17</v>
      </c>
      <c r="F219" s="20" t="s">
        <v>192</v>
      </c>
      <c r="G219" s="73">
        <v>1</v>
      </c>
      <c r="H219" s="73">
        <v>2</v>
      </c>
      <c r="I219" s="40">
        <v>1</v>
      </c>
      <c r="J219" s="40">
        <v>4</v>
      </c>
      <c r="K219" s="20">
        <v>17</v>
      </c>
      <c r="L219" s="20">
        <v>2</v>
      </c>
      <c r="M219" s="41"/>
    </row>
    <row r="220" spans="1:13" x14ac:dyDescent="0.2">
      <c r="A220" s="73" t="s">
        <v>53</v>
      </c>
      <c r="B220" s="73" t="s">
        <v>86</v>
      </c>
      <c r="C220" s="69" t="s">
        <v>185</v>
      </c>
      <c r="D220" s="40" t="s">
        <v>182</v>
      </c>
      <c r="E220" s="20">
        <v>46</v>
      </c>
      <c r="F220" s="20" t="s">
        <v>193</v>
      </c>
      <c r="G220" s="73">
        <v>1</v>
      </c>
      <c r="H220" s="73">
        <v>1</v>
      </c>
      <c r="I220" s="40">
        <v>1</v>
      </c>
      <c r="J220" s="40">
        <v>4</v>
      </c>
      <c r="K220" s="20">
        <v>46</v>
      </c>
      <c r="L220" s="20">
        <v>3</v>
      </c>
      <c r="M220" s="41"/>
    </row>
    <row r="221" spans="1:13" x14ac:dyDescent="0.2">
      <c r="A221" s="73" t="s">
        <v>53</v>
      </c>
      <c r="B221" s="73" t="s">
        <v>86</v>
      </c>
      <c r="C221" s="69" t="s">
        <v>185</v>
      </c>
      <c r="D221" s="40" t="s">
        <v>182</v>
      </c>
      <c r="E221" s="20">
        <v>45</v>
      </c>
      <c r="F221" s="20" t="s">
        <v>193</v>
      </c>
      <c r="G221" s="73">
        <v>1</v>
      </c>
      <c r="H221" s="73">
        <v>1</v>
      </c>
      <c r="I221" s="40">
        <v>1</v>
      </c>
      <c r="J221" s="40">
        <v>4</v>
      </c>
      <c r="K221" s="20">
        <v>45</v>
      </c>
      <c r="L221" s="20">
        <v>3</v>
      </c>
      <c r="M221" s="41"/>
    </row>
    <row r="222" spans="1:13" x14ac:dyDescent="0.2">
      <c r="A222" s="73" t="s">
        <v>53</v>
      </c>
      <c r="B222" s="73" t="s">
        <v>54</v>
      </c>
      <c r="C222" s="69" t="s">
        <v>185</v>
      </c>
      <c r="D222" s="40" t="s">
        <v>182</v>
      </c>
      <c r="E222" s="20">
        <v>41</v>
      </c>
      <c r="F222" s="20" t="s">
        <v>191</v>
      </c>
      <c r="G222" s="73">
        <v>1</v>
      </c>
      <c r="H222" s="73">
        <v>2</v>
      </c>
      <c r="I222" s="40">
        <v>1</v>
      </c>
      <c r="J222" s="40">
        <v>4</v>
      </c>
      <c r="K222" s="20">
        <v>41</v>
      </c>
      <c r="L222" s="20">
        <v>1</v>
      </c>
      <c r="M222" s="41"/>
    </row>
    <row r="223" spans="1:13" x14ac:dyDescent="0.2">
      <c r="A223" s="73" t="s">
        <v>53</v>
      </c>
      <c r="B223" s="73" t="s">
        <v>86</v>
      </c>
      <c r="C223" s="69" t="s">
        <v>185</v>
      </c>
      <c r="D223" s="40" t="s">
        <v>182</v>
      </c>
      <c r="E223" s="20">
        <v>25</v>
      </c>
      <c r="F223" s="20" t="s">
        <v>193</v>
      </c>
      <c r="G223" s="73">
        <v>1</v>
      </c>
      <c r="H223" s="73">
        <v>1</v>
      </c>
      <c r="I223" s="40">
        <v>1</v>
      </c>
      <c r="J223" s="40">
        <v>4</v>
      </c>
      <c r="K223" s="20">
        <v>25</v>
      </c>
      <c r="L223" s="20">
        <v>3</v>
      </c>
      <c r="M223" s="41"/>
    </row>
    <row r="224" spans="1:13" x14ac:dyDescent="0.2">
      <c r="A224" s="73" t="s">
        <v>73</v>
      </c>
      <c r="B224" s="73" t="s">
        <v>86</v>
      </c>
      <c r="C224" s="69" t="s">
        <v>185</v>
      </c>
      <c r="D224" s="40" t="s">
        <v>182</v>
      </c>
      <c r="E224" s="20">
        <v>25</v>
      </c>
      <c r="F224" s="20" t="s">
        <v>193</v>
      </c>
      <c r="G224" s="73">
        <v>2</v>
      </c>
      <c r="H224" s="73">
        <v>1</v>
      </c>
      <c r="I224" s="40">
        <v>1</v>
      </c>
      <c r="J224" s="40">
        <v>4</v>
      </c>
      <c r="K224" s="20">
        <v>25</v>
      </c>
      <c r="L224" s="20">
        <v>3</v>
      </c>
      <c r="M224" s="41"/>
    </row>
    <row r="225" spans="1:13" x14ac:dyDescent="0.2">
      <c r="A225" s="73" t="s">
        <v>53</v>
      </c>
      <c r="B225" s="73" t="s">
        <v>86</v>
      </c>
      <c r="C225" s="69" t="s">
        <v>185</v>
      </c>
      <c r="D225" s="40" t="s">
        <v>182</v>
      </c>
      <c r="E225" s="20">
        <v>26</v>
      </c>
      <c r="F225" s="20" t="s">
        <v>192</v>
      </c>
      <c r="G225" s="73">
        <v>1</v>
      </c>
      <c r="H225" s="73">
        <v>1</v>
      </c>
      <c r="I225" s="40">
        <v>1</v>
      </c>
      <c r="J225" s="40">
        <v>4</v>
      </c>
      <c r="K225" s="20">
        <v>26</v>
      </c>
      <c r="L225" s="20">
        <v>2</v>
      </c>
      <c r="M225" s="41"/>
    </row>
    <row r="226" spans="1:13" x14ac:dyDescent="0.2">
      <c r="A226" s="73" t="s">
        <v>53</v>
      </c>
      <c r="B226" s="73" t="s">
        <v>54</v>
      </c>
      <c r="C226" s="69" t="s">
        <v>185</v>
      </c>
      <c r="D226" s="40" t="s">
        <v>182</v>
      </c>
      <c r="E226" s="20">
        <v>27</v>
      </c>
      <c r="F226" s="20" t="s">
        <v>191</v>
      </c>
      <c r="G226" s="73">
        <v>1</v>
      </c>
      <c r="H226" s="73">
        <v>2</v>
      </c>
      <c r="I226" s="40">
        <v>1</v>
      </c>
      <c r="J226" s="40">
        <v>4</v>
      </c>
      <c r="K226" s="20">
        <v>27</v>
      </c>
      <c r="L226" s="20">
        <v>1</v>
      </c>
      <c r="M226" s="41"/>
    </row>
    <row r="227" spans="1:13" x14ac:dyDescent="0.2">
      <c r="A227" s="73" t="s">
        <v>53</v>
      </c>
      <c r="B227" s="73" t="s">
        <v>86</v>
      </c>
      <c r="C227" s="69" t="s">
        <v>185</v>
      </c>
      <c r="D227" s="40" t="s">
        <v>182</v>
      </c>
      <c r="E227" s="20">
        <v>16</v>
      </c>
      <c r="F227" s="20" t="s">
        <v>193</v>
      </c>
      <c r="G227" s="73">
        <v>1</v>
      </c>
      <c r="H227" s="73">
        <v>1</v>
      </c>
      <c r="I227" s="40">
        <v>1</v>
      </c>
      <c r="J227" s="40">
        <v>4</v>
      </c>
      <c r="K227" s="20">
        <v>16</v>
      </c>
      <c r="L227" s="20">
        <v>3</v>
      </c>
      <c r="M227" s="41"/>
    </row>
    <row r="228" spans="1:13" x14ac:dyDescent="0.2">
      <c r="A228" s="73" t="s">
        <v>53</v>
      </c>
      <c r="B228" s="73" t="s">
        <v>54</v>
      </c>
      <c r="C228" s="69" t="s">
        <v>185</v>
      </c>
      <c r="D228" s="40" t="s">
        <v>182</v>
      </c>
      <c r="E228" s="20">
        <v>44</v>
      </c>
      <c r="F228" s="20" t="s">
        <v>191</v>
      </c>
      <c r="G228" s="73">
        <v>1</v>
      </c>
      <c r="H228" s="73">
        <v>2</v>
      </c>
      <c r="I228" s="40">
        <v>1</v>
      </c>
      <c r="J228" s="40">
        <v>4</v>
      </c>
      <c r="K228" s="20">
        <v>44</v>
      </c>
      <c r="L228" s="20">
        <v>1</v>
      </c>
      <c r="M228" s="41"/>
    </row>
    <row r="229" spans="1:13" x14ac:dyDescent="0.2">
      <c r="A229" s="73" t="s">
        <v>53</v>
      </c>
      <c r="B229" s="73" t="s">
        <v>54</v>
      </c>
      <c r="C229" s="69" t="s">
        <v>185</v>
      </c>
      <c r="D229" s="40" t="s">
        <v>182</v>
      </c>
      <c r="E229" s="20">
        <v>27</v>
      </c>
      <c r="F229" s="20" t="s">
        <v>191</v>
      </c>
      <c r="G229" s="73">
        <v>1</v>
      </c>
      <c r="H229" s="73">
        <v>2</v>
      </c>
      <c r="I229" s="40">
        <v>1</v>
      </c>
      <c r="J229" s="40">
        <v>4</v>
      </c>
      <c r="K229" s="20">
        <v>27</v>
      </c>
      <c r="L229" s="20">
        <v>1</v>
      </c>
      <c r="M229" s="41"/>
    </row>
    <row r="230" spans="1:13" x14ac:dyDescent="0.2">
      <c r="A230" s="73" t="s">
        <v>53</v>
      </c>
      <c r="B230" s="73" t="s">
        <v>86</v>
      </c>
      <c r="C230" s="69" t="s">
        <v>185</v>
      </c>
      <c r="D230" s="40" t="s">
        <v>182</v>
      </c>
      <c r="E230" s="20">
        <v>32</v>
      </c>
      <c r="F230" s="20" t="s">
        <v>192</v>
      </c>
      <c r="G230" s="73">
        <v>1</v>
      </c>
      <c r="H230" s="73">
        <v>1</v>
      </c>
      <c r="I230" s="40">
        <v>1</v>
      </c>
      <c r="J230" s="40">
        <v>4</v>
      </c>
      <c r="K230" s="20">
        <v>32</v>
      </c>
      <c r="L230" s="20">
        <v>2</v>
      </c>
      <c r="M230" s="41"/>
    </row>
    <row r="231" spans="1:13" x14ac:dyDescent="0.2">
      <c r="A231" s="74" t="s">
        <v>73</v>
      </c>
      <c r="B231" s="74" t="s">
        <v>54</v>
      </c>
      <c r="C231" s="69" t="s">
        <v>185</v>
      </c>
      <c r="D231" s="40" t="s">
        <v>182</v>
      </c>
      <c r="E231" s="20">
        <v>41</v>
      </c>
      <c r="F231" s="20" t="s">
        <v>192</v>
      </c>
      <c r="G231" s="74">
        <v>2</v>
      </c>
      <c r="H231" s="74">
        <v>2</v>
      </c>
      <c r="I231" s="40">
        <v>1</v>
      </c>
      <c r="J231" s="40">
        <v>4</v>
      </c>
      <c r="K231" s="20">
        <v>41</v>
      </c>
      <c r="L231" s="20">
        <v>2</v>
      </c>
      <c r="M231" s="41"/>
    </row>
    <row r="232" spans="1:13" x14ac:dyDescent="0.2">
      <c r="A232" s="73" t="s">
        <v>73</v>
      </c>
      <c r="B232" s="73" t="s">
        <v>54</v>
      </c>
      <c r="C232" s="69" t="s">
        <v>185</v>
      </c>
      <c r="D232" s="40" t="s">
        <v>182</v>
      </c>
      <c r="E232" s="20">
        <v>41</v>
      </c>
      <c r="F232" s="20" t="s">
        <v>191</v>
      </c>
      <c r="G232" s="73">
        <v>2</v>
      </c>
      <c r="H232" s="73">
        <v>2</v>
      </c>
      <c r="I232" s="40">
        <v>1</v>
      </c>
      <c r="J232" s="40">
        <v>4</v>
      </c>
      <c r="K232" s="20">
        <v>41</v>
      </c>
      <c r="L232" s="20">
        <v>1</v>
      </c>
      <c r="M232" s="41"/>
    </row>
    <row r="233" spans="1:13" x14ac:dyDescent="0.2">
      <c r="A233" s="73" t="s">
        <v>53</v>
      </c>
      <c r="B233" s="73" t="s">
        <v>86</v>
      </c>
      <c r="C233" s="69" t="s">
        <v>185</v>
      </c>
      <c r="D233" s="40" t="s">
        <v>182</v>
      </c>
      <c r="E233" s="20">
        <v>41</v>
      </c>
      <c r="F233" s="20" t="s">
        <v>194</v>
      </c>
      <c r="G233" s="73">
        <v>1</v>
      </c>
      <c r="H233" s="73">
        <v>1</v>
      </c>
      <c r="I233" s="40">
        <v>1</v>
      </c>
      <c r="J233" s="40">
        <v>4</v>
      </c>
      <c r="K233" s="20">
        <v>41</v>
      </c>
      <c r="L233" s="20">
        <v>4</v>
      </c>
      <c r="M233" s="41"/>
    </row>
    <row r="234" spans="1:13" x14ac:dyDescent="0.2">
      <c r="A234" s="73" t="s">
        <v>53</v>
      </c>
      <c r="B234" s="73" t="s">
        <v>54</v>
      </c>
      <c r="C234" s="69" t="s">
        <v>185</v>
      </c>
      <c r="D234" s="40" t="s">
        <v>182</v>
      </c>
      <c r="E234" s="20">
        <v>41</v>
      </c>
      <c r="F234" s="20" t="s">
        <v>191</v>
      </c>
      <c r="G234" s="73">
        <v>1</v>
      </c>
      <c r="H234" s="73">
        <v>2</v>
      </c>
      <c r="I234" s="40">
        <v>1</v>
      </c>
      <c r="J234" s="40">
        <v>4</v>
      </c>
      <c r="K234" s="20">
        <v>41</v>
      </c>
      <c r="L234" s="20">
        <v>1</v>
      </c>
      <c r="M234" s="41"/>
    </row>
    <row r="235" spans="1:13" x14ac:dyDescent="0.2">
      <c r="A235" s="73" t="s">
        <v>53</v>
      </c>
      <c r="B235" s="73" t="s">
        <v>54</v>
      </c>
      <c r="C235" s="69" t="s">
        <v>185</v>
      </c>
      <c r="D235" s="40" t="s">
        <v>182</v>
      </c>
      <c r="E235" s="20">
        <v>43</v>
      </c>
      <c r="F235" s="20" t="s">
        <v>191</v>
      </c>
      <c r="G235" s="73">
        <v>1</v>
      </c>
      <c r="H235" s="73">
        <v>2</v>
      </c>
      <c r="I235" s="40">
        <v>1</v>
      </c>
      <c r="J235" s="40">
        <v>4</v>
      </c>
      <c r="K235" s="20">
        <v>43</v>
      </c>
      <c r="L235" s="20">
        <v>1</v>
      </c>
      <c r="M235" s="41"/>
    </row>
    <row r="236" spans="1:13" x14ac:dyDescent="0.2">
      <c r="A236" s="73" t="s">
        <v>53</v>
      </c>
      <c r="B236" s="73" t="s">
        <v>54</v>
      </c>
      <c r="C236" s="69" t="s">
        <v>185</v>
      </c>
      <c r="D236" s="40" t="s">
        <v>182</v>
      </c>
      <c r="E236" s="20">
        <v>37</v>
      </c>
      <c r="F236" s="20" t="s">
        <v>191</v>
      </c>
      <c r="G236" s="73">
        <v>1</v>
      </c>
      <c r="H236" s="73">
        <v>2</v>
      </c>
      <c r="I236" s="40">
        <v>1</v>
      </c>
      <c r="J236" s="40">
        <v>4</v>
      </c>
      <c r="K236" s="20">
        <v>37</v>
      </c>
      <c r="L236" s="20">
        <v>1</v>
      </c>
      <c r="M236" s="41"/>
    </row>
    <row r="237" spans="1:13" x14ac:dyDescent="0.2">
      <c r="A237" s="73" t="s">
        <v>53</v>
      </c>
      <c r="B237" s="73" t="s">
        <v>54</v>
      </c>
      <c r="C237" s="69" t="s">
        <v>185</v>
      </c>
      <c r="D237" s="40" t="s">
        <v>182</v>
      </c>
      <c r="E237" s="20">
        <v>46</v>
      </c>
      <c r="F237" s="20" t="s">
        <v>191</v>
      </c>
      <c r="G237" s="73">
        <v>1</v>
      </c>
      <c r="H237" s="73">
        <v>2</v>
      </c>
      <c r="I237" s="40">
        <v>1</v>
      </c>
      <c r="J237" s="40">
        <v>4</v>
      </c>
      <c r="K237" s="20">
        <v>46</v>
      </c>
      <c r="L237" s="20">
        <v>1</v>
      </c>
      <c r="M237" s="41"/>
    </row>
    <row r="238" spans="1:13" x14ac:dyDescent="0.2">
      <c r="A238" s="73" t="s">
        <v>73</v>
      </c>
      <c r="B238" s="73" t="s">
        <v>54</v>
      </c>
      <c r="C238" s="69" t="s">
        <v>185</v>
      </c>
      <c r="D238" s="40" t="s">
        <v>182</v>
      </c>
      <c r="E238" s="20">
        <v>46</v>
      </c>
      <c r="F238" s="20" t="s">
        <v>191</v>
      </c>
      <c r="G238" s="73">
        <v>2</v>
      </c>
      <c r="H238" s="73">
        <v>2</v>
      </c>
      <c r="I238" s="40">
        <v>1</v>
      </c>
      <c r="J238" s="40">
        <v>4</v>
      </c>
      <c r="K238" s="20">
        <v>46</v>
      </c>
      <c r="L238" s="20">
        <v>1</v>
      </c>
      <c r="M238" s="41"/>
    </row>
    <row r="239" spans="1:13" x14ac:dyDescent="0.2">
      <c r="A239" s="73" t="s">
        <v>53</v>
      </c>
      <c r="B239" s="73" t="s">
        <v>54</v>
      </c>
      <c r="C239" s="69" t="s">
        <v>185</v>
      </c>
      <c r="D239" s="40" t="s">
        <v>182</v>
      </c>
      <c r="E239" s="20">
        <v>31</v>
      </c>
      <c r="F239" s="20" t="s">
        <v>191</v>
      </c>
      <c r="G239" s="73">
        <v>1</v>
      </c>
      <c r="H239" s="73">
        <v>2</v>
      </c>
      <c r="I239" s="40">
        <v>1</v>
      </c>
      <c r="J239" s="40">
        <v>4</v>
      </c>
      <c r="K239" s="20">
        <v>31</v>
      </c>
      <c r="L239" s="20">
        <v>1</v>
      </c>
      <c r="M239" s="41"/>
    </row>
    <row r="240" spans="1:13" x14ac:dyDescent="0.2">
      <c r="A240" s="73" t="s">
        <v>53</v>
      </c>
      <c r="B240" s="73" t="s">
        <v>86</v>
      </c>
      <c r="C240" s="69" t="s">
        <v>185</v>
      </c>
      <c r="D240" s="40" t="s">
        <v>182</v>
      </c>
      <c r="E240" s="20">
        <v>35</v>
      </c>
      <c r="F240" s="20" t="s">
        <v>193</v>
      </c>
      <c r="G240" s="73">
        <v>1</v>
      </c>
      <c r="H240" s="73">
        <v>1</v>
      </c>
      <c r="I240" s="40">
        <v>1</v>
      </c>
      <c r="J240" s="40">
        <v>4</v>
      </c>
      <c r="K240" s="20">
        <v>35</v>
      </c>
      <c r="L240" s="20">
        <v>3</v>
      </c>
      <c r="M240" s="41"/>
    </row>
    <row r="241" spans="1:13" x14ac:dyDescent="0.2">
      <c r="A241" s="73" t="s">
        <v>53</v>
      </c>
      <c r="B241" s="73" t="s">
        <v>86</v>
      </c>
      <c r="C241" s="69" t="s">
        <v>185</v>
      </c>
      <c r="D241" s="40" t="s">
        <v>182</v>
      </c>
      <c r="E241" s="20">
        <v>34</v>
      </c>
      <c r="F241" s="20" t="s">
        <v>193</v>
      </c>
      <c r="G241" s="73">
        <v>1</v>
      </c>
      <c r="H241" s="73">
        <v>1</v>
      </c>
      <c r="I241" s="40">
        <v>1</v>
      </c>
      <c r="J241" s="40">
        <v>4</v>
      </c>
      <c r="K241" s="20">
        <v>34</v>
      </c>
      <c r="L241" s="20">
        <v>3</v>
      </c>
      <c r="M241" s="41"/>
    </row>
    <row r="242" spans="1:13" x14ac:dyDescent="0.2">
      <c r="A242" s="84" t="s">
        <v>53</v>
      </c>
      <c r="B242" s="66" t="s">
        <v>86</v>
      </c>
      <c r="C242" s="69" t="s">
        <v>185</v>
      </c>
      <c r="D242" s="40" t="s">
        <v>183</v>
      </c>
      <c r="E242" s="26">
        <v>12</v>
      </c>
      <c r="F242" s="26" t="s">
        <v>193</v>
      </c>
      <c r="G242" s="84">
        <v>1</v>
      </c>
      <c r="H242" s="84">
        <v>1</v>
      </c>
      <c r="I242" s="40">
        <v>1</v>
      </c>
      <c r="J242" s="40">
        <v>5</v>
      </c>
      <c r="K242" s="26">
        <v>12</v>
      </c>
      <c r="L242" s="26">
        <v>3</v>
      </c>
      <c r="M242" s="41"/>
    </row>
    <row r="243" spans="1:13" x14ac:dyDescent="0.2">
      <c r="A243" s="87" t="s">
        <v>53</v>
      </c>
      <c r="B243" s="69" t="s">
        <v>86</v>
      </c>
      <c r="C243" s="69" t="s">
        <v>185</v>
      </c>
      <c r="D243" s="40" t="s">
        <v>183</v>
      </c>
      <c r="E243" s="41">
        <v>13</v>
      </c>
      <c r="F243" s="20" t="s">
        <v>192</v>
      </c>
      <c r="G243" s="87">
        <v>1</v>
      </c>
      <c r="H243" s="87">
        <v>1</v>
      </c>
      <c r="I243" s="40">
        <v>1</v>
      </c>
      <c r="J243" s="40">
        <v>5</v>
      </c>
      <c r="K243" s="41">
        <v>13</v>
      </c>
      <c r="L243" s="20">
        <v>2</v>
      </c>
      <c r="M243" s="41"/>
    </row>
    <row r="244" spans="1:13" x14ac:dyDescent="0.2">
      <c r="A244" s="91" t="s">
        <v>53</v>
      </c>
      <c r="B244" s="73" t="s">
        <v>54</v>
      </c>
      <c r="C244" s="69" t="s">
        <v>185</v>
      </c>
      <c r="D244" s="40" t="s">
        <v>183</v>
      </c>
      <c r="E244" s="20">
        <v>14</v>
      </c>
      <c r="F244" s="20" t="s">
        <v>192</v>
      </c>
      <c r="G244" s="91">
        <v>1</v>
      </c>
      <c r="H244" s="91">
        <v>2</v>
      </c>
      <c r="I244" s="40">
        <v>1</v>
      </c>
      <c r="J244" s="40">
        <v>5</v>
      </c>
      <c r="K244" s="20">
        <v>14</v>
      </c>
      <c r="L244" s="20">
        <v>2</v>
      </c>
      <c r="M244" s="41"/>
    </row>
    <row r="245" spans="1:13" x14ac:dyDescent="0.2">
      <c r="A245" s="91" t="s">
        <v>53</v>
      </c>
      <c r="B245" s="73" t="s">
        <v>54</v>
      </c>
      <c r="C245" s="69" t="s">
        <v>185</v>
      </c>
      <c r="D245" s="40" t="s">
        <v>183</v>
      </c>
      <c r="E245" s="20">
        <v>14</v>
      </c>
      <c r="F245" s="20" t="s">
        <v>192</v>
      </c>
      <c r="G245" s="91">
        <v>1</v>
      </c>
      <c r="H245" s="91">
        <v>2</v>
      </c>
      <c r="I245" s="40">
        <v>1</v>
      </c>
      <c r="J245" s="40">
        <v>5</v>
      </c>
      <c r="K245" s="20">
        <v>14</v>
      </c>
      <c r="L245" s="20">
        <v>2</v>
      </c>
      <c r="M245" s="41"/>
    </row>
    <row r="246" spans="1:13" x14ac:dyDescent="0.2">
      <c r="A246" s="91" t="s">
        <v>53</v>
      </c>
      <c r="B246" s="73" t="s">
        <v>86</v>
      </c>
      <c r="C246" s="69" t="s">
        <v>185</v>
      </c>
      <c r="D246" s="40" t="s">
        <v>183</v>
      </c>
      <c r="E246" s="20">
        <v>14</v>
      </c>
      <c r="F246" s="20" t="s">
        <v>192</v>
      </c>
      <c r="G246" s="91">
        <v>1</v>
      </c>
      <c r="H246" s="91">
        <v>1</v>
      </c>
      <c r="I246" s="40">
        <v>1</v>
      </c>
      <c r="J246" s="40">
        <v>5</v>
      </c>
      <c r="K246" s="20">
        <v>14</v>
      </c>
      <c r="L246" s="20">
        <v>2</v>
      </c>
      <c r="M246" s="41"/>
    </row>
    <row r="247" spans="1:13" x14ac:dyDescent="0.2">
      <c r="A247" s="91" t="s">
        <v>53</v>
      </c>
      <c r="B247" s="73" t="s">
        <v>86</v>
      </c>
      <c r="C247" s="69" t="s">
        <v>185</v>
      </c>
      <c r="D247" s="40" t="s">
        <v>183</v>
      </c>
      <c r="E247" s="20">
        <v>15</v>
      </c>
      <c r="F247" s="20" t="s">
        <v>193</v>
      </c>
      <c r="G247" s="91">
        <v>1</v>
      </c>
      <c r="H247" s="91">
        <v>1</v>
      </c>
      <c r="I247" s="40">
        <v>1</v>
      </c>
      <c r="J247" s="40">
        <v>5</v>
      </c>
      <c r="K247" s="20">
        <v>15</v>
      </c>
      <c r="L247" s="20">
        <v>3</v>
      </c>
      <c r="M247" s="41"/>
    </row>
    <row r="248" spans="1:13" x14ac:dyDescent="0.2">
      <c r="A248" s="91" t="s">
        <v>53</v>
      </c>
      <c r="B248" s="73" t="s">
        <v>86</v>
      </c>
      <c r="C248" s="69" t="s">
        <v>185</v>
      </c>
      <c r="D248" s="40" t="s">
        <v>183</v>
      </c>
      <c r="E248" s="20">
        <v>16</v>
      </c>
      <c r="F248" s="20" t="s">
        <v>194</v>
      </c>
      <c r="G248" s="91">
        <v>1</v>
      </c>
      <c r="H248" s="91">
        <v>1</v>
      </c>
      <c r="I248" s="40">
        <v>1</v>
      </c>
      <c r="J248" s="40">
        <v>5</v>
      </c>
      <c r="K248" s="20">
        <v>16</v>
      </c>
      <c r="L248" s="20">
        <v>4</v>
      </c>
      <c r="M248" s="41"/>
    </row>
    <row r="249" spans="1:13" x14ac:dyDescent="0.2">
      <c r="A249" s="91" t="s">
        <v>53</v>
      </c>
      <c r="B249" s="73" t="s">
        <v>54</v>
      </c>
      <c r="C249" s="69" t="s">
        <v>185</v>
      </c>
      <c r="D249" s="40" t="s">
        <v>183</v>
      </c>
      <c r="E249" s="20">
        <v>16</v>
      </c>
      <c r="F249" s="20" t="s">
        <v>191</v>
      </c>
      <c r="G249" s="91">
        <v>1</v>
      </c>
      <c r="H249" s="91">
        <v>2</v>
      </c>
      <c r="I249" s="40">
        <v>1</v>
      </c>
      <c r="J249" s="40">
        <v>5</v>
      </c>
      <c r="K249" s="20">
        <v>16</v>
      </c>
      <c r="L249" s="20">
        <v>1</v>
      </c>
      <c r="M249" s="41"/>
    </row>
    <row r="250" spans="1:13" x14ac:dyDescent="0.2">
      <c r="A250" s="91" t="s">
        <v>53</v>
      </c>
      <c r="B250" s="73" t="s">
        <v>86</v>
      </c>
      <c r="C250" s="69" t="s">
        <v>185</v>
      </c>
      <c r="D250" s="40" t="s">
        <v>183</v>
      </c>
      <c r="E250" s="20">
        <v>16</v>
      </c>
      <c r="F250" s="20" t="s">
        <v>194</v>
      </c>
      <c r="G250" s="91">
        <v>1</v>
      </c>
      <c r="H250" s="91">
        <v>1</v>
      </c>
      <c r="I250" s="40">
        <v>1</v>
      </c>
      <c r="J250" s="40">
        <v>5</v>
      </c>
      <c r="K250" s="20">
        <v>16</v>
      </c>
      <c r="L250" s="20">
        <v>4</v>
      </c>
      <c r="M250" s="41"/>
    </row>
    <row r="251" spans="1:13" x14ac:dyDescent="0.2">
      <c r="A251" s="91" t="s">
        <v>53</v>
      </c>
      <c r="B251" s="73" t="s">
        <v>86</v>
      </c>
      <c r="C251" s="69" t="s">
        <v>185</v>
      </c>
      <c r="D251" s="40" t="s">
        <v>183</v>
      </c>
      <c r="E251" s="20">
        <v>17</v>
      </c>
      <c r="F251" s="20" t="s">
        <v>192</v>
      </c>
      <c r="G251" s="91">
        <v>1</v>
      </c>
      <c r="H251" s="91">
        <v>1</v>
      </c>
      <c r="I251" s="40">
        <v>1</v>
      </c>
      <c r="J251" s="40">
        <v>5</v>
      </c>
      <c r="K251" s="20">
        <v>17</v>
      </c>
      <c r="L251" s="20">
        <v>2</v>
      </c>
      <c r="M251" s="41"/>
    </row>
    <row r="252" spans="1:13" x14ac:dyDescent="0.2">
      <c r="A252" s="91" t="s">
        <v>53</v>
      </c>
      <c r="B252" s="73" t="s">
        <v>54</v>
      </c>
      <c r="C252" s="69" t="s">
        <v>185</v>
      </c>
      <c r="D252" s="40" t="s">
        <v>183</v>
      </c>
      <c r="E252" s="20">
        <v>23</v>
      </c>
      <c r="F252" s="20" t="s">
        <v>193</v>
      </c>
      <c r="G252" s="91">
        <v>1</v>
      </c>
      <c r="H252" s="91">
        <v>2</v>
      </c>
      <c r="I252" s="40">
        <v>1</v>
      </c>
      <c r="J252" s="40">
        <v>5</v>
      </c>
      <c r="K252" s="20">
        <v>23</v>
      </c>
      <c r="L252" s="20">
        <v>3</v>
      </c>
      <c r="M252" s="41"/>
    </row>
    <row r="253" spans="1:13" x14ac:dyDescent="0.2">
      <c r="A253" s="91" t="s">
        <v>53</v>
      </c>
      <c r="B253" s="73" t="s">
        <v>86</v>
      </c>
      <c r="C253" s="69" t="s">
        <v>185</v>
      </c>
      <c r="D253" s="40" t="s">
        <v>183</v>
      </c>
      <c r="E253" s="20">
        <v>24</v>
      </c>
      <c r="F253" s="20" t="s">
        <v>191</v>
      </c>
      <c r="G253" s="91">
        <v>1</v>
      </c>
      <c r="H253" s="91">
        <v>1</v>
      </c>
      <c r="I253" s="40">
        <v>1</v>
      </c>
      <c r="J253" s="40">
        <v>5</v>
      </c>
      <c r="K253" s="20">
        <v>24</v>
      </c>
      <c r="L253" s="20">
        <v>1</v>
      </c>
      <c r="M253" s="41"/>
    </row>
    <row r="254" spans="1:13" x14ac:dyDescent="0.2">
      <c r="A254" s="91" t="s">
        <v>73</v>
      </c>
      <c r="B254" s="73" t="s">
        <v>86</v>
      </c>
      <c r="C254" s="69" t="s">
        <v>185</v>
      </c>
      <c r="D254" s="40" t="s">
        <v>183</v>
      </c>
      <c r="E254" s="20">
        <v>24</v>
      </c>
      <c r="F254" s="20" t="s">
        <v>194</v>
      </c>
      <c r="G254" s="91">
        <v>2</v>
      </c>
      <c r="H254" s="91">
        <v>1</v>
      </c>
      <c r="I254" s="40">
        <v>1</v>
      </c>
      <c r="J254" s="40">
        <v>5</v>
      </c>
      <c r="K254" s="20">
        <v>24</v>
      </c>
      <c r="L254" s="20">
        <v>4</v>
      </c>
      <c r="M254" s="41"/>
    </row>
    <row r="255" spans="1:13" x14ac:dyDescent="0.2">
      <c r="A255" s="91" t="s">
        <v>53</v>
      </c>
      <c r="B255" s="73" t="s">
        <v>86</v>
      </c>
      <c r="C255" s="69" t="s">
        <v>185</v>
      </c>
      <c r="D255" s="40" t="s">
        <v>183</v>
      </c>
      <c r="E255" s="20">
        <v>25</v>
      </c>
      <c r="F255" s="20" t="s">
        <v>193</v>
      </c>
      <c r="G255" s="91">
        <v>1</v>
      </c>
      <c r="H255" s="91">
        <v>1</v>
      </c>
      <c r="I255" s="40">
        <v>1</v>
      </c>
      <c r="J255" s="40">
        <v>5</v>
      </c>
      <c r="K255" s="20">
        <v>25</v>
      </c>
      <c r="L255" s="20">
        <v>3</v>
      </c>
      <c r="M255" s="41"/>
    </row>
    <row r="256" spans="1:13" x14ac:dyDescent="0.2">
      <c r="A256" s="91" t="s">
        <v>53</v>
      </c>
      <c r="B256" s="73" t="s">
        <v>54</v>
      </c>
      <c r="C256" s="69" t="s">
        <v>185</v>
      </c>
      <c r="D256" s="40" t="s">
        <v>183</v>
      </c>
      <c r="E256" s="20">
        <v>26</v>
      </c>
      <c r="F256" s="20" t="s">
        <v>191</v>
      </c>
      <c r="G256" s="91">
        <v>1</v>
      </c>
      <c r="H256" s="91">
        <v>2</v>
      </c>
      <c r="I256" s="40">
        <v>1</v>
      </c>
      <c r="J256" s="40">
        <v>5</v>
      </c>
      <c r="K256" s="20">
        <v>26</v>
      </c>
      <c r="L256" s="20">
        <v>1</v>
      </c>
      <c r="M256" s="41"/>
    </row>
    <row r="257" spans="1:13" x14ac:dyDescent="0.2">
      <c r="A257" s="91" t="s">
        <v>53</v>
      </c>
      <c r="B257" s="73" t="s">
        <v>86</v>
      </c>
      <c r="C257" s="69" t="s">
        <v>185</v>
      </c>
      <c r="D257" s="40" t="s">
        <v>183</v>
      </c>
      <c r="E257" s="20">
        <v>26</v>
      </c>
      <c r="F257" s="20" t="s">
        <v>191</v>
      </c>
      <c r="G257" s="91">
        <v>1</v>
      </c>
      <c r="H257" s="91">
        <v>1</v>
      </c>
      <c r="I257" s="40">
        <v>1</v>
      </c>
      <c r="J257" s="40">
        <v>5</v>
      </c>
      <c r="K257" s="20">
        <v>26</v>
      </c>
      <c r="L257" s="20">
        <v>1</v>
      </c>
      <c r="M257" s="41"/>
    </row>
    <row r="258" spans="1:13" x14ac:dyDescent="0.2">
      <c r="A258" s="91" t="s">
        <v>53</v>
      </c>
      <c r="B258" s="73" t="s">
        <v>54</v>
      </c>
      <c r="C258" s="69" t="s">
        <v>185</v>
      </c>
      <c r="D258" s="40" t="s">
        <v>183</v>
      </c>
      <c r="E258" s="20">
        <v>26</v>
      </c>
      <c r="F258" s="20" t="s">
        <v>191</v>
      </c>
      <c r="G258" s="91">
        <v>1</v>
      </c>
      <c r="H258" s="91">
        <v>2</v>
      </c>
      <c r="I258" s="40">
        <v>1</v>
      </c>
      <c r="J258" s="40">
        <v>5</v>
      </c>
      <c r="K258" s="20">
        <v>26</v>
      </c>
      <c r="L258" s="20">
        <v>1</v>
      </c>
      <c r="M258" s="41"/>
    </row>
    <row r="259" spans="1:13" x14ac:dyDescent="0.2">
      <c r="A259" s="91" t="s">
        <v>53</v>
      </c>
      <c r="B259" s="73" t="s">
        <v>54</v>
      </c>
      <c r="C259" s="69" t="s">
        <v>185</v>
      </c>
      <c r="D259" s="40" t="s">
        <v>183</v>
      </c>
      <c r="E259" s="20">
        <v>26</v>
      </c>
      <c r="F259" s="20" t="s">
        <v>192</v>
      </c>
      <c r="G259" s="91">
        <v>1</v>
      </c>
      <c r="H259" s="91">
        <v>2</v>
      </c>
      <c r="I259" s="40">
        <v>1</v>
      </c>
      <c r="J259" s="40">
        <v>5</v>
      </c>
      <c r="K259" s="20">
        <v>26</v>
      </c>
      <c r="L259" s="20">
        <v>2</v>
      </c>
      <c r="M259" s="41"/>
    </row>
    <row r="260" spans="1:13" x14ac:dyDescent="0.2">
      <c r="A260" s="91" t="s">
        <v>53</v>
      </c>
      <c r="B260" s="73" t="s">
        <v>86</v>
      </c>
      <c r="C260" s="69" t="s">
        <v>185</v>
      </c>
      <c r="D260" s="40" t="s">
        <v>183</v>
      </c>
      <c r="E260" s="20">
        <v>31</v>
      </c>
      <c r="F260" s="20" t="s">
        <v>193</v>
      </c>
      <c r="G260" s="91">
        <v>1</v>
      </c>
      <c r="H260" s="91">
        <v>1</v>
      </c>
      <c r="I260" s="40">
        <v>1</v>
      </c>
      <c r="J260" s="40">
        <v>5</v>
      </c>
      <c r="K260" s="20">
        <v>31</v>
      </c>
      <c r="L260" s="20">
        <v>3</v>
      </c>
      <c r="M260" s="41"/>
    </row>
    <row r="261" spans="1:13" x14ac:dyDescent="0.2">
      <c r="A261" s="92" t="s">
        <v>73</v>
      </c>
      <c r="B261" s="74" t="s">
        <v>54</v>
      </c>
      <c r="C261" s="69" t="s">
        <v>185</v>
      </c>
      <c r="D261" s="40" t="s">
        <v>183</v>
      </c>
      <c r="E261" s="20">
        <v>31</v>
      </c>
      <c r="F261" s="20" t="s">
        <v>192</v>
      </c>
      <c r="G261" s="92">
        <v>2</v>
      </c>
      <c r="H261" s="92">
        <v>2</v>
      </c>
      <c r="I261" s="40">
        <v>1</v>
      </c>
      <c r="J261" s="40">
        <v>5</v>
      </c>
      <c r="K261" s="20">
        <v>31</v>
      </c>
      <c r="L261" s="20">
        <v>2</v>
      </c>
      <c r="M261" s="41"/>
    </row>
    <row r="262" spans="1:13" x14ac:dyDescent="0.2">
      <c r="A262" s="91" t="s">
        <v>73</v>
      </c>
      <c r="B262" s="73" t="s">
        <v>54</v>
      </c>
      <c r="C262" s="69" t="s">
        <v>185</v>
      </c>
      <c r="D262" s="40" t="s">
        <v>183</v>
      </c>
      <c r="E262" s="20">
        <v>31</v>
      </c>
      <c r="F262" s="20" t="s">
        <v>192</v>
      </c>
      <c r="G262" s="91">
        <v>2</v>
      </c>
      <c r="H262" s="91">
        <v>2</v>
      </c>
      <c r="I262" s="40">
        <v>1</v>
      </c>
      <c r="J262" s="40">
        <v>5</v>
      </c>
      <c r="K262" s="20">
        <v>31</v>
      </c>
      <c r="L262" s="20">
        <v>2</v>
      </c>
      <c r="M262" s="41"/>
    </row>
    <row r="263" spans="1:13" x14ac:dyDescent="0.2">
      <c r="A263" s="91" t="s">
        <v>53</v>
      </c>
      <c r="B263" s="73" t="s">
        <v>86</v>
      </c>
      <c r="C263" s="69" t="s">
        <v>185</v>
      </c>
      <c r="D263" s="40" t="s">
        <v>183</v>
      </c>
      <c r="E263" s="20">
        <v>31</v>
      </c>
      <c r="F263" s="20" t="s">
        <v>193</v>
      </c>
      <c r="G263" s="91">
        <v>1</v>
      </c>
      <c r="H263" s="91">
        <v>1</v>
      </c>
      <c r="I263" s="40">
        <v>1</v>
      </c>
      <c r="J263" s="40">
        <v>5</v>
      </c>
      <c r="K263" s="20">
        <v>31</v>
      </c>
      <c r="L263" s="20">
        <v>3</v>
      </c>
      <c r="M263" s="41"/>
    </row>
    <row r="264" spans="1:13" x14ac:dyDescent="0.2">
      <c r="A264" s="91" t="s">
        <v>53</v>
      </c>
      <c r="B264" s="73" t="s">
        <v>54</v>
      </c>
      <c r="C264" s="69" t="s">
        <v>185</v>
      </c>
      <c r="D264" s="40" t="s">
        <v>183</v>
      </c>
      <c r="E264" s="20">
        <v>33</v>
      </c>
      <c r="F264" s="20" t="s">
        <v>192</v>
      </c>
      <c r="G264" s="91">
        <v>1</v>
      </c>
      <c r="H264" s="91">
        <v>2</v>
      </c>
      <c r="I264" s="40">
        <v>1</v>
      </c>
      <c r="J264" s="40">
        <v>5</v>
      </c>
      <c r="K264" s="20">
        <v>33</v>
      </c>
      <c r="L264" s="20">
        <v>2</v>
      </c>
      <c r="M264" s="41"/>
    </row>
    <row r="265" spans="1:13" x14ac:dyDescent="0.2">
      <c r="A265" s="91" t="s">
        <v>53</v>
      </c>
      <c r="B265" s="73" t="s">
        <v>54</v>
      </c>
      <c r="C265" s="69" t="s">
        <v>185</v>
      </c>
      <c r="D265" s="40" t="s">
        <v>183</v>
      </c>
      <c r="E265" s="20">
        <v>34</v>
      </c>
      <c r="F265" s="20" t="s">
        <v>191</v>
      </c>
      <c r="G265" s="91">
        <v>1</v>
      </c>
      <c r="H265" s="91">
        <v>2</v>
      </c>
      <c r="I265" s="40">
        <v>1</v>
      </c>
      <c r="J265" s="40">
        <v>5</v>
      </c>
      <c r="K265" s="20">
        <v>34</v>
      </c>
      <c r="L265" s="20">
        <v>1</v>
      </c>
      <c r="M265" s="41"/>
    </row>
    <row r="266" spans="1:13" x14ac:dyDescent="0.2">
      <c r="A266" s="91" t="s">
        <v>53</v>
      </c>
      <c r="B266" s="73" t="s">
        <v>54</v>
      </c>
      <c r="C266" s="69" t="s">
        <v>185</v>
      </c>
      <c r="D266" s="40" t="s">
        <v>183</v>
      </c>
      <c r="E266" s="20">
        <v>36</v>
      </c>
      <c r="F266" s="20" t="s">
        <v>191</v>
      </c>
      <c r="G266" s="91">
        <v>1</v>
      </c>
      <c r="H266" s="91">
        <v>2</v>
      </c>
      <c r="I266" s="40">
        <v>1</v>
      </c>
      <c r="J266" s="40">
        <v>5</v>
      </c>
      <c r="K266" s="20">
        <v>36</v>
      </c>
      <c r="L266" s="20">
        <v>1</v>
      </c>
      <c r="M266" s="41"/>
    </row>
    <row r="267" spans="1:13" x14ac:dyDescent="0.2">
      <c r="A267" s="91" t="s">
        <v>53</v>
      </c>
      <c r="B267" s="73" t="s">
        <v>54</v>
      </c>
      <c r="C267" s="69" t="s">
        <v>185</v>
      </c>
      <c r="D267" s="40" t="s">
        <v>183</v>
      </c>
      <c r="E267" s="20">
        <v>45</v>
      </c>
      <c r="F267" s="20" t="s">
        <v>191</v>
      </c>
      <c r="G267" s="91">
        <v>1</v>
      </c>
      <c r="H267" s="91">
        <v>2</v>
      </c>
      <c r="I267" s="40">
        <v>1</v>
      </c>
      <c r="J267" s="40">
        <v>5</v>
      </c>
      <c r="K267" s="20">
        <v>45</v>
      </c>
      <c r="L267" s="20">
        <v>1</v>
      </c>
      <c r="M267" s="41"/>
    </row>
    <row r="268" spans="1:13" x14ac:dyDescent="0.2">
      <c r="A268" s="91" t="s">
        <v>73</v>
      </c>
      <c r="B268" s="73" t="s">
        <v>54</v>
      </c>
      <c r="C268" s="69" t="s">
        <v>185</v>
      </c>
      <c r="D268" s="40" t="s">
        <v>183</v>
      </c>
      <c r="E268" s="20">
        <v>45</v>
      </c>
      <c r="F268" s="20" t="s">
        <v>191</v>
      </c>
      <c r="G268" s="91">
        <v>2</v>
      </c>
      <c r="H268" s="91">
        <v>2</v>
      </c>
      <c r="I268" s="40">
        <v>1</v>
      </c>
      <c r="J268" s="40">
        <v>5</v>
      </c>
      <c r="K268" s="20">
        <v>45</v>
      </c>
      <c r="L268" s="20">
        <v>1</v>
      </c>
      <c r="M268" s="41"/>
    </row>
    <row r="269" spans="1:13" x14ac:dyDescent="0.2">
      <c r="A269" s="91" t="s">
        <v>53</v>
      </c>
      <c r="B269" s="73" t="s">
        <v>54</v>
      </c>
      <c r="C269" s="69" t="s">
        <v>185</v>
      </c>
      <c r="D269" s="40" t="s">
        <v>183</v>
      </c>
      <c r="E269" s="20">
        <v>46</v>
      </c>
      <c r="F269" s="20" t="s">
        <v>192</v>
      </c>
      <c r="G269" s="91">
        <v>1</v>
      </c>
      <c r="H269" s="91">
        <v>2</v>
      </c>
      <c r="I269" s="40">
        <v>1</v>
      </c>
      <c r="J269" s="40">
        <v>5</v>
      </c>
      <c r="K269" s="20">
        <v>46</v>
      </c>
      <c r="L269" s="20">
        <v>2</v>
      </c>
      <c r="M269" s="41"/>
    </row>
    <row r="270" spans="1:13" x14ac:dyDescent="0.2">
      <c r="A270" s="91" t="s">
        <v>53</v>
      </c>
      <c r="B270" s="73" t="s">
        <v>86</v>
      </c>
      <c r="C270" s="69" t="s">
        <v>185</v>
      </c>
      <c r="D270" s="40" t="s">
        <v>183</v>
      </c>
      <c r="E270" s="20">
        <v>46</v>
      </c>
      <c r="F270" s="20" t="s">
        <v>193</v>
      </c>
      <c r="G270" s="91">
        <v>1</v>
      </c>
      <c r="H270" s="91">
        <v>1</v>
      </c>
      <c r="I270" s="40">
        <v>1</v>
      </c>
      <c r="J270" s="40">
        <v>5</v>
      </c>
      <c r="K270" s="20">
        <v>46</v>
      </c>
      <c r="L270" s="20">
        <v>3</v>
      </c>
      <c r="M270" s="41"/>
    </row>
    <row r="271" spans="1:13" x14ac:dyDescent="0.2">
      <c r="A271" s="91" t="s">
        <v>53</v>
      </c>
      <c r="B271" s="73" t="s">
        <v>86</v>
      </c>
      <c r="C271" s="69" t="s">
        <v>185</v>
      </c>
      <c r="D271" s="40" t="s">
        <v>183</v>
      </c>
      <c r="E271" s="20">
        <v>46</v>
      </c>
      <c r="F271" s="20" t="s">
        <v>194</v>
      </c>
      <c r="G271" s="91">
        <v>1</v>
      </c>
      <c r="H271" s="91">
        <v>1</v>
      </c>
      <c r="I271" s="40">
        <v>1</v>
      </c>
      <c r="J271" s="40">
        <v>5</v>
      </c>
      <c r="K271" s="20">
        <v>46</v>
      </c>
      <c r="L271" s="20">
        <v>4</v>
      </c>
      <c r="M271" s="41"/>
    </row>
    <row r="272" spans="1:13" x14ac:dyDescent="0.2">
      <c r="A272" s="66" t="s">
        <v>53</v>
      </c>
      <c r="B272" s="66" t="s">
        <v>86</v>
      </c>
      <c r="C272" s="69" t="s">
        <v>185</v>
      </c>
      <c r="D272" s="40" t="s">
        <v>183</v>
      </c>
      <c r="E272" s="26">
        <v>22</v>
      </c>
      <c r="F272" s="26" t="s">
        <v>192</v>
      </c>
      <c r="G272" s="66">
        <v>1</v>
      </c>
      <c r="H272" s="66">
        <v>1</v>
      </c>
      <c r="I272" s="40">
        <v>1</v>
      </c>
      <c r="J272" s="40">
        <v>5</v>
      </c>
      <c r="K272" s="26">
        <v>22</v>
      </c>
      <c r="L272" s="26">
        <v>2</v>
      </c>
      <c r="M272" s="41"/>
    </row>
    <row r="273" spans="1:13" x14ac:dyDescent="0.2">
      <c r="A273" s="69" t="s">
        <v>53</v>
      </c>
      <c r="B273" s="69" t="s">
        <v>86</v>
      </c>
      <c r="C273" s="69" t="s">
        <v>185</v>
      </c>
      <c r="D273" s="40" t="s">
        <v>183</v>
      </c>
      <c r="E273" s="41">
        <v>12</v>
      </c>
      <c r="F273" s="20" t="s">
        <v>193</v>
      </c>
      <c r="G273" s="69">
        <v>1</v>
      </c>
      <c r="H273" s="69">
        <v>1</v>
      </c>
      <c r="I273" s="40">
        <v>1</v>
      </c>
      <c r="J273" s="40">
        <v>5</v>
      </c>
      <c r="K273" s="41">
        <v>12</v>
      </c>
      <c r="L273" s="20">
        <v>3</v>
      </c>
      <c r="M273" s="41"/>
    </row>
    <row r="274" spans="1:13" x14ac:dyDescent="0.2">
      <c r="A274" s="73" t="s">
        <v>53</v>
      </c>
      <c r="B274" s="73" t="s">
        <v>54</v>
      </c>
      <c r="C274" s="69" t="s">
        <v>185</v>
      </c>
      <c r="D274" s="40" t="s">
        <v>183</v>
      </c>
      <c r="E274" s="20">
        <v>15</v>
      </c>
      <c r="F274" s="20" t="s">
        <v>192</v>
      </c>
      <c r="G274" s="73">
        <v>1</v>
      </c>
      <c r="H274" s="73">
        <v>2</v>
      </c>
      <c r="I274" s="40">
        <v>1</v>
      </c>
      <c r="J274" s="40">
        <v>5</v>
      </c>
      <c r="K274" s="20">
        <v>15</v>
      </c>
      <c r="L274" s="20">
        <v>2</v>
      </c>
      <c r="M274" s="41"/>
    </row>
    <row r="275" spans="1:13" x14ac:dyDescent="0.2">
      <c r="A275" s="73" t="s">
        <v>53</v>
      </c>
      <c r="B275" s="73" t="s">
        <v>54</v>
      </c>
      <c r="C275" s="69" t="s">
        <v>185</v>
      </c>
      <c r="D275" s="40" t="s">
        <v>183</v>
      </c>
      <c r="E275" s="20">
        <v>15</v>
      </c>
      <c r="F275" s="20" t="s">
        <v>192</v>
      </c>
      <c r="G275" s="73">
        <v>1</v>
      </c>
      <c r="H275" s="73">
        <v>2</v>
      </c>
      <c r="I275" s="40">
        <v>1</v>
      </c>
      <c r="J275" s="40">
        <v>5</v>
      </c>
      <c r="K275" s="20">
        <v>15</v>
      </c>
      <c r="L275" s="20">
        <v>2</v>
      </c>
      <c r="M275" s="41"/>
    </row>
    <row r="276" spans="1:13" x14ac:dyDescent="0.2">
      <c r="A276" s="73" t="s">
        <v>53</v>
      </c>
      <c r="B276" s="73" t="s">
        <v>86</v>
      </c>
      <c r="C276" s="69" t="s">
        <v>185</v>
      </c>
      <c r="D276" s="40" t="s">
        <v>183</v>
      </c>
      <c r="E276" s="20">
        <v>25</v>
      </c>
      <c r="F276" s="20" t="s">
        <v>191</v>
      </c>
      <c r="G276" s="73">
        <v>1</v>
      </c>
      <c r="H276" s="73">
        <v>1</v>
      </c>
      <c r="I276" s="40">
        <v>1</v>
      </c>
      <c r="J276" s="40">
        <v>5</v>
      </c>
      <c r="K276" s="20">
        <v>25</v>
      </c>
      <c r="L276" s="20">
        <v>1</v>
      </c>
      <c r="M276" s="41"/>
    </row>
    <row r="277" spans="1:13" x14ac:dyDescent="0.2">
      <c r="A277" s="73" t="s">
        <v>53</v>
      </c>
      <c r="B277" s="73" t="s">
        <v>86</v>
      </c>
      <c r="C277" s="69" t="s">
        <v>185</v>
      </c>
      <c r="D277" s="40" t="s">
        <v>183</v>
      </c>
      <c r="E277" s="20">
        <v>14</v>
      </c>
      <c r="F277" s="20" t="s">
        <v>193</v>
      </c>
      <c r="G277" s="73">
        <v>1</v>
      </c>
      <c r="H277" s="73">
        <v>1</v>
      </c>
      <c r="I277" s="40">
        <v>1</v>
      </c>
      <c r="J277" s="40">
        <v>5</v>
      </c>
      <c r="K277" s="20">
        <v>14</v>
      </c>
      <c r="L277" s="20">
        <v>3</v>
      </c>
      <c r="M277" s="41"/>
    </row>
    <row r="278" spans="1:13" x14ac:dyDescent="0.2">
      <c r="A278" s="73" t="s">
        <v>53</v>
      </c>
      <c r="B278" s="73" t="s">
        <v>86</v>
      </c>
      <c r="C278" s="69" t="s">
        <v>185</v>
      </c>
      <c r="D278" s="40" t="s">
        <v>183</v>
      </c>
      <c r="E278" s="20">
        <v>27</v>
      </c>
      <c r="F278" s="20" t="s">
        <v>194</v>
      </c>
      <c r="G278" s="73">
        <v>1</v>
      </c>
      <c r="H278" s="73">
        <v>1</v>
      </c>
      <c r="I278" s="40">
        <v>1</v>
      </c>
      <c r="J278" s="40">
        <v>5</v>
      </c>
      <c r="K278" s="20">
        <v>27</v>
      </c>
      <c r="L278" s="20">
        <v>4</v>
      </c>
      <c r="M278" s="41"/>
    </row>
    <row r="279" spans="1:13" x14ac:dyDescent="0.2">
      <c r="A279" s="73" t="s">
        <v>53</v>
      </c>
      <c r="B279" s="73" t="s">
        <v>54</v>
      </c>
      <c r="C279" s="69" t="s">
        <v>185</v>
      </c>
      <c r="D279" s="40" t="s">
        <v>183</v>
      </c>
      <c r="E279" s="20">
        <v>17</v>
      </c>
      <c r="F279" s="20" t="s">
        <v>191</v>
      </c>
      <c r="G279" s="73">
        <v>1</v>
      </c>
      <c r="H279" s="73">
        <v>2</v>
      </c>
      <c r="I279" s="40">
        <v>1</v>
      </c>
      <c r="J279" s="40">
        <v>5</v>
      </c>
      <c r="K279" s="20">
        <v>17</v>
      </c>
      <c r="L279" s="20">
        <v>1</v>
      </c>
      <c r="M279" s="41"/>
    </row>
    <row r="280" spans="1:13" x14ac:dyDescent="0.2">
      <c r="A280" s="73" t="s">
        <v>53</v>
      </c>
      <c r="B280" s="73" t="s">
        <v>86</v>
      </c>
      <c r="C280" s="69" t="s">
        <v>185</v>
      </c>
      <c r="D280" s="40" t="s">
        <v>183</v>
      </c>
      <c r="E280" s="20">
        <v>46</v>
      </c>
      <c r="F280" s="20" t="s">
        <v>193</v>
      </c>
      <c r="G280" s="73">
        <v>1</v>
      </c>
      <c r="H280" s="73">
        <v>1</v>
      </c>
      <c r="I280" s="40">
        <v>1</v>
      </c>
      <c r="J280" s="40">
        <v>5</v>
      </c>
      <c r="K280" s="20">
        <v>46</v>
      </c>
      <c r="L280" s="20">
        <v>3</v>
      </c>
      <c r="M280" s="41"/>
    </row>
    <row r="281" spans="1:13" x14ac:dyDescent="0.2">
      <c r="A281" s="73" t="s">
        <v>53</v>
      </c>
      <c r="B281" s="73" t="s">
        <v>86</v>
      </c>
      <c r="C281" s="69" t="s">
        <v>185</v>
      </c>
      <c r="D281" s="40" t="s">
        <v>183</v>
      </c>
      <c r="E281" s="20">
        <v>45</v>
      </c>
      <c r="F281" s="20" t="s">
        <v>194</v>
      </c>
      <c r="G281" s="73">
        <v>1</v>
      </c>
      <c r="H281" s="73">
        <v>1</v>
      </c>
      <c r="I281" s="40">
        <v>1</v>
      </c>
      <c r="J281" s="40">
        <v>5</v>
      </c>
      <c r="K281" s="20">
        <v>45</v>
      </c>
      <c r="L281" s="20">
        <v>4</v>
      </c>
      <c r="M281" s="41"/>
    </row>
    <row r="282" spans="1:13" x14ac:dyDescent="0.2">
      <c r="A282" s="73" t="s">
        <v>53</v>
      </c>
      <c r="B282" s="73" t="s">
        <v>54</v>
      </c>
      <c r="C282" s="69" t="s">
        <v>185</v>
      </c>
      <c r="D282" s="40" t="s">
        <v>183</v>
      </c>
      <c r="E282" s="20">
        <v>41</v>
      </c>
      <c r="F282" s="20" t="s">
        <v>191</v>
      </c>
      <c r="G282" s="73">
        <v>1</v>
      </c>
      <c r="H282" s="73">
        <v>2</v>
      </c>
      <c r="I282" s="40">
        <v>1</v>
      </c>
      <c r="J282" s="40">
        <v>5</v>
      </c>
      <c r="K282" s="20">
        <v>41</v>
      </c>
      <c r="L282" s="20">
        <v>1</v>
      </c>
      <c r="M282" s="41"/>
    </row>
    <row r="283" spans="1:13" x14ac:dyDescent="0.2">
      <c r="A283" s="73" t="s">
        <v>53</v>
      </c>
      <c r="B283" s="73" t="s">
        <v>86</v>
      </c>
      <c r="C283" s="69" t="s">
        <v>185</v>
      </c>
      <c r="D283" s="40" t="s">
        <v>183</v>
      </c>
      <c r="E283" s="20">
        <v>25</v>
      </c>
      <c r="F283" s="20" t="s">
        <v>191</v>
      </c>
      <c r="G283" s="73">
        <v>1</v>
      </c>
      <c r="H283" s="73">
        <v>1</v>
      </c>
      <c r="I283" s="40">
        <v>1</v>
      </c>
      <c r="J283" s="40">
        <v>5</v>
      </c>
      <c r="K283" s="20">
        <v>25</v>
      </c>
      <c r="L283" s="20">
        <v>1</v>
      </c>
      <c r="M283" s="41"/>
    </row>
    <row r="284" spans="1:13" x14ac:dyDescent="0.2">
      <c r="A284" s="73" t="s">
        <v>73</v>
      </c>
      <c r="B284" s="73" t="s">
        <v>86</v>
      </c>
      <c r="C284" s="69" t="s">
        <v>185</v>
      </c>
      <c r="D284" s="40" t="s">
        <v>183</v>
      </c>
      <c r="E284" s="20">
        <v>25</v>
      </c>
      <c r="F284" s="20" t="s">
        <v>194</v>
      </c>
      <c r="G284" s="73">
        <v>2</v>
      </c>
      <c r="H284" s="73">
        <v>1</v>
      </c>
      <c r="I284" s="40">
        <v>1</v>
      </c>
      <c r="J284" s="40">
        <v>5</v>
      </c>
      <c r="K284" s="20">
        <v>25</v>
      </c>
      <c r="L284" s="20">
        <v>4</v>
      </c>
      <c r="M284" s="41"/>
    </row>
    <row r="285" spans="1:13" x14ac:dyDescent="0.2">
      <c r="A285" s="73" t="s">
        <v>53</v>
      </c>
      <c r="B285" s="73" t="s">
        <v>86</v>
      </c>
      <c r="C285" s="69" t="s">
        <v>185</v>
      </c>
      <c r="D285" s="40" t="s">
        <v>183</v>
      </c>
      <c r="E285" s="20">
        <v>26</v>
      </c>
      <c r="F285" s="20" t="s">
        <v>192</v>
      </c>
      <c r="G285" s="73">
        <v>1</v>
      </c>
      <c r="H285" s="73">
        <v>1</v>
      </c>
      <c r="I285" s="40">
        <v>1</v>
      </c>
      <c r="J285" s="40">
        <v>5</v>
      </c>
      <c r="K285" s="20">
        <v>26</v>
      </c>
      <c r="L285" s="20">
        <v>2</v>
      </c>
      <c r="M285" s="41"/>
    </row>
    <row r="286" spans="1:13" x14ac:dyDescent="0.2">
      <c r="A286" s="73" t="s">
        <v>53</v>
      </c>
      <c r="B286" s="73" t="s">
        <v>54</v>
      </c>
      <c r="C286" s="69" t="s">
        <v>185</v>
      </c>
      <c r="D286" s="40" t="s">
        <v>183</v>
      </c>
      <c r="E286" s="20">
        <v>27</v>
      </c>
      <c r="F286" s="20" t="s">
        <v>191</v>
      </c>
      <c r="G286" s="73">
        <v>1</v>
      </c>
      <c r="H286" s="73">
        <v>2</v>
      </c>
      <c r="I286" s="40">
        <v>1</v>
      </c>
      <c r="J286" s="40">
        <v>5</v>
      </c>
      <c r="K286" s="20">
        <v>27</v>
      </c>
      <c r="L286" s="20">
        <v>1</v>
      </c>
      <c r="M286" s="41"/>
    </row>
    <row r="287" spans="1:13" x14ac:dyDescent="0.2">
      <c r="A287" s="73" t="s">
        <v>53</v>
      </c>
      <c r="B287" s="73" t="s">
        <v>86</v>
      </c>
      <c r="C287" s="69" t="s">
        <v>185</v>
      </c>
      <c r="D287" s="40" t="s">
        <v>183</v>
      </c>
      <c r="E287" s="20">
        <v>16</v>
      </c>
      <c r="F287" s="20" t="s">
        <v>191</v>
      </c>
      <c r="G287" s="73">
        <v>1</v>
      </c>
      <c r="H287" s="73">
        <v>1</v>
      </c>
      <c r="I287" s="40">
        <v>1</v>
      </c>
      <c r="J287" s="40">
        <v>5</v>
      </c>
      <c r="K287" s="20">
        <v>16</v>
      </c>
      <c r="L287" s="20">
        <v>1</v>
      </c>
      <c r="M287" s="41"/>
    </row>
    <row r="288" spans="1:13" x14ac:dyDescent="0.2">
      <c r="A288" s="73" t="s">
        <v>53</v>
      </c>
      <c r="B288" s="73" t="s">
        <v>54</v>
      </c>
      <c r="C288" s="69" t="s">
        <v>185</v>
      </c>
      <c r="D288" s="40" t="s">
        <v>183</v>
      </c>
      <c r="E288" s="20">
        <v>44</v>
      </c>
      <c r="F288" s="20" t="s">
        <v>191</v>
      </c>
      <c r="G288" s="73">
        <v>1</v>
      </c>
      <c r="H288" s="73">
        <v>2</v>
      </c>
      <c r="I288" s="40">
        <v>1</v>
      </c>
      <c r="J288" s="40">
        <v>5</v>
      </c>
      <c r="K288" s="20">
        <v>44</v>
      </c>
      <c r="L288" s="20">
        <v>1</v>
      </c>
      <c r="M288" s="41"/>
    </row>
    <row r="289" spans="1:13" x14ac:dyDescent="0.2">
      <c r="A289" s="73" t="s">
        <v>53</v>
      </c>
      <c r="B289" s="73" t="s">
        <v>54</v>
      </c>
      <c r="C289" s="69" t="s">
        <v>185</v>
      </c>
      <c r="D289" s="40" t="s">
        <v>183</v>
      </c>
      <c r="E289" s="20">
        <v>27</v>
      </c>
      <c r="F289" s="20" t="s">
        <v>191</v>
      </c>
      <c r="G289" s="73">
        <v>1</v>
      </c>
      <c r="H289" s="73">
        <v>2</v>
      </c>
      <c r="I289" s="40">
        <v>1</v>
      </c>
      <c r="J289" s="40">
        <v>5</v>
      </c>
      <c r="K289" s="20">
        <v>27</v>
      </c>
      <c r="L289" s="20">
        <v>1</v>
      </c>
      <c r="M289" s="41"/>
    </row>
    <row r="290" spans="1:13" x14ac:dyDescent="0.2">
      <c r="A290" s="73" t="s">
        <v>53</v>
      </c>
      <c r="B290" s="73" t="s">
        <v>86</v>
      </c>
      <c r="C290" s="69" t="s">
        <v>185</v>
      </c>
      <c r="D290" s="40" t="s">
        <v>183</v>
      </c>
      <c r="E290" s="20">
        <v>32</v>
      </c>
      <c r="F290" s="20" t="s">
        <v>192</v>
      </c>
      <c r="G290" s="73">
        <v>1</v>
      </c>
      <c r="H290" s="73">
        <v>1</v>
      </c>
      <c r="I290" s="40">
        <v>1</v>
      </c>
      <c r="J290" s="40">
        <v>5</v>
      </c>
      <c r="K290" s="20">
        <v>32</v>
      </c>
      <c r="L290" s="20">
        <v>2</v>
      </c>
      <c r="M290" s="41"/>
    </row>
    <row r="291" spans="1:13" x14ac:dyDescent="0.2">
      <c r="A291" s="74" t="s">
        <v>73</v>
      </c>
      <c r="B291" s="74" t="s">
        <v>54</v>
      </c>
      <c r="C291" s="69" t="s">
        <v>185</v>
      </c>
      <c r="D291" s="40" t="s">
        <v>183</v>
      </c>
      <c r="E291" s="20">
        <v>41</v>
      </c>
      <c r="F291" s="20" t="s">
        <v>192</v>
      </c>
      <c r="G291" s="74">
        <v>2</v>
      </c>
      <c r="H291" s="74">
        <v>2</v>
      </c>
      <c r="I291" s="40">
        <v>1</v>
      </c>
      <c r="J291" s="40">
        <v>5</v>
      </c>
      <c r="K291" s="20">
        <v>41</v>
      </c>
      <c r="L291" s="20">
        <v>2</v>
      </c>
      <c r="M291" s="41"/>
    </row>
    <row r="292" spans="1:13" x14ac:dyDescent="0.2">
      <c r="A292" s="73" t="s">
        <v>73</v>
      </c>
      <c r="B292" s="73" t="s">
        <v>54</v>
      </c>
      <c r="C292" s="69" t="s">
        <v>185</v>
      </c>
      <c r="D292" s="40" t="s">
        <v>183</v>
      </c>
      <c r="E292" s="20">
        <v>41</v>
      </c>
      <c r="F292" s="20" t="s">
        <v>192</v>
      </c>
      <c r="G292" s="73">
        <v>2</v>
      </c>
      <c r="H292" s="73">
        <v>2</v>
      </c>
      <c r="I292" s="40">
        <v>1</v>
      </c>
      <c r="J292" s="40">
        <v>5</v>
      </c>
      <c r="K292" s="20">
        <v>41</v>
      </c>
      <c r="L292" s="20">
        <v>2</v>
      </c>
      <c r="M292" s="41"/>
    </row>
    <row r="293" spans="1:13" x14ac:dyDescent="0.2">
      <c r="A293" s="73" t="s">
        <v>53</v>
      </c>
      <c r="B293" s="73" t="s">
        <v>86</v>
      </c>
      <c r="C293" s="69" t="s">
        <v>185</v>
      </c>
      <c r="D293" s="40" t="s">
        <v>183</v>
      </c>
      <c r="E293" s="20">
        <v>41</v>
      </c>
      <c r="F293" s="20" t="s">
        <v>193</v>
      </c>
      <c r="G293" s="73">
        <v>1</v>
      </c>
      <c r="H293" s="73">
        <v>1</v>
      </c>
      <c r="I293" s="40">
        <v>1</v>
      </c>
      <c r="J293" s="40">
        <v>5</v>
      </c>
      <c r="K293" s="20">
        <v>41</v>
      </c>
      <c r="L293" s="20">
        <v>3</v>
      </c>
      <c r="M293" s="41"/>
    </row>
    <row r="294" spans="1:13" x14ac:dyDescent="0.2">
      <c r="A294" s="73" t="s">
        <v>53</v>
      </c>
      <c r="B294" s="73" t="s">
        <v>54</v>
      </c>
      <c r="C294" s="69" t="s">
        <v>185</v>
      </c>
      <c r="D294" s="40" t="s">
        <v>183</v>
      </c>
      <c r="E294" s="20">
        <v>41</v>
      </c>
      <c r="F294" s="20" t="s">
        <v>191</v>
      </c>
      <c r="G294" s="73">
        <v>1</v>
      </c>
      <c r="H294" s="73">
        <v>2</v>
      </c>
      <c r="I294" s="40">
        <v>1</v>
      </c>
      <c r="J294" s="40">
        <v>5</v>
      </c>
      <c r="K294" s="20">
        <v>41</v>
      </c>
      <c r="L294" s="20">
        <v>1</v>
      </c>
      <c r="M294" s="41"/>
    </row>
    <row r="295" spans="1:13" x14ac:dyDescent="0.2">
      <c r="A295" s="73" t="s">
        <v>53</v>
      </c>
      <c r="B295" s="73" t="s">
        <v>54</v>
      </c>
      <c r="C295" s="69" t="s">
        <v>185</v>
      </c>
      <c r="D295" s="40" t="s">
        <v>183</v>
      </c>
      <c r="E295" s="20">
        <v>43</v>
      </c>
      <c r="F295" s="20" t="s">
        <v>191</v>
      </c>
      <c r="G295" s="73">
        <v>1</v>
      </c>
      <c r="H295" s="73">
        <v>2</v>
      </c>
      <c r="I295" s="40">
        <v>1</v>
      </c>
      <c r="J295" s="40">
        <v>5</v>
      </c>
      <c r="K295" s="20">
        <v>43</v>
      </c>
      <c r="L295" s="20">
        <v>1</v>
      </c>
      <c r="M295" s="41"/>
    </row>
    <row r="296" spans="1:13" x14ac:dyDescent="0.2">
      <c r="A296" s="73" t="s">
        <v>53</v>
      </c>
      <c r="B296" s="73" t="s">
        <v>54</v>
      </c>
      <c r="C296" s="69" t="s">
        <v>185</v>
      </c>
      <c r="D296" s="40" t="s">
        <v>183</v>
      </c>
      <c r="E296" s="20">
        <v>37</v>
      </c>
      <c r="F296" s="20" t="s">
        <v>191</v>
      </c>
      <c r="G296" s="73">
        <v>1</v>
      </c>
      <c r="H296" s="73">
        <v>2</v>
      </c>
      <c r="I296" s="40">
        <v>1</v>
      </c>
      <c r="J296" s="40">
        <v>5</v>
      </c>
      <c r="K296" s="20">
        <v>37</v>
      </c>
      <c r="L296" s="20">
        <v>1</v>
      </c>
      <c r="M296" s="41"/>
    </row>
    <row r="297" spans="1:13" x14ac:dyDescent="0.2">
      <c r="A297" s="73" t="s">
        <v>53</v>
      </c>
      <c r="B297" s="73" t="s">
        <v>54</v>
      </c>
      <c r="C297" s="69" t="s">
        <v>185</v>
      </c>
      <c r="D297" s="40" t="s">
        <v>183</v>
      </c>
      <c r="E297" s="20">
        <v>46</v>
      </c>
      <c r="F297" s="20" t="s">
        <v>191</v>
      </c>
      <c r="G297" s="73">
        <v>1</v>
      </c>
      <c r="H297" s="73">
        <v>2</v>
      </c>
      <c r="I297" s="40">
        <v>1</v>
      </c>
      <c r="J297" s="40">
        <v>5</v>
      </c>
      <c r="K297" s="20">
        <v>46</v>
      </c>
      <c r="L297" s="20">
        <v>1</v>
      </c>
      <c r="M297" s="41"/>
    </row>
    <row r="298" spans="1:13" x14ac:dyDescent="0.2">
      <c r="A298" s="73" t="s">
        <v>73</v>
      </c>
      <c r="B298" s="73" t="s">
        <v>54</v>
      </c>
      <c r="C298" s="69" t="s">
        <v>185</v>
      </c>
      <c r="D298" s="40" t="s">
        <v>183</v>
      </c>
      <c r="E298" s="20">
        <v>46</v>
      </c>
      <c r="F298" s="20" t="s">
        <v>191</v>
      </c>
      <c r="G298" s="73">
        <v>2</v>
      </c>
      <c r="H298" s="73">
        <v>2</v>
      </c>
      <c r="I298" s="40">
        <v>1</v>
      </c>
      <c r="J298" s="40">
        <v>5</v>
      </c>
      <c r="K298" s="20">
        <v>46</v>
      </c>
      <c r="L298" s="20">
        <v>1</v>
      </c>
      <c r="M298" s="41"/>
    </row>
    <row r="299" spans="1:13" x14ac:dyDescent="0.2">
      <c r="A299" s="73" t="s">
        <v>53</v>
      </c>
      <c r="B299" s="73" t="s">
        <v>54</v>
      </c>
      <c r="C299" s="69" t="s">
        <v>185</v>
      </c>
      <c r="D299" s="40" t="s">
        <v>183</v>
      </c>
      <c r="E299" s="20">
        <v>31</v>
      </c>
      <c r="F299" s="20" t="s">
        <v>191</v>
      </c>
      <c r="G299" s="73">
        <v>1</v>
      </c>
      <c r="H299" s="73">
        <v>2</v>
      </c>
      <c r="I299" s="40">
        <v>1</v>
      </c>
      <c r="J299" s="40">
        <v>5</v>
      </c>
      <c r="K299" s="20">
        <v>31</v>
      </c>
      <c r="L299" s="20">
        <v>1</v>
      </c>
      <c r="M299" s="41"/>
    </row>
    <row r="300" spans="1:13" x14ac:dyDescent="0.2">
      <c r="A300" s="73" t="s">
        <v>53</v>
      </c>
      <c r="B300" s="73" t="s">
        <v>86</v>
      </c>
      <c r="C300" s="69" t="s">
        <v>185</v>
      </c>
      <c r="D300" s="40" t="s">
        <v>183</v>
      </c>
      <c r="E300" s="20">
        <v>35</v>
      </c>
      <c r="F300" s="20" t="s">
        <v>193</v>
      </c>
      <c r="G300" s="73">
        <v>1</v>
      </c>
      <c r="H300" s="73">
        <v>1</v>
      </c>
      <c r="I300" s="40">
        <v>1</v>
      </c>
      <c r="J300" s="40">
        <v>5</v>
      </c>
      <c r="K300" s="20">
        <v>35</v>
      </c>
      <c r="L300" s="20">
        <v>3</v>
      </c>
      <c r="M300" s="41"/>
    </row>
    <row r="301" spans="1:13" x14ac:dyDescent="0.2">
      <c r="A301" s="73" t="s">
        <v>53</v>
      </c>
      <c r="B301" s="73" t="s">
        <v>86</v>
      </c>
      <c r="C301" s="69" t="s">
        <v>185</v>
      </c>
      <c r="D301" s="40" t="s">
        <v>183</v>
      </c>
      <c r="E301" s="20">
        <v>34</v>
      </c>
      <c r="F301" s="20" t="s">
        <v>193</v>
      </c>
      <c r="G301" s="73">
        <v>1</v>
      </c>
      <c r="H301" s="73">
        <v>1</v>
      </c>
      <c r="I301" s="40">
        <v>1</v>
      </c>
      <c r="J301" s="40">
        <v>5</v>
      </c>
      <c r="K301" s="20">
        <v>34</v>
      </c>
      <c r="L301" s="20">
        <v>3</v>
      </c>
      <c r="M301" s="41"/>
    </row>
    <row r="302" spans="1:13" x14ac:dyDescent="0.2">
      <c r="A302" s="25" t="s">
        <v>53</v>
      </c>
      <c r="B302" s="66" t="s">
        <v>86</v>
      </c>
      <c r="C302" s="69" t="s">
        <v>184</v>
      </c>
      <c r="D302" s="40" t="s">
        <v>176</v>
      </c>
      <c r="E302" s="26">
        <v>12</v>
      </c>
      <c r="F302" s="26" t="s">
        <v>191</v>
      </c>
      <c r="G302" s="25">
        <v>1</v>
      </c>
      <c r="H302" s="25">
        <v>1</v>
      </c>
      <c r="I302" s="40">
        <v>2</v>
      </c>
      <c r="J302" s="40">
        <v>0</v>
      </c>
      <c r="K302" s="26">
        <v>12</v>
      </c>
      <c r="L302" s="26">
        <v>1</v>
      </c>
      <c r="M302" s="41"/>
    </row>
    <row r="303" spans="1:13" x14ac:dyDescent="0.2">
      <c r="A303" s="40" t="s">
        <v>53</v>
      </c>
      <c r="B303" s="69" t="s">
        <v>86</v>
      </c>
      <c r="C303" s="69" t="s">
        <v>184</v>
      </c>
      <c r="D303" s="40" t="s">
        <v>176</v>
      </c>
      <c r="E303" s="41">
        <v>13</v>
      </c>
      <c r="F303" s="20" t="s">
        <v>193</v>
      </c>
      <c r="G303" s="40">
        <v>1</v>
      </c>
      <c r="H303" s="40">
        <v>1</v>
      </c>
      <c r="I303" s="40">
        <v>2</v>
      </c>
      <c r="J303" s="40">
        <v>0</v>
      </c>
      <c r="K303" s="41">
        <v>13</v>
      </c>
      <c r="L303" s="20">
        <v>3</v>
      </c>
      <c r="M303" s="41"/>
    </row>
    <row r="304" spans="1:13" x14ac:dyDescent="0.2">
      <c r="A304" s="29" t="s">
        <v>53</v>
      </c>
      <c r="B304" s="73" t="s">
        <v>54</v>
      </c>
      <c r="C304" s="69" t="s">
        <v>184</v>
      </c>
      <c r="D304" s="40" t="s">
        <v>176</v>
      </c>
      <c r="E304" s="20">
        <v>14</v>
      </c>
      <c r="F304" s="20" t="s">
        <v>193</v>
      </c>
      <c r="G304" s="29">
        <v>1</v>
      </c>
      <c r="H304" s="29">
        <v>2</v>
      </c>
      <c r="I304" s="40">
        <v>2</v>
      </c>
      <c r="J304" s="40">
        <v>0</v>
      </c>
      <c r="K304" s="20">
        <v>14</v>
      </c>
      <c r="L304" s="20">
        <v>3</v>
      </c>
      <c r="M304" s="41"/>
    </row>
    <row r="305" spans="1:13" x14ac:dyDescent="0.2">
      <c r="A305" s="29" t="s">
        <v>53</v>
      </c>
      <c r="B305" s="73" t="s">
        <v>54</v>
      </c>
      <c r="C305" s="69" t="s">
        <v>184</v>
      </c>
      <c r="D305" s="40" t="s">
        <v>176</v>
      </c>
      <c r="E305" s="20">
        <v>14</v>
      </c>
      <c r="F305" s="20" t="s">
        <v>192</v>
      </c>
      <c r="G305" s="29">
        <v>1</v>
      </c>
      <c r="H305" s="29">
        <v>2</v>
      </c>
      <c r="I305" s="40">
        <v>2</v>
      </c>
      <c r="J305" s="40">
        <v>0</v>
      </c>
      <c r="K305" s="20">
        <v>14</v>
      </c>
      <c r="L305" s="20">
        <v>2</v>
      </c>
      <c r="M305" s="41"/>
    </row>
    <row r="306" spans="1:13" x14ac:dyDescent="0.2">
      <c r="A306" s="29" t="s">
        <v>53</v>
      </c>
      <c r="B306" s="73" t="s">
        <v>86</v>
      </c>
      <c r="C306" s="69" t="s">
        <v>184</v>
      </c>
      <c r="D306" s="40" t="s">
        <v>176</v>
      </c>
      <c r="E306" s="20">
        <v>14</v>
      </c>
      <c r="F306" s="20" t="s">
        <v>194</v>
      </c>
      <c r="G306" s="29">
        <v>1</v>
      </c>
      <c r="H306" s="29">
        <v>1</v>
      </c>
      <c r="I306" s="40">
        <v>2</v>
      </c>
      <c r="J306" s="40">
        <v>0</v>
      </c>
      <c r="K306" s="20">
        <v>14</v>
      </c>
      <c r="L306" s="20">
        <v>4</v>
      </c>
      <c r="M306" s="41"/>
    </row>
    <row r="307" spans="1:13" x14ac:dyDescent="0.2">
      <c r="A307" s="29" t="s">
        <v>53</v>
      </c>
      <c r="B307" s="73" t="s">
        <v>86</v>
      </c>
      <c r="C307" s="69" t="s">
        <v>184</v>
      </c>
      <c r="D307" s="40" t="s">
        <v>176</v>
      </c>
      <c r="E307" s="20">
        <v>15</v>
      </c>
      <c r="F307" s="20" t="s">
        <v>192</v>
      </c>
      <c r="G307" s="29">
        <v>1</v>
      </c>
      <c r="H307" s="29">
        <v>1</v>
      </c>
      <c r="I307" s="40">
        <v>2</v>
      </c>
      <c r="J307" s="40">
        <v>0</v>
      </c>
      <c r="K307" s="20">
        <v>15</v>
      </c>
      <c r="L307" s="20">
        <v>2</v>
      </c>
      <c r="M307" s="41"/>
    </row>
    <row r="308" spans="1:13" x14ac:dyDescent="0.2">
      <c r="A308" s="29" t="s">
        <v>53</v>
      </c>
      <c r="B308" s="73" t="s">
        <v>86</v>
      </c>
      <c r="C308" s="69" t="s">
        <v>184</v>
      </c>
      <c r="D308" s="40" t="s">
        <v>176</v>
      </c>
      <c r="E308" s="20">
        <v>16</v>
      </c>
      <c r="F308" s="20" t="s">
        <v>193</v>
      </c>
      <c r="G308" s="29">
        <v>1</v>
      </c>
      <c r="H308" s="29">
        <v>1</v>
      </c>
      <c r="I308" s="40">
        <v>2</v>
      </c>
      <c r="J308" s="40">
        <v>0</v>
      </c>
      <c r="K308" s="20">
        <v>16</v>
      </c>
      <c r="L308" s="20">
        <v>3</v>
      </c>
      <c r="M308" s="41"/>
    </row>
    <row r="309" spans="1:13" x14ac:dyDescent="0.2">
      <c r="A309" s="29" t="s">
        <v>53</v>
      </c>
      <c r="B309" s="73" t="s">
        <v>54</v>
      </c>
      <c r="C309" s="69" t="s">
        <v>184</v>
      </c>
      <c r="D309" s="40" t="s">
        <v>176</v>
      </c>
      <c r="E309" s="20">
        <v>16</v>
      </c>
      <c r="F309" s="20" t="s">
        <v>194</v>
      </c>
      <c r="G309" s="29">
        <v>1</v>
      </c>
      <c r="H309" s="29">
        <v>2</v>
      </c>
      <c r="I309" s="40">
        <v>2</v>
      </c>
      <c r="J309" s="40">
        <v>0</v>
      </c>
      <c r="K309" s="20">
        <v>16</v>
      </c>
      <c r="L309" s="20">
        <v>4</v>
      </c>
      <c r="M309" s="41"/>
    </row>
    <row r="310" spans="1:13" x14ac:dyDescent="0.2">
      <c r="A310" s="29" t="s">
        <v>53</v>
      </c>
      <c r="B310" s="73" t="s">
        <v>86</v>
      </c>
      <c r="C310" s="69" t="s">
        <v>184</v>
      </c>
      <c r="D310" s="40" t="s">
        <v>176</v>
      </c>
      <c r="E310" s="20">
        <v>16</v>
      </c>
      <c r="F310" s="20" t="s">
        <v>193</v>
      </c>
      <c r="G310" s="29">
        <v>1</v>
      </c>
      <c r="H310" s="29">
        <v>1</v>
      </c>
      <c r="I310" s="40">
        <v>2</v>
      </c>
      <c r="J310" s="40">
        <v>0</v>
      </c>
      <c r="K310" s="20">
        <v>16</v>
      </c>
      <c r="L310" s="20">
        <v>3</v>
      </c>
      <c r="M310" s="41"/>
    </row>
    <row r="311" spans="1:13" x14ac:dyDescent="0.2">
      <c r="A311" s="29" t="s">
        <v>53</v>
      </c>
      <c r="B311" s="73" t="s">
        <v>86</v>
      </c>
      <c r="C311" s="69" t="s">
        <v>184</v>
      </c>
      <c r="D311" s="40" t="s">
        <v>176</v>
      </c>
      <c r="E311" s="20">
        <v>17</v>
      </c>
      <c r="F311" s="20" t="s">
        <v>191</v>
      </c>
      <c r="G311" s="29">
        <v>1</v>
      </c>
      <c r="H311" s="29">
        <v>1</v>
      </c>
      <c r="I311" s="40">
        <v>2</v>
      </c>
      <c r="J311" s="40">
        <v>0</v>
      </c>
      <c r="K311" s="20">
        <v>17</v>
      </c>
      <c r="L311" s="20">
        <v>1</v>
      </c>
      <c r="M311" s="41"/>
    </row>
    <row r="312" spans="1:13" x14ac:dyDescent="0.2">
      <c r="A312" s="29" t="s">
        <v>53</v>
      </c>
      <c r="B312" s="73" t="s">
        <v>54</v>
      </c>
      <c r="C312" s="69" t="s">
        <v>184</v>
      </c>
      <c r="D312" s="40" t="s">
        <v>176</v>
      </c>
      <c r="E312" s="20">
        <v>23</v>
      </c>
      <c r="F312" s="20" t="s">
        <v>193</v>
      </c>
      <c r="G312" s="29">
        <v>1</v>
      </c>
      <c r="H312" s="29">
        <v>2</v>
      </c>
      <c r="I312" s="40">
        <v>2</v>
      </c>
      <c r="J312" s="40">
        <v>0</v>
      </c>
      <c r="K312" s="20">
        <v>23</v>
      </c>
      <c r="L312" s="20">
        <v>3</v>
      </c>
      <c r="M312" s="41"/>
    </row>
    <row r="313" spans="1:13" x14ac:dyDescent="0.2">
      <c r="A313" s="29" t="s">
        <v>53</v>
      </c>
      <c r="B313" s="73" t="s">
        <v>86</v>
      </c>
      <c r="C313" s="69" t="s">
        <v>184</v>
      </c>
      <c r="D313" s="40" t="s">
        <v>176</v>
      </c>
      <c r="E313" s="20">
        <v>24</v>
      </c>
      <c r="F313" s="20" t="s">
        <v>193</v>
      </c>
      <c r="G313" s="29">
        <v>1</v>
      </c>
      <c r="H313" s="29">
        <v>1</v>
      </c>
      <c r="I313" s="40">
        <v>2</v>
      </c>
      <c r="J313" s="40">
        <v>0</v>
      </c>
      <c r="K313" s="20">
        <v>24</v>
      </c>
      <c r="L313" s="20">
        <v>3</v>
      </c>
      <c r="M313" s="41"/>
    </row>
    <row r="314" spans="1:13" x14ac:dyDescent="0.2">
      <c r="A314" s="29" t="s">
        <v>73</v>
      </c>
      <c r="B314" s="73" t="s">
        <v>86</v>
      </c>
      <c r="C314" s="69" t="s">
        <v>184</v>
      </c>
      <c r="D314" s="40" t="s">
        <v>176</v>
      </c>
      <c r="E314" s="20">
        <v>24</v>
      </c>
      <c r="F314" s="20" t="s">
        <v>193</v>
      </c>
      <c r="G314" s="29">
        <v>2</v>
      </c>
      <c r="H314" s="29">
        <v>1</v>
      </c>
      <c r="I314" s="40">
        <v>2</v>
      </c>
      <c r="J314" s="40">
        <v>0</v>
      </c>
      <c r="K314" s="20">
        <v>24</v>
      </c>
      <c r="L314" s="20">
        <v>3</v>
      </c>
      <c r="M314" s="41"/>
    </row>
    <row r="315" spans="1:13" x14ac:dyDescent="0.2">
      <c r="A315" s="29" t="s">
        <v>53</v>
      </c>
      <c r="B315" s="73" t="s">
        <v>86</v>
      </c>
      <c r="C315" s="69" t="s">
        <v>184</v>
      </c>
      <c r="D315" s="40" t="s">
        <v>176</v>
      </c>
      <c r="E315" s="20">
        <v>25</v>
      </c>
      <c r="F315" s="20" t="s">
        <v>193</v>
      </c>
      <c r="G315" s="29">
        <v>1</v>
      </c>
      <c r="H315" s="29">
        <v>1</v>
      </c>
      <c r="I315" s="40">
        <v>2</v>
      </c>
      <c r="J315" s="40">
        <v>0</v>
      </c>
      <c r="K315" s="20">
        <v>25</v>
      </c>
      <c r="L315" s="20">
        <v>3</v>
      </c>
      <c r="M315" s="41"/>
    </row>
    <row r="316" spans="1:13" x14ac:dyDescent="0.2">
      <c r="A316" s="29" t="s">
        <v>53</v>
      </c>
      <c r="B316" s="73" t="s">
        <v>54</v>
      </c>
      <c r="C316" s="69" t="s">
        <v>184</v>
      </c>
      <c r="D316" s="40" t="s">
        <v>176</v>
      </c>
      <c r="E316" s="20">
        <v>26</v>
      </c>
      <c r="F316" s="20" t="s">
        <v>193</v>
      </c>
      <c r="G316" s="29">
        <v>1</v>
      </c>
      <c r="H316" s="29">
        <v>2</v>
      </c>
      <c r="I316" s="40">
        <v>2</v>
      </c>
      <c r="J316" s="40">
        <v>0</v>
      </c>
      <c r="K316" s="20">
        <v>26</v>
      </c>
      <c r="L316" s="20">
        <v>3</v>
      </c>
      <c r="M316" s="41"/>
    </row>
    <row r="317" spans="1:13" x14ac:dyDescent="0.2">
      <c r="A317" s="29" t="s">
        <v>53</v>
      </c>
      <c r="B317" s="73" t="s">
        <v>86</v>
      </c>
      <c r="C317" s="69" t="s">
        <v>184</v>
      </c>
      <c r="D317" s="40" t="s">
        <v>176</v>
      </c>
      <c r="E317" s="20">
        <v>26</v>
      </c>
      <c r="F317" s="20" t="s">
        <v>193</v>
      </c>
      <c r="G317" s="29">
        <v>1</v>
      </c>
      <c r="H317" s="29">
        <v>1</v>
      </c>
      <c r="I317" s="40">
        <v>2</v>
      </c>
      <c r="J317" s="40">
        <v>0</v>
      </c>
      <c r="K317" s="20">
        <v>26</v>
      </c>
      <c r="L317" s="20">
        <v>3</v>
      </c>
      <c r="M317" s="41"/>
    </row>
    <row r="318" spans="1:13" x14ac:dyDescent="0.2">
      <c r="A318" s="29" t="s">
        <v>53</v>
      </c>
      <c r="B318" s="73" t="s">
        <v>54</v>
      </c>
      <c r="C318" s="69" t="s">
        <v>184</v>
      </c>
      <c r="D318" s="40" t="s">
        <v>176</v>
      </c>
      <c r="E318" s="20">
        <v>26</v>
      </c>
      <c r="F318" s="20" t="s">
        <v>193</v>
      </c>
      <c r="G318" s="29">
        <v>1</v>
      </c>
      <c r="H318" s="29">
        <v>2</v>
      </c>
      <c r="I318" s="40">
        <v>2</v>
      </c>
      <c r="J318" s="40">
        <v>0</v>
      </c>
      <c r="K318" s="20">
        <v>26</v>
      </c>
      <c r="L318" s="20">
        <v>3</v>
      </c>
      <c r="M318" s="41"/>
    </row>
    <row r="319" spans="1:13" x14ac:dyDescent="0.2">
      <c r="A319" s="29" t="s">
        <v>53</v>
      </c>
      <c r="B319" s="73" t="s">
        <v>54</v>
      </c>
      <c r="C319" s="69" t="s">
        <v>184</v>
      </c>
      <c r="D319" s="40" t="s">
        <v>176</v>
      </c>
      <c r="E319" s="20">
        <v>26</v>
      </c>
      <c r="F319" s="20" t="s">
        <v>193</v>
      </c>
      <c r="G319" s="29">
        <v>1</v>
      </c>
      <c r="H319" s="29">
        <v>2</v>
      </c>
      <c r="I319" s="40">
        <v>2</v>
      </c>
      <c r="J319" s="40">
        <v>0</v>
      </c>
      <c r="K319" s="20">
        <v>26</v>
      </c>
      <c r="L319" s="20">
        <v>3</v>
      </c>
      <c r="M319" s="41"/>
    </row>
    <row r="320" spans="1:13" x14ac:dyDescent="0.2">
      <c r="A320" s="29" t="s">
        <v>53</v>
      </c>
      <c r="B320" s="73" t="s">
        <v>86</v>
      </c>
      <c r="C320" s="69" t="s">
        <v>184</v>
      </c>
      <c r="D320" s="40" t="s">
        <v>176</v>
      </c>
      <c r="E320" s="20">
        <v>31</v>
      </c>
      <c r="F320" s="20" t="s">
        <v>192</v>
      </c>
      <c r="G320" s="29">
        <v>1</v>
      </c>
      <c r="H320" s="29">
        <v>1</v>
      </c>
      <c r="I320" s="40">
        <v>2</v>
      </c>
      <c r="J320" s="40">
        <v>0</v>
      </c>
      <c r="K320" s="20">
        <v>31</v>
      </c>
      <c r="L320" s="20">
        <v>2</v>
      </c>
      <c r="M320" s="41"/>
    </row>
    <row r="321" spans="1:13" x14ac:dyDescent="0.2">
      <c r="A321" s="20" t="s">
        <v>73</v>
      </c>
      <c r="B321" s="74" t="s">
        <v>54</v>
      </c>
      <c r="C321" s="69" t="s">
        <v>184</v>
      </c>
      <c r="D321" s="40" t="s">
        <v>176</v>
      </c>
      <c r="E321" s="20">
        <v>31</v>
      </c>
      <c r="F321" s="20" t="s">
        <v>193</v>
      </c>
      <c r="G321" s="20">
        <v>2</v>
      </c>
      <c r="H321" s="20">
        <v>2</v>
      </c>
      <c r="I321" s="40">
        <v>2</v>
      </c>
      <c r="J321" s="40">
        <v>0</v>
      </c>
      <c r="K321" s="20">
        <v>31</v>
      </c>
      <c r="L321" s="20">
        <v>3</v>
      </c>
      <c r="M321" s="41"/>
    </row>
    <row r="322" spans="1:13" x14ac:dyDescent="0.2">
      <c r="A322" s="29" t="s">
        <v>73</v>
      </c>
      <c r="B322" s="73" t="s">
        <v>54</v>
      </c>
      <c r="C322" s="69" t="s">
        <v>184</v>
      </c>
      <c r="D322" s="40" t="s">
        <v>176</v>
      </c>
      <c r="E322" s="20">
        <v>31</v>
      </c>
      <c r="F322" s="20" t="s">
        <v>193</v>
      </c>
      <c r="G322" s="29">
        <v>2</v>
      </c>
      <c r="H322" s="29">
        <v>2</v>
      </c>
      <c r="I322" s="40">
        <v>2</v>
      </c>
      <c r="J322" s="40">
        <v>0</v>
      </c>
      <c r="K322" s="20">
        <v>31</v>
      </c>
      <c r="L322" s="20">
        <v>3</v>
      </c>
      <c r="M322" s="41"/>
    </row>
    <row r="323" spans="1:13" x14ac:dyDescent="0.2">
      <c r="A323" s="29" t="s">
        <v>53</v>
      </c>
      <c r="B323" s="73" t="s">
        <v>86</v>
      </c>
      <c r="C323" s="69" t="s">
        <v>184</v>
      </c>
      <c r="D323" s="40" t="s">
        <v>176</v>
      </c>
      <c r="E323" s="20">
        <v>31</v>
      </c>
      <c r="F323" s="20" t="s">
        <v>192</v>
      </c>
      <c r="G323" s="29">
        <v>1</v>
      </c>
      <c r="H323" s="29">
        <v>1</v>
      </c>
      <c r="I323" s="40">
        <v>2</v>
      </c>
      <c r="J323" s="40">
        <v>0</v>
      </c>
      <c r="K323" s="20">
        <v>31</v>
      </c>
      <c r="L323" s="20">
        <v>2</v>
      </c>
      <c r="M323" s="41"/>
    </row>
    <row r="324" spans="1:13" x14ac:dyDescent="0.2">
      <c r="A324" s="29" t="s">
        <v>53</v>
      </c>
      <c r="B324" s="73" t="s">
        <v>54</v>
      </c>
      <c r="C324" s="69" t="s">
        <v>184</v>
      </c>
      <c r="D324" s="40" t="s">
        <v>176</v>
      </c>
      <c r="E324" s="20">
        <v>33</v>
      </c>
      <c r="F324" s="20" t="s">
        <v>193</v>
      </c>
      <c r="G324" s="29">
        <v>1</v>
      </c>
      <c r="H324" s="29">
        <v>2</v>
      </c>
      <c r="I324" s="40">
        <v>2</v>
      </c>
      <c r="J324" s="40">
        <v>0</v>
      </c>
      <c r="K324" s="20">
        <v>33</v>
      </c>
      <c r="L324" s="20">
        <v>3</v>
      </c>
      <c r="M324" s="41"/>
    </row>
    <row r="325" spans="1:13" x14ac:dyDescent="0.2">
      <c r="A325" s="29" t="s">
        <v>53</v>
      </c>
      <c r="B325" s="73" t="s">
        <v>54</v>
      </c>
      <c r="C325" s="69" t="s">
        <v>184</v>
      </c>
      <c r="D325" s="40" t="s">
        <v>176</v>
      </c>
      <c r="E325" s="20">
        <v>34</v>
      </c>
      <c r="F325" s="20" t="s">
        <v>193</v>
      </c>
      <c r="G325" s="29">
        <v>1</v>
      </c>
      <c r="H325" s="29">
        <v>2</v>
      </c>
      <c r="I325" s="40">
        <v>2</v>
      </c>
      <c r="J325" s="40">
        <v>0</v>
      </c>
      <c r="K325" s="20">
        <v>34</v>
      </c>
      <c r="L325" s="20">
        <v>3</v>
      </c>
      <c r="M325" s="41"/>
    </row>
    <row r="326" spans="1:13" x14ac:dyDescent="0.2">
      <c r="A326" s="29" t="s">
        <v>53</v>
      </c>
      <c r="B326" s="73" t="s">
        <v>54</v>
      </c>
      <c r="C326" s="69" t="s">
        <v>184</v>
      </c>
      <c r="D326" s="40" t="s">
        <v>176</v>
      </c>
      <c r="E326" s="20">
        <v>36</v>
      </c>
      <c r="F326" s="20" t="s">
        <v>193</v>
      </c>
      <c r="G326" s="29">
        <v>1</v>
      </c>
      <c r="H326" s="29">
        <v>2</v>
      </c>
      <c r="I326" s="40">
        <v>2</v>
      </c>
      <c r="J326" s="40">
        <v>0</v>
      </c>
      <c r="K326" s="20">
        <v>36</v>
      </c>
      <c r="L326" s="20">
        <v>3</v>
      </c>
      <c r="M326" s="41"/>
    </row>
    <row r="327" spans="1:13" x14ac:dyDescent="0.2">
      <c r="A327" s="29" t="s">
        <v>53</v>
      </c>
      <c r="B327" s="73" t="s">
        <v>54</v>
      </c>
      <c r="C327" s="69" t="s">
        <v>184</v>
      </c>
      <c r="D327" s="40" t="s">
        <v>176</v>
      </c>
      <c r="E327" s="20">
        <v>45</v>
      </c>
      <c r="F327" s="20" t="s">
        <v>193</v>
      </c>
      <c r="G327" s="29">
        <v>1</v>
      </c>
      <c r="H327" s="29">
        <v>2</v>
      </c>
      <c r="I327" s="40">
        <v>2</v>
      </c>
      <c r="J327" s="40">
        <v>0</v>
      </c>
      <c r="K327" s="20">
        <v>45</v>
      </c>
      <c r="L327" s="20">
        <v>3</v>
      </c>
      <c r="M327" s="41"/>
    </row>
    <row r="328" spans="1:13" x14ac:dyDescent="0.2">
      <c r="A328" s="29" t="s">
        <v>73</v>
      </c>
      <c r="B328" s="73" t="s">
        <v>54</v>
      </c>
      <c r="C328" s="69" t="s">
        <v>184</v>
      </c>
      <c r="D328" s="40" t="s">
        <v>176</v>
      </c>
      <c r="E328" s="20">
        <v>45</v>
      </c>
      <c r="F328" s="20" t="s">
        <v>194</v>
      </c>
      <c r="G328" s="29">
        <v>2</v>
      </c>
      <c r="H328" s="29">
        <v>2</v>
      </c>
      <c r="I328" s="40">
        <v>2</v>
      </c>
      <c r="J328" s="40">
        <v>0</v>
      </c>
      <c r="K328" s="20">
        <v>45</v>
      </c>
      <c r="L328" s="20">
        <v>4</v>
      </c>
      <c r="M328" s="41"/>
    </row>
    <row r="329" spans="1:13" x14ac:dyDescent="0.2">
      <c r="A329" s="29" t="s">
        <v>53</v>
      </c>
      <c r="B329" s="73" t="s">
        <v>54</v>
      </c>
      <c r="C329" s="69" t="s">
        <v>184</v>
      </c>
      <c r="D329" s="40" t="s">
        <v>176</v>
      </c>
      <c r="E329" s="20">
        <v>46</v>
      </c>
      <c r="F329" s="20" t="s">
        <v>194</v>
      </c>
      <c r="G329" s="29">
        <v>1</v>
      </c>
      <c r="H329" s="29">
        <v>2</v>
      </c>
      <c r="I329" s="40">
        <v>2</v>
      </c>
      <c r="J329" s="40">
        <v>0</v>
      </c>
      <c r="K329" s="20">
        <v>46</v>
      </c>
      <c r="L329" s="20">
        <v>4</v>
      </c>
      <c r="M329" s="41"/>
    </row>
    <row r="330" spans="1:13" x14ac:dyDescent="0.2">
      <c r="A330" s="29" t="s">
        <v>53</v>
      </c>
      <c r="B330" s="73" t="s">
        <v>86</v>
      </c>
      <c r="C330" s="69" t="s">
        <v>184</v>
      </c>
      <c r="D330" s="40" t="s">
        <v>176</v>
      </c>
      <c r="E330" s="20">
        <v>46</v>
      </c>
      <c r="F330" s="20" t="s">
        <v>192</v>
      </c>
      <c r="G330" s="29">
        <v>1</v>
      </c>
      <c r="H330" s="29">
        <v>1</v>
      </c>
      <c r="I330" s="40">
        <v>2</v>
      </c>
      <c r="J330" s="40">
        <v>0</v>
      </c>
      <c r="K330" s="20">
        <v>46</v>
      </c>
      <c r="L330" s="20">
        <v>2</v>
      </c>
      <c r="M330" s="41"/>
    </row>
    <row r="331" spans="1:13" x14ac:dyDescent="0.2">
      <c r="A331" s="29" t="s">
        <v>53</v>
      </c>
      <c r="B331" s="73" t="s">
        <v>86</v>
      </c>
      <c r="C331" s="69" t="s">
        <v>184</v>
      </c>
      <c r="D331" s="40" t="s">
        <v>176</v>
      </c>
      <c r="E331" s="20">
        <v>46</v>
      </c>
      <c r="F331" s="20" t="s">
        <v>192</v>
      </c>
      <c r="G331" s="29">
        <v>1</v>
      </c>
      <c r="H331" s="29">
        <v>1</v>
      </c>
      <c r="I331" s="40">
        <v>2</v>
      </c>
      <c r="J331" s="40">
        <v>0</v>
      </c>
      <c r="K331" s="20">
        <v>46</v>
      </c>
      <c r="L331" s="20">
        <v>2</v>
      </c>
      <c r="M331" s="41"/>
    </row>
    <row r="332" spans="1:13" x14ac:dyDescent="0.2">
      <c r="A332" s="66" t="s">
        <v>53</v>
      </c>
      <c r="B332" s="66" t="s">
        <v>86</v>
      </c>
      <c r="C332" s="69" t="s">
        <v>184</v>
      </c>
      <c r="D332" s="40" t="s">
        <v>176</v>
      </c>
      <c r="E332" s="26">
        <v>22</v>
      </c>
      <c r="F332" s="26" t="s">
        <v>191</v>
      </c>
      <c r="G332" s="66">
        <v>1</v>
      </c>
      <c r="H332" s="66">
        <v>1</v>
      </c>
      <c r="I332" s="40">
        <v>2</v>
      </c>
      <c r="J332" s="40">
        <v>0</v>
      </c>
      <c r="K332" s="26">
        <v>22</v>
      </c>
      <c r="L332" s="26">
        <v>1</v>
      </c>
      <c r="M332" s="41"/>
    </row>
    <row r="333" spans="1:13" x14ac:dyDescent="0.2">
      <c r="A333" s="69" t="s">
        <v>53</v>
      </c>
      <c r="B333" s="69" t="s">
        <v>86</v>
      </c>
      <c r="C333" s="69" t="s">
        <v>184</v>
      </c>
      <c r="D333" s="40" t="s">
        <v>176</v>
      </c>
      <c r="E333" s="41">
        <v>12</v>
      </c>
      <c r="F333" s="20" t="s">
        <v>194</v>
      </c>
      <c r="G333" s="69">
        <v>1</v>
      </c>
      <c r="H333" s="69">
        <v>1</v>
      </c>
      <c r="I333" s="40">
        <v>2</v>
      </c>
      <c r="J333" s="40">
        <v>0</v>
      </c>
      <c r="K333" s="41">
        <v>12</v>
      </c>
      <c r="L333" s="20">
        <v>4</v>
      </c>
      <c r="M333" s="41"/>
    </row>
    <row r="334" spans="1:13" x14ac:dyDescent="0.2">
      <c r="A334" s="73" t="s">
        <v>53</v>
      </c>
      <c r="B334" s="73" t="s">
        <v>54</v>
      </c>
      <c r="C334" s="69" t="s">
        <v>184</v>
      </c>
      <c r="D334" s="40" t="s">
        <v>176</v>
      </c>
      <c r="E334" s="20">
        <v>15</v>
      </c>
      <c r="F334" s="20" t="s">
        <v>193</v>
      </c>
      <c r="G334" s="73">
        <v>1</v>
      </c>
      <c r="H334" s="73">
        <v>2</v>
      </c>
      <c r="I334" s="40">
        <v>2</v>
      </c>
      <c r="J334" s="40">
        <v>0</v>
      </c>
      <c r="K334" s="20">
        <v>15</v>
      </c>
      <c r="L334" s="20">
        <v>3</v>
      </c>
      <c r="M334" s="41"/>
    </row>
    <row r="335" spans="1:13" x14ac:dyDescent="0.2">
      <c r="A335" s="73" t="s">
        <v>53</v>
      </c>
      <c r="B335" s="73" t="s">
        <v>54</v>
      </c>
      <c r="C335" s="69" t="s">
        <v>184</v>
      </c>
      <c r="D335" s="40" t="s">
        <v>176</v>
      </c>
      <c r="E335" s="20">
        <v>15</v>
      </c>
      <c r="F335" s="20" t="s">
        <v>193</v>
      </c>
      <c r="G335" s="73">
        <v>1</v>
      </c>
      <c r="H335" s="73">
        <v>2</v>
      </c>
      <c r="I335" s="40">
        <v>2</v>
      </c>
      <c r="J335" s="40">
        <v>0</v>
      </c>
      <c r="K335" s="20">
        <v>15</v>
      </c>
      <c r="L335" s="20">
        <v>3</v>
      </c>
      <c r="M335" s="41"/>
    </row>
    <row r="336" spans="1:13" x14ac:dyDescent="0.2">
      <c r="A336" s="73" t="s">
        <v>53</v>
      </c>
      <c r="B336" s="73" t="s">
        <v>86</v>
      </c>
      <c r="C336" s="69" t="s">
        <v>184</v>
      </c>
      <c r="D336" s="40" t="s">
        <v>176</v>
      </c>
      <c r="E336" s="20">
        <v>25</v>
      </c>
      <c r="F336" s="20" t="s">
        <v>193</v>
      </c>
      <c r="G336" s="73">
        <v>1</v>
      </c>
      <c r="H336" s="73">
        <v>1</v>
      </c>
      <c r="I336" s="40">
        <v>2</v>
      </c>
      <c r="J336" s="40">
        <v>0</v>
      </c>
      <c r="K336" s="20">
        <v>25</v>
      </c>
      <c r="L336" s="20">
        <v>3</v>
      </c>
      <c r="M336" s="41"/>
    </row>
    <row r="337" spans="1:13" x14ac:dyDescent="0.2">
      <c r="A337" s="73" t="s">
        <v>53</v>
      </c>
      <c r="B337" s="73" t="s">
        <v>86</v>
      </c>
      <c r="C337" s="69" t="s">
        <v>184</v>
      </c>
      <c r="D337" s="40" t="s">
        <v>176</v>
      </c>
      <c r="E337" s="20">
        <v>14</v>
      </c>
      <c r="F337" s="20" t="s">
        <v>192</v>
      </c>
      <c r="G337" s="73">
        <v>1</v>
      </c>
      <c r="H337" s="73">
        <v>1</v>
      </c>
      <c r="I337" s="40">
        <v>2</v>
      </c>
      <c r="J337" s="40">
        <v>0</v>
      </c>
      <c r="K337" s="20">
        <v>14</v>
      </c>
      <c r="L337" s="20">
        <v>2</v>
      </c>
      <c r="M337" s="41"/>
    </row>
    <row r="338" spans="1:13" x14ac:dyDescent="0.2">
      <c r="A338" s="73" t="s">
        <v>53</v>
      </c>
      <c r="B338" s="73" t="s">
        <v>86</v>
      </c>
      <c r="C338" s="69" t="s">
        <v>184</v>
      </c>
      <c r="D338" s="40" t="s">
        <v>176</v>
      </c>
      <c r="E338" s="20">
        <v>27</v>
      </c>
      <c r="F338" s="20" t="s">
        <v>193</v>
      </c>
      <c r="G338" s="73">
        <v>1</v>
      </c>
      <c r="H338" s="73">
        <v>1</v>
      </c>
      <c r="I338" s="40">
        <v>2</v>
      </c>
      <c r="J338" s="40">
        <v>0</v>
      </c>
      <c r="K338" s="20">
        <v>27</v>
      </c>
      <c r="L338" s="20">
        <v>3</v>
      </c>
      <c r="M338" s="41"/>
    </row>
    <row r="339" spans="1:13" x14ac:dyDescent="0.2">
      <c r="A339" s="73" t="s">
        <v>53</v>
      </c>
      <c r="B339" s="73" t="s">
        <v>54</v>
      </c>
      <c r="C339" s="69" t="s">
        <v>184</v>
      </c>
      <c r="D339" s="40" t="s">
        <v>176</v>
      </c>
      <c r="E339" s="20">
        <v>17</v>
      </c>
      <c r="F339" s="20" t="s">
        <v>194</v>
      </c>
      <c r="G339" s="73">
        <v>1</v>
      </c>
      <c r="H339" s="73">
        <v>2</v>
      </c>
      <c r="I339" s="40">
        <v>2</v>
      </c>
      <c r="J339" s="40">
        <v>0</v>
      </c>
      <c r="K339" s="20">
        <v>17</v>
      </c>
      <c r="L339" s="20">
        <v>4</v>
      </c>
      <c r="M339" s="41"/>
    </row>
    <row r="340" spans="1:13" x14ac:dyDescent="0.2">
      <c r="A340" s="73" t="s">
        <v>53</v>
      </c>
      <c r="B340" s="73" t="s">
        <v>86</v>
      </c>
      <c r="C340" s="69" t="s">
        <v>184</v>
      </c>
      <c r="D340" s="40" t="s">
        <v>176</v>
      </c>
      <c r="E340" s="20">
        <v>46</v>
      </c>
      <c r="F340" s="20" t="s">
        <v>192</v>
      </c>
      <c r="G340" s="73">
        <v>1</v>
      </c>
      <c r="H340" s="73">
        <v>1</v>
      </c>
      <c r="I340" s="40">
        <v>2</v>
      </c>
      <c r="J340" s="40">
        <v>0</v>
      </c>
      <c r="K340" s="20">
        <v>46</v>
      </c>
      <c r="L340" s="20">
        <v>2</v>
      </c>
      <c r="M340" s="41"/>
    </row>
    <row r="341" spans="1:13" x14ac:dyDescent="0.2">
      <c r="A341" s="73" t="s">
        <v>53</v>
      </c>
      <c r="B341" s="73" t="s">
        <v>86</v>
      </c>
      <c r="C341" s="69" t="s">
        <v>184</v>
      </c>
      <c r="D341" s="40" t="s">
        <v>176</v>
      </c>
      <c r="E341" s="20">
        <v>45</v>
      </c>
      <c r="F341" s="20" t="s">
        <v>194</v>
      </c>
      <c r="G341" s="73">
        <v>1</v>
      </c>
      <c r="H341" s="73">
        <v>1</v>
      </c>
      <c r="I341" s="40">
        <v>2</v>
      </c>
      <c r="J341" s="40">
        <v>0</v>
      </c>
      <c r="K341" s="20">
        <v>45</v>
      </c>
      <c r="L341" s="20">
        <v>4</v>
      </c>
      <c r="M341" s="41"/>
    </row>
    <row r="342" spans="1:13" x14ac:dyDescent="0.2">
      <c r="A342" s="73" t="s">
        <v>53</v>
      </c>
      <c r="B342" s="73" t="s">
        <v>54</v>
      </c>
      <c r="C342" s="69" t="s">
        <v>184</v>
      </c>
      <c r="D342" s="40" t="s">
        <v>176</v>
      </c>
      <c r="E342" s="20">
        <v>41</v>
      </c>
      <c r="F342" s="20" t="s">
        <v>193</v>
      </c>
      <c r="G342" s="73">
        <v>1</v>
      </c>
      <c r="H342" s="73">
        <v>2</v>
      </c>
      <c r="I342" s="40">
        <v>2</v>
      </c>
      <c r="J342" s="40">
        <v>0</v>
      </c>
      <c r="K342" s="20">
        <v>41</v>
      </c>
      <c r="L342" s="20">
        <v>3</v>
      </c>
      <c r="M342" s="41"/>
    </row>
    <row r="343" spans="1:13" x14ac:dyDescent="0.2">
      <c r="A343" s="73" t="s">
        <v>53</v>
      </c>
      <c r="B343" s="73" t="s">
        <v>86</v>
      </c>
      <c r="C343" s="69" t="s">
        <v>184</v>
      </c>
      <c r="D343" s="40" t="s">
        <v>176</v>
      </c>
      <c r="E343" s="20">
        <v>25</v>
      </c>
      <c r="F343" s="20" t="s">
        <v>193</v>
      </c>
      <c r="G343" s="73">
        <v>1</v>
      </c>
      <c r="H343" s="73">
        <v>1</v>
      </c>
      <c r="I343" s="40">
        <v>2</v>
      </c>
      <c r="J343" s="40">
        <v>0</v>
      </c>
      <c r="K343" s="20">
        <v>25</v>
      </c>
      <c r="L343" s="20">
        <v>3</v>
      </c>
      <c r="M343" s="41"/>
    </row>
    <row r="344" spans="1:13" x14ac:dyDescent="0.2">
      <c r="A344" s="73" t="s">
        <v>73</v>
      </c>
      <c r="B344" s="73" t="s">
        <v>86</v>
      </c>
      <c r="C344" s="69" t="s">
        <v>184</v>
      </c>
      <c r="D344" s="40" t="s">
        <v>176</v>
      </c>
      <c r="E344" s="20">
        <v>25</v>
      </c>
      <c r="F344" s="20" t="s">
        <v>193</v>
      </c>
      <c r="G344" s="73">
        <v>2</v>
      </c>
      <c r="H344" s="73">
        <v>1</v>
      </c>
      <c r="I344" s="40">
        <v>2</v>
      </c>
      <c r="J344" s="40">
        <v>0</v>
      </c>
      <c r="K344" s="20">
        <v>25</v>
      </c>
      <c r="L344" s="20">
        <v>3</v>
      </c>
      <c r="M344" s="41"/>
    </row>
    <row r="345" spans="1:13" x14ac:dyDescent="0.2">
      <c r="A345" s="73" t="s">
        <v>53</v>
      </c>
      <c r="B345" s="73" t="s">
        <v>86</v>
      </c>
      <c r="C345" s="69" t="s">
        <v>184</v>
      </c>
      <c r="D345" s="40" t="s">
        <v>176</v>
      </c>
      <c r="E345" s="20">
        <v>26</v>
      </c>
      <c r="F345" s="20" t="s">
        <v>193</v>
      </c>
      <c r="G345" s="73">
        <v>1</v>
      </c>
      <c r="H345" s="73">
        <v>1</v>
      </c>
      <c r="I345" s="40">
        <v>2</v>
      </c>
      <c r="J345" s="40">
        <v>0</v>
      </c>
      <c r="K345" s="20">
        <v>26</v>
      </c>
      <c r="L345" s="20">
        <v>3</v>
      </c>
      <c r="M345" s="41"/>
    </row>
    <row r="346" spans="1:13" x14ac:dyDescent="0.2">
      <c r="A346" s="73" t="s">
        <v>53</v>
      </c>
      <c r="B346" s="73" t="s">
        <v>54</v>
      </c>
      <c r="C346" s="69" t="s">
        <v>184</v>
      </c>
      <c r="D346" s="40" t="s">
        <v>176</v>
      </c>
      <c r="E346" s="20">
        <v>27</v>
      </c>
      <c r="F346" s="20" t="s">
        <v>193</v>
      </c>
      <c r="G346" s="73">
        <v>1</v>
      </c>
      <c r="H346" s="73">
        <v>2</v>
      </c>
      <c r="I346" s="40">
        <v>2</v>
      </c>
      <c r="J346" s="40">
        <v>0</v>
      </c>
      <c r="K346" s="20">
        <v>27</v>
      </c>
      <c r="L346" s="20">
        <v>3</v>
      </c>
      <c r="M346" s="41"/>
    </row>
    <row r="347" spans="1:13" x14ac:dyDescent="0.2">
      <c r="A347" s="73" t="s">
        <v>53</v>
      </c>
      <c r="B347" s="73" t="s">
        <v>86</v>
      </c>
      <c r="C347" s="69" t="s">
        <v>184</v>
      </c>
      <c r="D347" s="40" t="s">
        <v>176</v>
      </c>
      <c r="E347" s="20">
        <v>16</v>
      </c>
      <c r="F347" s="20" t="s">
        <v>193</v>
      </c>
      <c r="G347" s="73">
        <v>1</v>
      </c>
      <c r="H347" s="73">
        <v>1</v>
      </c>
      <c r="I347" s="40">
        <v>2</v>
      </c>
      <c r="J347" s="40">
        <v>0</v>
      </c>
      <c r="K347" s="20">
        <v>16</v>
      </c>
      <c r="L347" s="20">
        <v>3</v>
      </c>
      <c r="M347" s="41"/>
    </row>
    <row r="348" spans="1:13" x14ac:dyDescent="0.2">
      <c r="A348" s="73" t="s">
        <v>53</v>
      </c>
      <c r="B348" s="73" t="s">
        <v>54</v>
      </c>
      <c r="C348" s="69" t="s">
        <v>184</v>
      </c>
      <c r="D348" s="40" t="s">
        <v>176</v>
      </c>
      <c r="E348" s="20">
        <v>44</v>
      </c>
      <c r="F348" s="20" t="s">
        <v>193</v>
      </c>
      <c r="G348" s="73">
        <v>1</v>
      </c>
      <c r="H348" s="73">
        <v>2</v>
      </c>
      <c r="I348" s="40">
        <v>2</v>
      </c>
      <c r="J348" s="40">
        <v>0</v>
      </c>
      <c r="K348" s="20">
        <v>44</v>
      </c>
      <c r="L348" s="20">
        <v>3</v>
      </c>
      <c r="M348" s="41"/>
    </row>
    <row r="349" spans="1:13" x14ac:dyDescent="0.2">
      <c r="A349" s="73" t="s">
        <v>53</v>
      </c>
      <c r="B349" s="73" t="s">
        <v>54</v>
      </c>
      <c r="C349" s="69" t="s">
        <v>184</v>
      </c>
      <c r="D349" s="40" t="s">
        <v>176</v>
      </c>
      <c r="E349" s="20">
        <v>27</v>
      </c>
      <c r="F349" s="20" t="s">
        <v>192</v>
      </c>
      <c r="G349" s="73">
        <v>1</v>
      </c>
      <c r="H349" s="73">
        <v>2</v>
      </c>
      <c r="I349" s="40">
        <v>2</v>
      </c>
      <c r="J349" s="40">
        <v>0</v>
      </c>
      <c r="K349" s="20">
        <v>27</v>
      </c>
      <c r="L349" s="20">
        <v>2</v>
      </c>
      <c r="M349" s="41"/>
    </row>
    <row r="350" spans="1:13" x14ac:dyDescent="0.2">
      <c r="A350" s="73" t="s">
        <v>53</v>
      </c>
      <c r="B350" s="73" t="s">
        <v>86</v>
      </c>
      <c r="C350" s="69" t="s">
        <v>184</v>
      </c>
      <c r="D350" s="40" t="s">
        <v>176</v>
      </c>
      <c r="E350" s="20">
        <v>32</v>
      </c>
      <c r="F350" s="20" t="s">
        <v>191</v>
      </c>
      <c r="G350" s="73">
        <v>1</v>
      </c>
      <c r="H350" s="73">
        <v>1</v>
      </c>
      <c r="I350" s="40">
        <v>2</v>
      </c>
      <c r="J350" s="40">
        <v>0</v>
      </c>
      <c r="K350" s="20">
        <v>32</v>
      </c>
      <c r="L350" s="20">
        <v>1</v>
      </c>
      <c r="M350" s="41"/>
    </row>
    <row r="351" spans="1:13" x14ac:dyDescent="0.2">
      <c r="A351" s="74" t="s">
        <v>73</v>
      </c>
      <c r="B351" s="74" t="s">
        <v>54</v>
      </c>
      <c r="C351" s="69" t="s">
        <v>184</v>
      </c>
      <c r="D351" s="40" t="s">
        <v>176</v>
      </c>
      <c r="E351" s="20">
        <v>41</v>
      </c>
      <c r="F351" s="20" t="s">
        <v>193</v>
      </c>
      <c r="G351" s="74">
        <v>2</v>
      </c>
      <c r="H351" s="74">
        <v>2</v>
      </c>
      <c r="I351" s="40">
        <v>2</v>
      </c>
      <c r="J351" s="40">
        <v>0</v>
      </c>
      <c r="K351" s="20">
        <v>41</v>
      </c>
      <c r="L351" s="20">
        <v>3</v>
      </c>
      <c r="M351" s="41"/>
    </row>
    <row r="352" spans="1:13" x14ac:dyDescent="0.2">
      <c r="A352" s="73" t="s">
        <v>73</v>
      </c>
      <c r="B352" s="73" t="s">
        <v>54</v>
      </c>
      <c r="C352" s="69" t="s">
        <v>184</v>
      </c>
      <c r="D352" s="40" t="s">
        <v>176</v>
      </c>
      <c r="E352" s="20">
        <v>41</v>
      </c>
      <c r="F352" s="20" t="s">
        <v>194</v>
      </c>
      <c r="G352" s="73">
        <v>2</v>
      </c>
      <c r="H352" s="73">
        <v>2</v>
      </c>
      <c r="I352" s="40">
        <v>2</v>
      </c>
      <c r="J352" s="40">
        <v>0</v>
      </c>
      <c r="K352" s="20">
        <v>41</v>
      </c>
      <c r="L352" s="20">
        <v>4</v>
      </c>
      <c r="M352" s="41"/>
    </row>
    <row r="353" spans="1:13" x14ac:dyDescent="0.2">
      <c r="A353" s="73" t="s">
        <v>53</v>
      </c>
      <c r="B353" s="73" t="s">
        <v>86</v>
      </c>
      <c r="C353" s="69" t="s">
        <v>184</v>
      </c>
      <c r="D353" s="40" t="s">
        <v>176</v>
      </c>
      <c r="E353" s="20">
        <v>41</v>
      </c>
      <c r="F353" s="20" t="s">
        <v>193</v>
      </c>
      <c r="G353" s="73">
        <v>1</v>
      </c>
      <c r="H353" s="73">
        <v>1</v>
      </c>
      <c r="I353" s="40">
        <v>2</v>
      </c>
      <c r="J353" s="40">
        <v>0</v>
      </c>
      <c r="K353" s="20">
        <v>41</v>
      </c>
      <c r="L353" s="20">
        <v>3</v>
      </c>
      <c r="M353" s="41"/>
    </row>
    <row r="354" spans="1:13" x14ac:dyDescent="0.2">
      <c r="A354" s="73" t="s">
        <v>53</v>
      </c>
      <c r="B354" s="73" t="s">
        <v>54</v>
      </c>
      <c r="C354" s="69" t="s">
        <v>184</v>
      </c>
      <c r="D354" s="40" t="s">
        <v>176</v>
      </c>
      <c r="E354" s="20">
        <v>41</v>
      </c>
      <c r="F354" s="20" t="s">
        <v>191</v>
      </c>
      <c r="G354" s="73">
        <v>1</v>
      </c>
      <c r="H354" s="73">
        <v>2</v>
      </c>
      <c r="I354" s="40">
        <v>2</v>
      </c>
      <c r="J354" s="40">
        <v>0</v>
      </c>
      <c r="K354" s="20">
        <v>41</v>
      </c>
      <c r="L354" s="20">
        <v>1</v>
      </c>
      <c r="M354" s="41"/>
    </row>
    <row r="355" spans="1:13" x14ac:dyDescent="0.2">
      <c r="A355" s="73" t="s">
        <v>53</v>
      </c>
      <c r="B355" s="73" t="s">
        <v>54</v>
      </c>
      <c r="C355" s="69" t="s">
        <v>184</v>
      </c>
      <c r="D355" s="40" t="s">
        <v>176</v>
      </c>
      <c r="E355" s="20">
        <v>43</v>
      </c>
      <c r="F355" s="20" t="s">
        <v>193</v>
      </c>
      <c r="G355" s="73">
        <v>1</v>
      </c>
      <c r="H355" s="73">
        <v>2</v>
      </c>
      <c r="I355" s="40">
        <v>2</v>
      </c>
      <c r="J355" s="40">
        <v>0</v>
      </c>
      <c r="K355" s="20">
        <v>43</v>
      </c>
      <c r="L355" s="20">
        <v>3</v>
      </c>
      <c r="M355" s="41"/>
    </row>
    <row r="356" spans="1:13" x14ac:dyDescent="0.2">
      <c r="A356" s="73" t="s">
        <v>53</v>
      </c>
      <c r="B356" s="73" t="s">
        <v>54</v>
      </c>
      <c r="C356" s="69" t="s">
        <v>184</v>
      </c>
      <c r="D356" s="40" t="s">
        <v>176</v>
      </c>
      <c r="E356" s="20">
        <v>37</v>
      </c>
      <c r="F356" s="20" t="s">
        <v>194</v>
      </c>
      <c r="G356" s="73">
        <v>1</v>
      </c>
      <c r="H356" s="73">
        <v>2</v>
      </c>
      <c r="I356" s="40">
        <v>2</v>
      </c>
      <c r="J356" s="40">
        <v>0</v>
      </c>
      <c r="K356" s="20">
        <v>37</v>
      </c>
      <c r="L356" s="20">
        <v>4</v>
      </c>
      <c r="M356" s="41"/>
    </row>
    <row r="357" spans="1:13" x14ac:dyDescent="0.2">
      <c r="A357" s="73" t="s">
        <v>53</v>
      </c>
      <c r="B357" s="73" t="s">
        <v>54</v>
      </c>
      <c r="C357" s="69" t="s">
        <v>184</v>
      </c>
      <c r="D357" s="40" t="s">
        <v>176</v>
      </c>
      <c r="E357" s="20">
        <v>46</v>
      </c>
      <c r="F357" s="20" t="s">
        <v>193</v>
      </c>
      <c r="G357" s="73">
        <v>1</v>
      </c>
      <c r="H357" s="73">
        <v>2</v>
      </c>
      <c r="I357" s="40">
        <v>2</v>
      </c>
      <c r="J357" s="40">
        <v>0</v>
      </c>
      <c r="K357" s="20">
        <v>46</v>
      </c>
      <c r="L357" s="20">
        <v>3</v>
      </c>
      <c r="M357" s="41"/>
    </row>
    <row r="358" spans="1:13" x14ac:dyDescent="0.2">
      <c r="A358" s="73" t="s">
        <v>73</v>
      </c>
      <c r="B358" s="73" t="s">
        <v>54</v>
      </c>
      <c r="C358" s="69" t="s">
        <v>184</v>
      </c>
      <c r="D358" s="40" t="s">
        <v>176</v>
      </c>
      <c r="E358" s="20">
        <v>46</v>
      </c>
      <c r="F358" s="20" t="s">
        <v>194</v>
      </c>
      <c r="G358" s="73">
        <v>2</v>
      </c>
      <c r="H358" s="73">
        <v>2</v>
      </c>
      <c r="I358" s="40">
        <v>2</v>
      </c>
      <c r="J358" s="40">
        <v>0</v>
      </c>
      <c r="K358" s="20">
        <v>46</v>
      </c>
      <c r="L358" s="20">
        <v>4</v>
      </c>
      <c r="M358" s="41"/>
    </row>
    <row r="359" spans="1:13" x14ac:dyDescent="0.2">
      <c r="A359" s="73" t="s">
        <v>53</v>
      </c>
      <c r="B359" s="73" t="s">
        <v>54</v>
      </c>
      <c r="C359" s="69" t="s">
        <v>184</v>
      </c>
      <c r="D359" s="40" t="s">
        <v>176</v>
      </c>
      <c r="E359" s="20">
        <v>31</v>
      </c>
      <c r="F359" s="20" t="s">
        <v>194</v>
      </c>
      <c r="G359" s="73">
        <v>1</v>
      </c>
      <c r="H359" s="73">
        <v>2</v>
      </c>
      <c r="I359" s="40">
        <v>2</v>
      </c>
      <c r="J359" s="40">
        <v>0</v>
      </c>
      <c r="K359" s="20">
        <v>31</v>
      </c>
      <c r="L359" s="20">
        <v>4</v>
      </c>
      <c r="M359" s="41"/>
    </row>
    <row r="360" spans="1:13" x14ac:dyDescent="0.2">
      <c r="A360" s="73" t="s">
        <v>53</v>
      </c>
      <c r="B360" s="73" t="s">
        <v>86</v>
      </c>
      <c r="C360" s="69" t="s">
        <v>184</v>
      </c>
      <c r="D360" s="40" t="s">
        <v>176</v>
      </c>
      <c r="E360" s="20">
        <v>35</v>
      </c>
      <c r="F360" s="20" t="s">
        <v>192</v>
      </c>
      <c r="G360" s="73">
        <v>1</v>
      </c>
      <c r="H360" s="73">
        <v>1</v>
      </c>
      <c r="I360" s="40">
        <v>2</v>
      </c>
      <c r="J360" s="40">
        <v>0</v>
      </c>
      <c r="K360" s="20">
        <v>35</v>
      </c>
      <c r="L360" s="20">
        <v>2</v>
      </c>
      <c r="M360" s="41"/>
    </row>
    <row r="361" spans="1:13" x14ac:dyDescent="0.2">
      <c r="A361" s="73" t="s">
        <v>53</v>
      </c>
      <c r="B361" s="73" t="s">
        <v>86</v>
      </c>
      <c r="C361" s="69" t="s">
        <v>184</v>
      </c>
      <c r="D361" s="40" t="s">
        <v>176</v>
      </c>
      <c r="E361" s="20">
        <v>34</v>
      </c>
      <c r="F361" s="20" t="s">
        <v>194</v>
      </c>
      <c r="G361" s="73">
        <v>1</v>
      </c>
      <c r="H361" s="73">
        <v>1</v>
      </c>
      <c r="I361" s="40">
        <v>2</v>
      </c>
      <c r="J361" s="40">
        <v>0</v>
      </c>
      <c r="K361" s="20">
        <v>34</v>
      </c>
      <c r="L361" s="20">
        <v>4</v>
      </c>
      <c r="M361" s="41"/>
    </row>
    <row r="362" spans="1:13" x14ac:dyDescent="0.2">
      <c r="A362" s="84" t="s">
        <v>53</v>
      </c>
      <c r="B362" s="66" t="s">
        <v>86</v>
      </c>
      <c r="C362" s="69" t="s">
        <v>184</v>
      </c>
      <c r="D362" s="40" t="s">
        <v>177</v>
      </c>
      <c r="E362" s="26">
        <v>12</v>
      </c>
      <c r="F362" s="26" t="s">
        <v>193</v>
      </c>
      <c r="G362" s="84">
        <v>1</v>
      </c>
      <c r="H362" s="84">
        <v>1</v>
      </c>
      <c r="I362" s="40">
        <v>2</v>
      </c>
      <c r="J362" s="40">
        <v>2</v>
      </c>
      <c r="K362" s="26">
        <v>12</v>
      </c>
      <c r="L362" s="26">
        <v>3</v>
      </c>
      <c r="M362" s="41"/>
    </row>
    <row r="363" spans="1:13" x14ac:dyDescent="0.2">
      <c r="A363" s="87" t="s">
        <v>53</v>
      </c>
      <c r="B363" s="69" t="s">
        <v>86</v>
      </c>
      <c r="C363" s="69" t="s">
        <v>184</v>
      </c>
      <c r="D363" s="40" t="s">
        <v>177</v>
      </c>
      <c r="E363" s="41">
        <v>13</v>
      </c>
      <c r="F363" s="20" t="s">
        <v>193</v>
      </c>
      <c r="G363" s="87">
        <v>1</v>
      </c>
      <c r="H363" s="87">
        <v>1</v>
      </c>
      <c r="I363" s="40">
        <v>2</v>
      </c>
      <c r="J363" s="40">
        <v>2</v>
      </c>
      <c r="K363" s="41">
        <v>13</v>
      </c>
      <c r="L363" s="20">
        <v>3</v>
      </c>
      <c r="M363" s="41"/>
    </row>
    <row r="364" spans="1:13" x14ac:dyDescent="0.2">
      <c r="A364" s="91" t="s">
        <v>53</v>
      </c>
      <c r="B364" s="73" t="s">
        <v>54</v>
      </c>
      <c r="C364" s="69" t="s">
        <v>184</v>
      </c>
      <c r="D364" s="40" t="s">
        <v>177</v>
      </c>
      <c r="E364" s="20">
        <v>14</v>
      </c>
      <c r="F364" s="20" t="s">
        <v>191</v>
      </c>
      <c r="G364" s="91">
        <v>1</v>
      </c>
      <c r="H364" s="91">
        <v>2</v>
      </c>
      <c r="I364" s="40">
        <v>2</v>
      </c>
      <c r="J364" s="40">
        <v>2</v>
      </c>
      <c r="K364" s="20">
        <v>14</v>
      </c>
      <c r="L364" s="20">
        <v>1</v>
      </c>
      <c r="M364" s="41"/>
    </row>
    <row r="365" spans="1:13" x14ac:dyDescent="0.2">
      <c r="A365" s="91" t="s">
        <v>53</v>
      </c>
      <c r="B365" s="73" t="s">
        <v>54</v>
      </c>
      <c r="C365" s="69" t="s">
        <v>184</v>
      </c>
      <c r="D365" s="40" t="s">
        <v>177</v>
      </c>
      <c r="E365" s="20">
        <v>14</v>
      </c>
      <c r="F365" s="20" t="s">
        <v>191</v>
      </c>
      <c r="G365" s="91">
        <v>1</v>
      </c>
      <c r="H365" s="91">
        <v>2</v>
      </c>
      <c r="I365" s="40">
        <v>2</v>
      </c>
      <c r="J365" s="40">
        <v>2</v>
      </c>
      <c r="K365" s="20">
        <v>14</v>
      </c>
      <c r="L365" s="20">
        <v>1</v>
      </c>
      <c r="M365" s="41"/>
    </row>
    <row r="366" spans="1:13" x14ac:dyDescent="0.2">
      <c r="A366" s="91" t="s">
        <v>53</v>
      </c>
      <c r="B366" s="73" t="s">
        <v>86</v>
      </c>
      <c r="C366" s="69" t="s">
        <v>184</v>
      </c>
      <c r="D366" s="40" t="s">
        <v>177</v>
      </c>
      <c r="E366" s="20">
        <v>14</v>
      </c>
      <c r="F366" s="20" t="s">
        <v>194</v>
      </c>
      <c r="G366" s="91">
        <v>1</v>
      </c>
      <c r="H366" s="91">
        <v>1</v>
      </c>
      <c r="I366" s="40">
        <v>2</v>
      </c>
      <c r="J366" s="40">
        <v>2</v>
      </c>
      <c r="K366" s="20">
        <v>14</v>
      </c>
      <c r="L366" s="20">
        <v>4</v>
      </c>
      <c r="M366" s="41"/>
    </row>
    <row r="367" spans="1:13" x14ac:dyDescent="0.2">
      <c r="A367" s="91" t="s">
        <v>53</v>
      </c>
      <c r="B367" s="73" t="s">
        <v>86</v>
      </c>
      <c r="C367" s="69" t="s">
        <v>184</v>
      </c>
      <c r="D367" s="40" t="s">
        <v>177</v>
      </c>
      <c r="E367" s="20">
        <v>15</v>
      </c>
      <c r="F367" s="20" t="s">
        <v>191</v>
      </c>
      <c r="G367" s="91">
        <v>1</v>
      </c>
      <c r="H367" s="91">
        <v>1</v>
      </c>
      <c r="I367" s="40">
        <v>2</v>
      </c>
      <c r="J367" s="40">
        <v>2</v>
      </c>
      <c r="K367" s="20">
        <v>15</v>
      </c>
      <c r="L367" s="20">
        <v>1</v>
      </c>
      <c r="M367" s="41"/>
    </row>
    <row r="368" spans="1:13" x14ac:dyDescent="0.2">
      <c r="A368" s="91" t="s">
        <v>53</v>
      </c>
      <c r="B368" s="73" t="s">
        <v>86</v>
      </c>
      <c r="C368" s="69" t="s">
        <v>184</v>
      </c>
      <c r="D368" s="40" t="s">
        <v>177</v>
      </c>
      <c r="E368" s="20">
        <v>16</v>
      </c>
      <c r="F368" s="20" t="s">
        <v>193</v>
      </c>
      <c r="G368" s="91">
        <v>1</v>
      </c>
      <c r="H368" s="91">
        <v>1</v>
      </c>
      <c r="I368" s="40">
        <v>2</v>
      </c>
      <c r="J368" s="40">
        <v>2</v>
      </c>
      <c r="K368" s="20">
        <v>16</v>
      </c>
      <c r="L368" s="20">
        <v>3</v>
      </c>
      <c r="M368" s="41"/>
    </row>
    <row r="369" spans="1:13" x14ac:dyDescent="0.2">
      <c r="A369" s="91" t="s">
        <v>53</v>
      </c>
      <c r="B369" s="73" t="s">
        <v>54</v>
      </c>
      <c r="C369" s="69" t="s">
        <v>184</v>
      </c>
      <c r="D369" s="40" t="s">
        <v>177</v>
      </c>
      <c r="E369" s="20">
        <v>16</v>
      </c>
      <c r="F369" s="20" t="s">
        <v>191</v>
      </c>
      <c r="G369" s="91">
        <v>1</v>
      </c>
      <c r="H369" s="91">
        <v>2</v>
      </c>
      <c r="I369" s="40">
        <v>2</v>
      </c>
      <c r="J369" s="40">
        <v>2</v>
      </c>
      <c r="K369" s="20">
        <v>16</v>
      </c>
      <c r="L369" s="20">
        <v>1</v>
      </c>
      <c r="M369" s="41"/>
    </row>
    <row r="370" spans="1:13" x14ac:dyDescent="0.2">
      <c r="A370" s="91" t="s">
        <v>53</v>
      </c>
      <c r="B370" s="73" t="s">
        <v>86</v>
      </c>
      <c r="C370" s="69" t="s">
        <v>184</v>
      </c>
      <c r="D370" s="40" t="s">
        <v>177</v>
      </c>
      <c r="E370" s="20">
        <v>16</v>
      </c>
      <c r="F370" s="20" t="s">
        <v>192</v>
      </c>
      <c r="G370" s="91">
        <v>1</v>
      </c>
      <c r="H370" s="91">
        <v>1</v>
      </c>
      <c r="I370" s="40">
        <v>2</v>
      </c>
      <c r="J370" s="40">
        <v>2</v>
      </c>
      <c r="K370" s="20">
        <v>16</v>
      </c>
      <c r="L370" s="20">
        <v>2</v>
      </c>
      <c r="M370" s="41"/>
    </row>
    <row r="371" spans="1:13" x14ac:dyDescent="0.2">
      <c r="A371" s="91" t="s">
        <v>53</v>
      </c>
      <c r="B371" s="73" t="s">
        <v>86</v>
      </c>
      <c r="C371" s="69" t="s">
        <v>184</v>
      </c>
      <c r="D371" s="40" t="s">
        <v>177</v>
      </c>
      <c r="E371" s="20">
        <v>17</v>
      </c>
      <c r="F371" s="20" t="s">
        <v>191</v>
      </c>
      <c r="G371" s="91">
        <v>1</v>
      </c>
      <c r="H371" s="91">
        <v>1</v>
      </c>
      <c r="I371" s="40">
        <v>2</v>
      </c>
      <c r="J371" s="40">
        <v>2</v>
      </c>
      <c r="K371" s="20">
        <v>17</v>
      </c>
      <c r="L371" s="20">
        <v>1</v>
      </c>
      <c r="M371" s="41"/>
    </row>
    <row r="372" spans="1:13" x14ac:dyDescent="0.2">
      <c r="A372" s="91" t="s">
        <v>53</v>
      </c>
      <c r="B372" s="73" t="s">
        <v>54</v>
      </c>
      <c r="C372" s="69" t="s">
        <v>184</v>
      </c>
      <c r="D372" s="40" t="s">
        <v>177</v>
      </c>
      <c r="E372" s="20">
        <v>23</v>
      </c>
      <c r="F372" s="20" t="s">
        <v>191</v>
      </c>
      <c r="G372" s="91">
        <v>1</v>
      </c>
      <c r="H372" s="91">
        <v>2</v>
      </c>
      <c r="I372" s="40">
        <v>2</v>
      </c>
      <c r="J372" s="40">
        <v>2</v>
      </c>
      <c r="K372" s="20">
        <v>23</v>
      </c>
      <c r="L372" s="20">
        <v>1</v>
      </c>
      <c r="M372" s="41"/>
    </row>
    <row r="373" spans="1:13" x14ac:dyDescent="0.2">
      <c r="A373" s="91" t="s">
        <v>53</v>
      </c>
      <c r="B373" s="73" t="s">
        <v>86</v>
      </c>
      <c r="C373" s="69" t="s">
        <v>184</v>
      </c>
      <c r="D373" s="40" t="s">
        <v>177</v>
      </c>
      <c r="E373" s="20">
        <v>24</v>
      </c>
      <c r="F373" s="20" t="s">
        <v>192</v>
      </c>
      <c r="G373" s="91">
        <v>1</v>
      </c>
      <c r="H373" s="91">
        <v>1</v>
      </c>
      <c r="I373" s="40">
        <v>2</v>
      </c>
      <c r="J373" s="40">
        <v>2</v>
      </c>
      <c r="K373" s="20">
        <v>24</v>
      </c>
      <c r="L373" s="20">
        <v>2</v>
      </c>
      <c r="M373" s="41"/>
    </row>
    <row r="374" spans="1:13" x14ac:dyDescent="0.2">
      <c r="A374" s="91" t="s">
        <v>73</v>
      </c>
      <c r="B374" s="73" t="s">
        <v>86</v>
      </c>
      <c r="C374" s="69" t="s">
        <v>184</v>
      </c>
      <c r="D374" s="40" t="s">
        <v>177</v>
      </c>
      <c r="E374" s="20">
        <v>24</v>
      </c>
      <c r="F374" s="20" t="s">
        <v>193</v>
      </c>
      <c r="G374" s="91">
        <v>2</v>
      </c>
      <c r="H374" s="91">
        <v>1</v>
      </c>
      <c r="I374" s="40">
        <v>2</v>
      </c>
      <c r="J374" s="40">
        <v>2</v>
      </c>
      <c r="K374" s="20">
        <v>24</v>
      </c>
      <c r="L374" s="20">
        <v>3</v>
      </c>
      <c r="M374" s="41"/>
    </row>
    <row r="375" spans="1:13" x14ac:dyDescent="0.2">
      <c r="A375" s="91" t="s">
        <v>53</v>
      </c>
      <c r="B375" s="73" t="s">
        <v>86</v>
      </c>
      <c r="C375" s="69" t="s">
        <v>184</v>
      </c>
      <c r="D375" s="40" t="s">
        <v>177</v>
      </c>
      <c r="E375" s="20">
        <v>25</v>
      </c>
      <c r="F375" s="20" t="s">
        <v>193</v>
      </c>
      <c r="G375" s="91">
        <v>1</v>
      </c>
      <c r="H375" s="91">
        <v>1</v>
      </c>
      <c r="I375" s="40">
        <v>2</v>
      </c>
      <c r="J375" s="40">
        <v>2</v>
      </c>
      <c r="K375" s="20">
        <v>25</v>
      </c>
      <c r="L375" s="20">
        <v>3</v>
      </c>
      <c r="M375" s="41"/>
    </row>
    <row r="376" spans="1:13" x14ac:dyDescent="0.2">
      <c r="A376" s="91" t="s">
        <v>53</v>
      </c>
      <c r="B376" s="73" t="s">
        <v>54</v>
      </c>
      <c r="C376" s="69" t="s">
        <v>184</v>
      </c>
      <c r="D376" s="40" t="s">
        <v>177</v>
      </c>
      <c r="E376" s="20">
        <v>26</v>
      </c>
      <c r="F376" s="20" t="s">
        <v>192</v>
      </c>
      <c r="G376" s="91">
        <v>1</v>
      </c>
      <c r="H376" s="91">
        <v>2</v>
      </c>
      <c r="I376" s="40">
        <v>2</v>
      </c>
      <c r="J376" s="40">
        <v>2</v>
      </c>
      <c r="K376" s="20">
        <v>26</v>
      </c>
      <c r="L376" s="20">
        <v>2</v>
      </c>
      <c r="M376" s="41"/>
    </row>
    <row r="377" spans="1:13" x14ac:dyDescent="0.2">
      <c r="A377" s="91" t="s">
        <v>53</v>
      </c>
      <c r="B377" s="73" t="s">
        <v>86</v>
      </c>
      <c r="C377" s="69" t="s">
        <v>184</v>
      </c>
      <c r="D377" s="40" t="s">
        <v>177</v>
      </c>
      <c r="E377" s="20">
        <v>26</v>
      </c>
      <c r="F377" s="20" t="s">
        <v>193</v>
      </c>
      <c r="G377" s="91">
        <v>1</v>
      </c>
      <c r="H377" s="91">
        <v>1</v>
      </c>
      <c r="I377" s="40">
        <v>2</v>
      </c>
      <c r="J377" s="40">
        <v>2</v>
      </c>
      <c r="K377" s="20">
        <v>26</v>
      </c>
      <c r="L377" s="20">
        <v>3</v>
      </c>
      <c r="M377" s="41"/>
    </row>
    <row r="378" spans="1:13" x14ac:dyDescent="0.2">
      <c r="A378" s="91" t="s">
        <v>53</v>
      </c>
      <c r="B378" s="73" t="s">
        <v>54</v>
      </c>
      <c r="C378" s="69" t="s">
        <v>184</v>
      </c>
      <c r="D378" s="40" t="s">
        <v>177</v>
      </c>
      <c r="E378" s="20">
        <v>26</v>
      </c>
      <c r="F378" s="20" t="s">
        <v>191</v>
      </c>
      <c r="G378" s="91">
        <v>1</v>
      </c>
      <c r="H378" s="91">
        <v>2</v>
      </c>
      <c r="I378" s="40">
        <v>2</v>
      </c>
      <c r="J378" s="40">
        <v>2</v>
      </c>
      <c r="K378" s="20">
        <v>26</v>
      </c>
      <c r="L378" s="20">
        <v>1</v>
      </c>
      <c r="M378" s="41"/>
    </row>
    <row r="379" spans="1:13" x14ac:dyDescent="0.2">
      <c r="A379" s="91" t="s">
        <v>53</v>
      </c>
      <c r="B379" s="73" t="s">
        <v>54</v>
      </c>
      <c r="C379" s="69" t="s">
        <v>184</v>
      </c>
      <c r="D379" s="40" t="s">
        <v>177</v>
      </c>
      <c r="E379" s="20">
        <v>26</v>
      </c>
      <c r="F379" s="20" t="s">
        <v>192</v>
      </c>
      <c r="G379" s="91">
        <v>1</v>
      </c>
      <c r="H379" s="91">
        <v>2</v>
      </c>
      <c r="I379" s="40">
        <v>2</v>
      </c>
      <c r="J379" s="40">
        <v>2</v>
      </c>
      <c r="K379" s="20">
        <v>26</v>
      </c>
      <c r="L379" s="20">
        <v>2</v>
      </c>
      <c r="M379" s="41"/>
    </row>
    <row r="380" spans="1:13" x14ac:dyDescent="0.2">
      <c r="A380" s="91" t="s">
        <v>53</v>
      </c>
      <c r="B380" s="73" t="s">
        <v>86</v>
      </c>
      <c r="C380" s="69" t="s">
        <v>184</v>
      </c>
      <c r="D380" s="40" t="s">
        <v>177</v>
      </c>
      <c r="E380" s="20">
        <v>31</v>
      </c>
      <c r="F380" s="20" t="s">
        <v>191</v>
      </c>
      <c r="G380" s="91">
        <v>1</v>
      </c>
      <c r="H380" s="91">
        <v>1</v>
      </c>
      <c r="I380" s="40">
        <v>2</v>
      </c>
      <c r="J380" s="40">
        <v>2</v>
      </c>
      <c r="K380" s="20">
        <v>31</v>
      </c>
      <c r="L380" s="20">
        <v>1</v>
      </c>
      <c r="M380" s="41"/>
    </row>
    <row r="381" spans="1:13" x14ac:dyDescent="0.2">
      <c r="A381" s="92" t="s">
        <v>73</v>
      </c>
      <c r="B381" s="74" t="s">
        <v>54</v>
      </c>
      <c r="C381" s="69" t="s">
        <v>184</v>
      </c>
      <c r="D381" s="40" t="s">
        <v>177</v>
      </c>
      <c r="E381" s="20">
        <v>31</v>
      </c>
      <c r="F381" s="20" t="s">
        <v>191</v>
      </c>
      <c r="G381" s="92">
        <v>2</v>
      </c>
      <c r="H381" s="92">
        <v>2</v>
      </c>
      <c r="I381" s="40">
        <v>2</v>
      </c>
      <c r="J381" s="40">
        <v>2</v>
      </c>
      <c r="K381" s="20">
        <v>31</v>
      </c>
      <c r="L381" s="20">
        <v>1</v>
      </c>
      <c r="M381" s="41"/>
    </row>
    <row r="382" spans="1:13" x14ac:dyDescent="0.2">
      <c r="A382" s="91" t="s">
        <v>73</v>
      </c>
      <c r="B382" s="73" t="s">
        <v>54</v>
      </c>
      <c r="C382" s="69" t="s">
        <v>184</v>
      </c>
      <c r="D382" s="40" t="s">
        <v>177</v>
      </c>
      <c r="E382" s="20">
        <v>31</v>
      </c>
      <c r="F382" s="20" t="s">
        <v>191</v>
      </c>
      <c r="G382" s="91">
        <v>2</v>
      </c>
      <c r="H382" s="91">
        <v>2</v>
      </c>
      <c r="I382" s="40">
        <v>2</v>
      </c>
      <c r="J382" s="40">
        <v>2</v>
      </c>
      <c r="K382" s="20">
        <v>31</v>
      </c>
      <c r="L382" s="20">
        <v>1</v>
      </c>
      <c r="M382" s="41"/>
    </row>
    <row r="383" spans="1:13" x14ac:dyDescent="0.2">
      <c r="A383" s="91" t="s">
        <v>53</v>
      </c>
      <c r="B383" s="73" t="s">
        <v>86</v>
      </c>
      <c r="C383" s="69" t="s">
        <v>184</v>
      </c>
      <c r="D383" s="40" t="s">
        <v>177</v>
      </c>
      <c r="E383" s="20">
        <v>31</v>
      </c>
      <c r="F383" s="20" t="s">
        <v>193</v>
      </c>
      <c r="G383" s="91">
        <v>1</v>
      </c>
      <c r="H383" s="91">
        <v>1</v>
      </c>
      <c r="I383" s="40">
        <v>2</v>
      </c>
      <c r="J383" s="40">
        <v>2</v>
      </c>
      <c r="K383" s="20">
        <v>31</v>
      </c>
      <c r="L383" s="20">
        <v>3</v>
      </c>
      <c r="M383" s="41"/>
    </row>
    <row r="384" spans="1:13" x14ac:dyDescent="0.2">
      <c r="A384" s="91" t="s">
        <v>53</v>
      </c>
      <c r="B384" s="73" t="s">
        <v>54</v>
      </c>
      <c r="C384" s="69" t="s">
        <v>184</v>
      </c>
      <c r="D384" s="40" t="s">
        <v>177</v>
      </c>
      <c r="E384" s="20">
        <v>33</v>
      </c>
      <c r="F384" s="20" t="s">
        <v>192</v>
      </c>
      <c r="G384" s="91">
        <v>1</v>
      </c>
      <c r="H384" s="91">
        <v>2</v>
      </c>
      <c r="I384" s="40">
        <v>2</v>
      </c>
      <c r="J384" s="40">
        <v>2</v>
      </c>
      <c r="K384" s="20">
        <v>33</v>
      </c>
      <c r="L384" s="20">
        <v>2</v>
      </c>
      <c r="M384" s="41"/>
    </row>
    <row r="385" spans="1:13" x14ac:dyDescent="0.2">
      <c r="A385" s="91" t="s">
        <v>53</v>
      </c>
      <c r="B385" s="73" t="s">
        <v>54</v>
      </c>
      <c r="C385" s="69" t="s">
        <v>184</v>
      </c>
      <c r="D385" s="40" t="s">
        <v>177</v>
      </c>
      <c r="E385" s="20">
        <v>34</v>
      </c>
      <c r="F385" s="20" t="s">
        <v>191</v>
      </c>
      <c r="G385" s="91">
        <v>1</v>
      </c>
      <c r="H385" s="91">
        <v>2</v>
      </c>
      <c r="I385" s="40">
        <v>2</v>
      </c>
      <c r="J385" s="40">
        <v>2</v>
      </c>
      <c r="K385" s="20">
        <v>34</v>
      </c>
      <c r="L385" s="20">
        <v>1</v>
      </c>
      <c r="M385" s="41"/>
    </row>
    <row r="386" spans="1:13" x14ac:dyDescent="0.2">
      <c r="A386" s="91" t="s">
        <v>53</v>
      </c>
      <c r="B386" s="73" t="s">
        <v>54</v>
      </c>
      <c r="C386" s="69" t="s">
        <v>184</v>
      </c>
      <c r="D386" s="40" t="s">
        <v>177</v>
      </c>
      <c r="E386" s="20">
        <v>36</v>
      </c>
      <c r="F386" s="20" t="s">
        <v>191</v>
      </c>
      <c r="G386" s="91">
        <v>1</v>
      </c>
      <c r="H386" s="91">
        <v>2</v>
      </c>
      <c r="I386" s="40">
        <v>2</v>
      </c>
      <c r="J386" s="40">
        <v>2</v>
      </c>
      <c r="K386" s="20">
        <v>36</v>
      </c>
      <c r="L386" s="20">
        <v>1</v>
      </c>
      <c r="M386" s="41"/>
    </row>
    <row r="387" spans="1:13" x14ac:dyDescent="0.2">
      <c r="A387" s="91" t="s">
        <v>53</v>
      </c>
      <c r="B387" s="73" t="s">
        <v>54</v>
      </c>
      <c r="C387" s="69" t="s">
        <v>184</v>
      </c>
      <c r="D387" s="40" t="s">
        <v>177</v>
      </c>
      <c r="E387" s="20">
        <v>45</v>
      </c>
      <c r="F387" s="20" t="s">
        <v>191</v>
      </c>
      <c r="G387" s="91">
        <v>1</v>
      </c>
      <c r="H387" s="91">
        <v>2</v>
      </c>
      <c r="I387" s="40">
        <v>2</v>
      </c>
      <c r="J387" s="40">
        <v>2</v>
      </c>
      <c r="K387" s="20">
        <v>45</v>
      </c>
      <c r="L387" s="20">
        <v>1</v>
      </c>
      <c r="M387" s="41"/>
    </row>
    <row r="388" spans="1:13" x14ac:dyDescent="0.2">
      <c r="A388" s="91" t="s">
        <v>73</v>
      </c>
      <c r="B388" s="73" t="s">
        <v>54</v>
      </c>
      <c r="C388" s="69" t="s">
        <v>184</v>
      </c>
      <c r="D388" s="40" t="s">
        <v>177</v>
      </c>
      <c r="E388" s="20">
        <v>45</v>
      </c>
      <c r="F388" s="20" t="s">
        <v>191</v>
      </c>
      <c r="G388" s="91">
        <v>2</v>
      </c>
      <c r="H388" s="91">
        <v>2</v>
      </c>
      <c r="I388" s="40">
        <v>2</v>
      </c>
      <c r="J388" s="40">
        <v>2</v>
      </c>
      <c r="K388" s="20">
        <v>45</v>
      </c>
      <c r="L388" s="20">
        <v>1</v>
      </c>
      <c r="M388" s="41"/>
    </row>
    <row r="389" spans="1:13" x14ac:dyDescent="0.2">
      <c r="A389" s="91" t="s">
        <v>53</v>
      </c>
      <c r="B389" s="73" t="s">
        <v>54</v>
      </c>
      <c r="C389" s="69" t="s">
        <v>184</v>
      </c>
      <c r="D389" s="40" t="s">
        <v>177</v>
      </c>
      <c r="E389" s="20">
        <v>46</v>
      </c>
      <c r="F389" s="20" t="s">
        <v>191</v>
      </c>
      <c r="G389" s="91">
        <v>1</v>
      </c>
      <c r="H389" s="91">
        <v>2</v>
      </c>
      <c r="I389" s="40">
        <v>2</v>
      </c>
      <c r="J389" s="40">
        <v>2</v>
      </c>
      <c r="K389" s="20">
        <v>46</v>
      </c>
      <c r="L389" s="20">
        <v>1</v>
      </c>
      <c r="M389" s="41"/>
    </row>
    <row r="390" spans="1:13" x14ac:dyDescent="0.2">
      <c r="A390" s="91" t="s">
        <v>53</v>
      </c>
      <c r="B390" s="73" t="s">
        <v>86</v>
      </c>
      <c r="C390" s="69" t="s">
        <v>184</v>
      </c>
      <c r="D390" s="40" t="s">
        <v>177</v>
      </c>
      <c r="E390" s="20">
        <v>46</v>
      </c>
      <c r="F390" s="20" t="s">
        <v>192</v>
      </c>
      <c r="G390" s="91">
        <v>1</v>
      </c>
      <c r="H390" s="91">
        <v>1</v>
      </c>
      <c r="I390" s="40">
        <v>2</v>
      </c>
      <c r="J390" s="40">
        <v>2</v>
      </c>
      <c r="K390" s="20">
        <v>46</v>
      </c>
      <c r="L390" s="20">
        <v>2</v>
      </c>
      <c r="M390" s="41"/>
    </row>
    <row r="391" spans="1:13" x14ac:dyDescent="0.2">
      <c r="A391" s="91" t="s">
        <v>53</v>
      </c>
      <c r="B391" s="73" t="s">
        <v>86</v>
      </c>
      <c r="C391" s="69" t="s">
        <v>184</v>
      </c>
      <c r="D391" s="40" t="s">
        <v>177</v>
      </c>
      <c r="E391" s="20">
        <v>46</v>
      </c>
      <c r="F391" s="20" t="s">
        <v>192</v>
      </c>
      <c r="G391" s="91">
        <v>1</v>
      </c>
      <c r="H391" s="91">
        <v>1</v>
      </c>
      <c r="I391" s="40">
        <v>2</v>
      </c>
      <c r="J391" s="40">
        <v>2</v>
      </c>
      <c r="K391" s="20">
        <v>46</v>
      </c>
      <c r="L391" s="20">
        <v>2</v>
      </c>
      <c r="M391" s="41"/>
    </row>
    <row r="392" spans="1:13" x14ac:dyDescent="0.2">
      <c r="A392" s="66" t="s">
        <v>53</v>
      </c>
      <c r="B392" s="66" t="s">
        <v>86</v>
      </c>
      <c r="C392" s="69" t="s">
        <v>184</v>
      </c>
      <c r="D392" s="40" t="s">
        <v>177</v>
      </c>
      <c r="E392" s="26">
        <v>22</v>
      </c>
      <c r="F392" s="26" t="s">
        <v>191</v>
      </c>
      <c r="G392" s="66">
        <v>1</v>
      </c>
      <c r="H392" s="66">
        <v>1</v>
      </c>
      <c r="I392" s="40">
        <v>2</v>
      </c>
      <c r="J392" s="40">
        <v>2</v>
      </c>
      <c r="K392" s="26">
        <v>22</v>
      </c>
      <c r="L392" s="26">
        <v>1</v>
      </c>
      <c r="M392" s="41"/>
    </row>
    <row r="393" spans="1:13" x14ac:dyDescent="0.2">
      <c r="A393" s="69" t="s">
        <v>53</v>
      </c>
      <c r="B393" s="69" t="s">
        <v>86</v>
      </c>
      <c r="C393" s="69" t="s">
        <v>184</v>
      </c>
      <c r="D393" s="40" t="s">
        <v>177</v>
      </c>
      <c r="E393" s="41">
        <v>12</v>
      </c>
      <c r="F393" s="20" t="s">
        <v>194</v>
      </c>
      <c r="G393" s="69">
        <v>1</v>
      </c>
      <c r="H393" s="69">
        <v>1</v>
      </c>
      <c r="I393" s="40">
        <v>2</v>
      </c>
      <c r="J393" s="40">
        <v>2</v>
      </c>
      <c r="K393" s="41">
        <v>12</v>
      </c>
      <c r="L393" s="20">
        <v>4</v>
      </c>
      <c r="M393" s="41"/>
    </row>
    <row r="394" spans="1:13" x14ac:dyDescent="0.2">
      <c r="A394" s="73" t="s">
        <v>53</v>
      </c>
      <c r="B394" s="73" t="s">
        <v>54</v>
      </c>
      <c r="C394" s="69" t="s">
        <v>184</v>
      </c>
      <c r="D394" s="40" t="s">
        <v>177</v>
      </c>
      <c r="E394" s="20">
        <v>15</v>
      </c>
      <c r="F394" s="20" t="s">
        <v>191</v>
      </c>
      <c r="G394" s="73">
        <v>1</v>
      </c>
      <c r="H394" s="73">
        <v>2</v>
      </c>
      <c r="I394" s="40">
        <v>2</v>
      </c>
      <c r="J394" s="40">
        <v>2</v>
      </c>
      <c r="K394" s="20">
        <v>15</v>
      </c>
      <c r="L394" s="20">
        <v>1</v>
      </c>
      <c r="M394" s="41"/>
    </row>
    <row r="395" spans="1:13" x14ac:dyDescent="0.2">
      <c r="A395" s="73" t="s">
        <v>53</v>
      </c>
      <c r="B395" s="73" t="s">
        <v>54</v>
      </c>
      <c r="C395" s="69" t="s">
        <v>184</v>
      </c>
      <c r="D395" s="40" t="s">
        <v>177</v>
      </c>
      <c r="E395" s="20">
        <v>15</v>
      </c>
      <c r="F395" s="20" t="s">
        <v>191</v>
      </c>
      <c r="G395" s="73">
        <v>1</v>
      </c>
      <c r="H395" s="73">
        <v>2</v>
      </c>
      <c r="I395" s="40">
        <v>2</v>
      </c>
      <c r="J395" s="40">
        <v>2</v>
      </c>
      <c r="K395" s="20">
        <v>15</v>
      </c>
      <c r="L395" s="20">
        <v>1</v>
      </c>
      <c r="M395" s="41"/>
    </row>
    <row r="396" spans="1:13" x14ac:dyDescent="0.2">
      <c r="A396" s="73" t="s">
        <v>53</v>
      </c>
      <c r="B396" s="73" t="s">
        <v>86</v>
      </c>
      <c r="C396" s="69" t="s">
        <v>184</v>
      </c>
      <c r="D396" s="40" t="s">
        <v>177</v>
      </c>
      <c r="E396" s="20">
        <v>25</v>
      </c>
      <c r="F396" s="20" t="s">
        <v>193</v>
      </c>
      <c r="G396" s="73">
        <v>1</v>
      </c>
      <c r="H396" s="73">
        <v>1</v>
      </c>
      <c r="I396" s="40">
        <v>2</v>
      </c>
      <c r="J396" s="40">
        <v>2</v>
      </c>
      <c r="K396" s="20">
        <v>25</v>
      </c>
      <c r="L396" s="20">
        <v>3</v>
      </c>
      <c r="M396" s="41"/>
    </row>
    <row r="397" spans="1:13" x14ac:dyDescent="0.2">
      <c r="A397" s="73" t="s">
        <v>53</v>
      </c>
      <c r="B397" s="73" t="s">
        <v>86</v>
      </c>
      <c r="C397" s="69" t="s">
        <v>184</v>
      </c>
      <c r="D397" s="40" t="s">
        <v>177</v>
      </c>
      <c r="E397" s="20">
        <v>14</v>
      </c>
      <c r="F397" s="20" t="s">
        <v>191</v>
      </c>
      <c r="G397" s="73">
        <v>1</v>
      </c>
      <c r="H397" s="73">
        <v>1</v>
      </c>
      <c r="I397" s="40">
        <v>2</v>
      </c>
      <c r="J397" s="40">
        <v>2</v>
      </c>
      <c r="K397" s="20">
        <v>14</v>
      </c>
      <c r="L397" s="20">
        <v>1</v>
      </c>
      <c r="M397" s="41"/>
    </row>
    <row r="398" spans="1:13" x14ac:dyDescent="0.2">
      <c r="A398" s="73" t="s">
        <v>53</v>
      </c>
      <c r="B398" s="73" t="s">
        <v>86</v>
      </c>
      <c r="C398" s="69" t="s">
        <v>184</v>
      </c>
      <c r="D398" s="40" t="s">
        <v>177</v>
      </c>
      <c r="E398" s="20">
        <v>27</v>
      </c>
      <c r="F398" s="20" t="s">
        <v>193</v>
      </c>
      <c r="G398" s="73">
        <v>1</v>
      </c>
      <c r="H398" s="73">
        <v>1</v>
      </c>
      <c r="I398" s="40">
        <v>2</v>
      </c>
      <c r="J398" s="40">
        <v>2</v>
      </c>
      <c r="K398" s="20">
        <v>27</v>
      </c>
      <c r="L398" s="20">
        <v>3</v>
      </c>
      <c r="M398" s="41"/>
    </row>
    <row r="399" spans="1:13" x14ac:dyDescent="0.2">
      <c r="A399" s="73" t="s">
        <v>53</v>
      </c>
      <c r="B399" s="73" t="s">
        <v>54</v>
      </c>
      <c r="C399" s="69" t="s">
        <v>184</v>
      </c>
      <c r="D399" s="40" t="s">
        <v>177</v>
      </c>
      <c r="E399" s="20">
        <v>17</v>
      </c>
      <c r="F399" s="20" t="s">
        <v>193</v>
      </c>
      <c r="G399" s="73">
        <v>1</v>
      </c>
      <c r="H399" s="73">
        <v>2</v>
      </c>
      <c r="I399" s="40">
        <v>2</v>
      </c>
      <c r="J399" s="40">
        <v>2</v>
      </c>
      <c r="K399" s="20">
        <v>17</v>
      </c>
      <c r="L399" s="20">
        <v>3</v>
      </c>
      <c r="M399" s="41"/>
    </row>
    <row r="400" spans="1:13" x14ac:dyDescent="0.2">
      <c r="A400" s="73" t="s">
        <v>53</v>
      </c>
      <c r="B400" s="73" t="s">
        <v>86</v>
      </c>
      <c r="C400" s="69" t="s">
        <v>184</v>
      </c>
      <c r="D400" s="40" t="s">
        <v>177</v>
      </c>
      <c r="E400" s="20">
        <v>46</v>
      </c>
      <c r="F400" s="20" t="s">
        <v>192</v>
      </c>
      <c r="G400" s="73">
        <v>1</v>
      </c>
      <c r="H400" s="73">
        <v>1</v>
      </c>
      <c r="I400" s="40">
        <v>2</v>
      </c>
      <c r="J400" s="40">
        <v>2</v>
      </c>
      <c r="K400" s="20">
        <v>46</v>
      </c>
      <c r="L400" s="20">
        <v>2</v>
      </c>
      <c r="M400" s="41"/>
    </row>
    <row r="401" spans="1:13" x14ac:dyDescent="0.2">
      <c r="A401" s="73" t="s">
        <v>53</v>
      </c>
      <c r="B401" s="73" t="s">
        <v>86</v>
      </c>
      <c r="C401" s="69" t="s">
        <v>184</v>
      </c>
      <c r="D401" s="40" t="s">
        <v>177</v>
      </c>
      <c r="E401" s="20">
        <v>45</v>
      </c>
      <c r="F401" s="20" t="s">
        <v>193</v>
      </c>
      <c r="G401" s="73">
        <v>1</v>
      </c>
      <c r="H401" s="73">
        <v>1</v>
      </c>
      <c r="I401" s="40">
        <v>2</v>
      </c>
      <c r="J401" s="40">
        <v>2</v>
      </c>
      <c r="K401" s="20">
        <v>45</v>
      </c>
      <c r="L401" s="20">
        <v>3</v>
      </c>
      <c r="M401" s="41"/>
    </row>
    <row r="402" spans="1:13" x14ac:dyDescent="0.2">
      <c r="A402" s="73" t="s">
        <v>53</v>
      </c>
      <c r="B402" s="73" t="s">
        <v>54</v>
      </c>
      <c r="C402" s="69" t="s">
        <v>184</v>
      </c>
      <c r="D402" s="40" t="s">
        <v>177</v>
      </c>
      <c r="E402" s="20">
        <v>41</v>
      </c>
      <c r="F402" s="20" t="s">
        <v>191</v>
      </c>
      <c r="G402" s="73">
        <v>1</v>
      </c>
      <c r="H402" s="73">
        <v>2</v>
      </c>
      <c r="I402" s="40">
        <v>2</v>
      </c>
      <c r="J402" s="40">
        <v>2</v>
      </c>
      <c r="K402" s="20">
        <v>41</v>
      </c>
      <c r="L402" s="20">
        <v>1</v>
      </c>
      <c r="M402" s="41"/>
    </row>
    <row r="403" spans="1:13" x14ac:dyDescent="0.2">
      <c r="A403" s="73" t="s">
        <v>53</v>
      </c>
      <c r="B403" s="73" t="s">
        <v>86</v>
      </c>
      <c r="C403" s="69" t="s">
        <v>184</v>
      </c>
      <c r="D403" s="40" t="s">
        <v>177</v>
      </c>
      <c r="E403" s="20">
        <v>25</v>
      </c>
      <c r="F403" s="20" t="s">
        <v>193</v>
      </c>
      <c r="G403" s="73">
        <v>1</v>
      </c>
      <c r="H403" s="73">
        <v>1</v>
      </c>
      <c r="I403" s="40">
        <v>2</v>
      </c>
      <c r="J403" s="40">
        <v>2</v>
      </c>
      <c r="K403" s="20">
        <v>25</v>
      </c>
      <c r="L403" s="20">
        <v>3</v>
      </c>
      <c r="M403" s="41"/>
    </row>
    <row r="404" spans="1:13" x14ac:dyDescent="0.2">
      <c r="A404" s="73" t="s">
        <v>73</v>
      </c>
      <c r="B404" s="73" t="s">
        <v>86</v>
      </c>
      <c r="C404" s="69" t="s">
        <v>184</v>
      </c>
      <c r="D404" s="40" t="s">
        <v>177</v>
      </c>
      <c r="E404" s="20">
        <v>25</v>
      </c>
      <c r="F404" s="20" t="s">
        <v>193</v>
      </c>
      <c r="G404" s="73">
        <v>2</v>
      </c>
      <c r="H404" s="73">
        <v>1</v>
      </c>
      <c r="I404" s="40">
        <v>2</v>
      </c>
      <c r="J404" s="40">
        <v>2</v>
      </c>
      <c r="K404" s="20">
        <v>25</v>
      </c>
      <c r="L404" s="20">
        <v>3</v>
      </c>
      <c r="M404" s="41"/>
    </row>
    <row r="405" spans="1:13" x14ac:dyDescent="0.2">
      <c r="A405" s="73" t="s">
        <v>53</v>
      </c>
      <c r="B405" s="73" t="s">
        <v>86</v>
      </c>
      <c r="C405" s="69" t="s">
        <v>184</v>
      </c>
      <c r="D405" s="40" t="s">
        <v>177</v>
      </c>
      <c r="E405" s="20">
        <v>26</v>
      </c>
      <c r="F405" s="20" t="s">
        <v>193</v>
      </c>
      <c r="G405" s="73">
        <v>1</v>
      </c>
      <c r="H405" s="73">
        <v>1</v>
      </c>
      <c r="I405" s="40">
        <v>2</v>
      </c>
      <c r="J405" s="40">
        <v>2</v>
      </c>
      <c r="K405" s="20">
        <v>26</v>
      </c>
      <c r="L405" s="20">
        <v>3</v>
      </c>
      <c r="M405" s="41"/>
    </row>
    <row r="406" spans="1:13" x14ac:dyDescent="0.2">
      <c r="A406" s="73" t="s">
        <v>53</v>
      </c>
      <c r="B406" s="73" t="s">
        <v>54</v>
      </c>
      <c r="C406" s="69" t="s">
        <v>184</v>
      </c>
      <c r="D406" s="40" t="s">
        <v>177</v>
      </c>
      <c r="E406" s="20">
        <v>27</v>
      </c>
      <c r="F406" s="20" t="s">
        <v>192</v>
      </c>
      <c r="G406" s="73">
        <v>1</v>
      </c>
      <c r="H406" s="73">
        <v>2</v>
      </c>
      <c r="I406" s="40">
        <v>2</v>
      </c>
      <c r="J406" s="40">
        <v>2</v>
      </c>
      <c r="K406" s="20">
        <v>27</v>
      </c>
      <c r="L406" s="20">
        <v>2</v>
      </c>
      <c r="M406" s="41"/>
    </row>
    <row r="407" spans="1:13" x14ac:dyDescent="0.2">
      <c r="A407" s="73" t="s">
        <v>53</v>
      </c>
      <c r="B407" s="73" t="s">
        <v>86</v>
      </c>
      <c r="C407" s="69" t="s">
        <v>184</v>
      </c>
      <c r="D407" s="40" t="s">
        <v>177</v>
      </c>
      <c r="E407" s="20">
        <v>16</v>
      </c>
      <c r="F407" s="20" t="s">
        <v>193</v>
      </c>
      <c r="G407" s="73">
        <v>1</v>
      </c>
      <c r="H407" s="73">
        <v>1</v>
      </c>
      <c r="I407" s="40">
        <v>2</v>
      </c>
      <c r="J407" s="40">
        <v>2</v>
      </c>
      <c r="K407" s="20">
        <v>16</v>
      </c>
      <c r="L407" s="20">
        <v>3</v>
      </c>
      <c r="M407" s="41"/>
    </row>
    <row r="408" spans="1:13" x14ac:dyDescent="0.2">
      <c r="A408" s="73" t="s">
        <v>53</v>
      </c>
      <c r="B408" s="73" t="s">
        <v>54</v>
      </c>
      <c r="C408" s="69" t="s">
        <v>184</v>
      </c>
      <c r="D408" s="40" t="s">
        <v>177</v>
      </c>
      <c r="E408" s="20">
        <v>44</v>
      </c>
      <c r="F408" s="20" t="s">
        <v>192</v>
      </c>
      <c r="G408" s="73">
        <v>1</v>
      </c>
      <c r="H408" s="73">
        <v>2</v>
      </c>
      <c r="I408" s="40">
        <v>2</v>
      </c>
      <c r="J408" s="40">
        <v>2</v>
      </c>
      <c r="K408" s="20">
        <v>44</v>
      </c>
      <c r="L408" s="20">
        <v>2</v>
      </c>
      <c r="M408" s="41"/>
    </row>
    <row r="409" spans="1:13" x14ac:dyDescent="0.2">
      <c r="A409" s="73" t="s">
        <v>53</v>
      </c>
      <c r="B409" s="73" t="s">
        <v>54</v>
      </c>
      <c r="C409" s="69" t="s">
        <v>184</v>
      </c>
      <c r="D409" s="40" t="s">
        <v>177</v>
      </c>
      <c r="E409" s="20">
        <v>27</v>
      </c>
      <c r="F409" s="20" t="s">
        <v>191</v>
      </c>
      <c r="G409" s="73">
        <v>1</v>
      </c>
      <c r="H409" s="73">
        <v>2</v>
      </c>
      <c r="I409" s="40">
        <v>2</v>
      </c>
      <c r="J409" s="40">
        <v>2</v>
      </c>
      <c r="K409" s="20">
        <v>27</v>
      </c>
      <c r="L409" s="20">
        <v>1</v>
      </c>
      <c r="M409" s="41"/>
    </row>
    <row r="410" spans="1:13" x14ac:dyDescent="0.2">
      <c r="A410" s="73" t="s">
        <v>53</v>
      </c>
      <c r="B410" s="73" t="s">
        <v>86</v>
      </c>
      <c r="C410" s="69" t="s">
        <v>184</v>
      </c>
      <c r="D410" s="40" t="s">
        <v>177</v>
      </c>
      <c r="E410" s="20">
        <v>32</v>
      </c>
      <c r="F410" s="20" t="s">
        <v>191</v>
      </c>
      <c r="G410" s="73">
        <v>1</v>
      </c>
      <c r="H410" s="73">
        <v>1</v>
      </c>
      <c r="I410" s="40">
        <v>2</v>
      </c>
      <c r="J410" s="40">
        <v>2</v>
      </c>
      <c r="K410" s="20">
        <v>32</v>
      </c>
      <c r="L410" s="20">
        <v>1</v>
      </c>
      <c r="M410" s="41"/>
    </row>
    <row r="411" spans="1:13" x14ac:dyDescent="0.2">
      <c r="A411" s="74" t="s">
        <v>73</v>
      </c>
      <c r="B411" s="74" t="s">
        <v>54</v>
      </c>
      <c r="C411" s="69" t="s">
        <v>184</v>
      </c>
      <c r="D411" s="40" t="s">
        <v>177</v>
      </c>
      <c r="E411" s="20">
        <v>41</v>
      </c>
      <c r="F411" s="20" t="s">
        <v>191</v>
      </c>
      <c r="G411" s="74">
        <v>2</v>
      </c>
      <c r="H411" s="74">
        <v>2</v>
      </c>
      <c r="I411" s="40">
        <v>2</v>
      </c>
      <c r="J411" s="40">
        <v>2</v>
      </c>
      <c r="K411" s="20">
        <v>41</v>
      </c>
      <c r="L411" s="20">
        <v>1</v>
      </c>
      <c r="M411" s="41"/>
    </row>
    <row r="412" spans="1:13" x14ac:dyDescent="0.2">
      <c r="A412" s="73" t="s">
        <v>73</v>
      </c>
      <c r="B412" s="73" t="s">
        <v>54</v>
      </c>
      <c r="C412" s="69" t="s">
        <v>184</v>
      </c>
      <c r="D412" s="40" t="s">
        <v>177</v>
      </c>
      <c r="E412" s="20">
        <v>41</v>
      </c>
      <c r="F412" s="20" t="s">
        <v>191</v>
      </c>
      <c r="G412" s="73">
        <v>2</v>
      </c>
      <c r="H412" s="73">
        <v>2</v>
      </c>
      <c r="I412" s="40">
        <v>2</v>
      </c>
      <c r="J412" s="40">
        <v>2</v>
      </c>
      <c r="K412" s="20">
        <v>41</v>
      </c>
      <c r="L412" s="20">
        <v>1</v>
      </c>
      <c r="M412" s="41"/>
    </row>
    <row r="413" spans="1:13" x14ac:dyDescent="0.2">
      <c r="A413" s="73" t="s">
        <v>53</v>
      </c>
      <c r="B413" s="73" t="s">
        <v>86</v>
      </c>
      <c r="C413" s="69" t="s">
        <v>184</v>
      </c>
      <c r="D413" s="40" t="s">
        <v>177</v>
      </c>
      <c r="E413" s="20">
        <v>41</v>
      </c>
      <c r="F413" s="20" t="s">
        <v>193</v>
      </c>
      <c r="G413" s="73">
        <v>1</v>
      </c>
      <c r="H413" s="73">
        <v>1</v>
      </c>
      <c r="I413" s="40">
        <v>2</v>
      </c>
      <c r="J413" s="40">
        <v>2</v>
      </c>
      <c r="K413" s="20">
        <v>41</v>
      </c>
      <c r="L413" s="20">
        <v>3</v>
      </c>
      <c r="M413" s="41"/>
    </row>
    <row r="414" spans="1:13" x14ac:dyDescent="0.2">
      <c r="A414" s="73" t="s">
        <v>53</v>
      </c>
      <c r="B414" s="73" t="s">
        <v>54</v>
      </c>
      <c r="C414" s="69" t="s">
        <v>184</v>
      </c>
      <c r="D414" s="40" t="s">
        <v>177</v>
      </c>
      <c r="E414" s="20">
        <v>41</v>
      </c>
      <c r="F414" s="20" t="s">
        <v>191</v>
      </c>
      <c r="G414" s="73">
        <v>1</v>
      </c>
      <c r="H414" s="73">
        <v>2</v>
      </c>
      <c r="I414" s="40">
        <v>2</v>
      </c>
      <c r="J414" s="40">
        <v>2</v>
      </c>
      <c r="K414" s="20">
        <v>41</v>
      </c>
      <c r="L414" s="20">
        <v>1</v>
      </c>
      <c r="M414" s="41"/>
    </row>
    <row r="415" spans="1:13" x14ac:dyDescent="0.2">
      <c r="A415" s="73" t="s">
        <v>53</v>
      </c>
      <c r="B415" s="73" t="s">
        <v>54</v>
      </c>
      <c r="C415" s="69" t="s">
        <v>184</v>
      </c>
      <c r="D415" s="40" t="s">
        <v>177</v>
      </c>
      <c r="E415" s="20">
        <v>43</v>
      </c>
      <c r="F415" s="20" t="s">
        <v>191</v>
      </c>
      <c r="G415" s="73">
        <v>1</v>
      </c>
      <c r="H415" s="73">
        <v>2</v>
      </c>
      <c r="I415" s="40">
        <v>2</v>
      </c>
      <c r="J415" s="40">
        <v>2</v>
      </c>
      <c r="K415" s="20">
        <v>43</v>
      </c>
      <c r="L415" s="20">
        <v>1</v>
      </c>
      <c r="M415" s="41"/>
    </row>
    <row r="416" spans="1:13" x14ac:dyDescent="0.2">
      <c r="A416" s="73" t="s">
        <v>53</v>
      </c>
      <c r="B416" s="73" t="s">
        <v>54</v>
      </c>
      <c r="C416" s="69" t="s">
        <v>184</v>
      </c>
      <c r="D416" s="40" t="s">
        <v>177</v>
      </c>
      <c r="E416" s="20">
        <v>37</v>
      </c>
      <c r="F416" s="20" t="s">
        <v>191</v>
      </c>
      <c r="G416" s="73">
        <v>1</v>
      </c>
      <c r="H416" s="73">
        <v>2</v>
      </c>
      <c r="I416" s="40">
        <v>2</v>
      </c>
      <c r="J416" s="40">
        <v>2</v>
      </c>
      <c r="K416" s="20">
        <v>37</v>
      </c>
      <c r="L416" s="20">
        <v>1</v>
      </c>
      <c r="M416" s="41"/>
    </row>
    <row r="417" spans="1:13" x14ac:dyDescent="0.2">
      <c r="A417" s="73" t="s">
        <v>53</v>
      </c>
      <c r="B417" s="73" t="s">
        <v>54</v>
      </c>
      <c r="C417" s="69" t="s">
        <v>184</v>
      </c>
      <c r="D417" s="40" t="s">
        <v>177</v>
      </c>
      <c r="E417" s="20">
        <v>46</v>
      </c>
      <c r="F417" s="20" t="s">
        <v>191</v>
      </c>
      <c r="G417" s="73">
        <v>1</v>
      </c>
      <c r="H417" s="73">
        <v>2</v>
      </c>
      <c r="I417" s="40">
        <v>2</v>
      </c>
      <c r="J417" s="40">
        <v>2</v>
      </c>
      <c r="K417" s="20">
        <v>46</v>
      </c>
      <c r="L417" s="20">
        <v>1</v>
      </c>
      <c r="M417" s="41"/>
    </row>
    <row r="418" spans="1:13" x14ac:dyDescent="0.2">
      <c r="A418" s="73" t="s">
        <v>73</v>
      </c>
      <c r="B418" s="73" t="s">
        <v>54</v>
      </c>
      <c r="C418" s="69" t="s">
        <v>184</v>
      </c>
      <c r="D418" s="40" t="s">
        <v>177</v>
      </c>
      <c r="E418" s="20">
        <v>46</v>
      </c>
      <c r="F418" s="20" t="s">
        <v>191</v>
      </c>
      <c r="G418" s="73">
        <v>2</v>
      </c>
      <c r="H418" s="73">
        <v>2</v>
      </c>
      <c r="I418" s="40">
        <v>2</v>
      </c>
      <c r="J418" s="40">
        <v>2</v>
      </c>
      <c r="K418" s="20">
        <v>46</v>
      </c>
      <c r="L418" s="20">
        <v>1</v>
      </c>
      <c r="M418" s="41"/>
    </row>
    <row r="419" spans="1:13" x14ac:dyDescent="0.2">
      <c r="A419" s="73" t="s">
        <v>53</v>
      </c>
      <c r="B419" s="73" t="s">
        <v>54</v>
      </c>
      <c r="C419" s="69" t="s">
        <v>184</v>
      </c>
      <c r="D419" s="40" t="s">
        <v>177</v>
      </c>
      <c r="E419" s="20">
        <v>31</v>
      </c>
      <c r="F419" s="20" t="s">
        <v>191</v>
      </c>
      <c r="G419" s="73">
        <v>1</v>
      </c>
      <c r="H419" s="73">
        <v>2</v>
      </c>
      <c r="I419" s="40">
        <v>2</v>
      </c>
      <c r="J419" s="40">
        <v>2</v>
      </c>
      <c r="K419" s="20">
        <v>31</v>
      </c>
      <c r="L419" s="20">
        <v>1</v>
      </c>
      <c r="M419" s="41"/>
    </row>
    <row r="420" spans="1:13" x14ac:dyDescent="0.2">
      <c r="A420" s="73" t="s">
        <v>53</v>
      </c>
      <c r="B420" s="73" t="s">
        <v>86</v>
      </c>
      <c r="C420" s="69" t="s">
        <v>184</v>
      </c>
      <c r="D420" s="40" t="s">
        <v>177</v>
      </c>
      <c r="E420" s="20">
        <v>35</v>
      </c>
      <c r="F420" s="20" t="s">
        <v>192</v>
      </c>
      <c r="G420" s="73">
        <v>1</v>
      </c>
      <c r="H420" s="73">
        <v>1</v>
      </c>
      <c r="I420" s="40">
        <v>2</v>
      </c>
      <c r="J420" s="40">
        <v>2</v>
      </c>
      <c r="K420" s="20">
        <v>35</v>
      </c>
      <c r="L420" s="20">
        <v>2</v>
      </c>
      <c r="M420" s="41"/>
    </row>
    <row r="421" spans="1:13" x14ac:dyDescent="0.2">
      <c r="A421" s="73" t="s">
        <v>53</v>
      </c>
      <c r="B421" s="73" t="s">
        <v>86</v>
      </c>
      <c r="C421" s="69" t="s">
        <v>184</v>
      </c>
      <c r="D421" s="40" t="s">
        <v>177</v>
      </c>
      <c r="E421" s="20">
        <v>34</v>
      </c>
      <c r="F421" s="20" t="s">
        <v>193</v>
      </c>
      <c r="G421" s="73">
        <v>1</v>
      </c>
      <c r="H421" s="73">
        <v>1</v>
      </c>
      <c r="I421" s="40">
        <v>2</v>
      </c>
      <c r="J421" s="40">
        <v>2</v>
      </c>
      <c r="K421" s="20">
        <v>34</v>
      </c>
      <c r="L421" s="20">
        <v>3</v>
      </c>
      <c r="M421" s="41"/>
    </row>
    <row r="422" spans="1:13" x14ac:dyDescent="0.2">
      <c r="A422" s="84" t="s">
        <v>53</v>
      </c>
      <c r="B422" s="66" t="s">
        <v>86</v>
      </c>
      <c r="C422" s="69" t="s">
        <v>184</v>
      </c>
      <c r="D422" s="40" t="s">
        <v>181</v>
      </c>
      <c r="E422" s="26">
        <v>12</v>
      </c>
      <c r="F422" s="26" t="s">
        <v>191</v>
      </c>
      <c r="G422" s="84">
        <v>1</v>
      </c>
      <c r="H422" s="84">
        <v>1</v>
      </c>
      <c r="I422" s="40">
        <v>2</v>
      </c>
      <c r="J422" s="40">
        <v>3</v>
      </c>
      <c r="K422" s="26">
        <v>12</v>
      </c>
      <c r="L422" s="26">
        <v>1</v>
      </c>
      <c r="M422" s="41"/>
    </row>
    <row r="423" spans="1:13" x14ac:dyDescent="0.2">
      <c r="A423" s="87" t="s">
        <v>53</v>
      </c>
      <c r="B423" s="69" t="s">
        <v>86</v>
      </c>
      <c r="C423" s="69" t="s">
        <v>184</v>
      </c>
      <c r="D423" s="40" t="s">
        <v>181</v>
      </c>
      <c r="E423" s="41">
        <v>13</v>
      </c>
      <c r="F423" s="20" t="s">
        <v>192</v>
      </c>
      <c r="G423" s="87">
        <v>1</v>
      </c>
      <c r="H423" s="87">
        <v>1</v>
      </c>
      <c r="I423" s="40">
        <v>2</v>
      </c>
      <c r="J423" s="40">
        <v>3</v>
      </c>
      <c r="K423" s="41">
        <v>13</v>
      </c>
      <c r="L423" s="20">
        <v>2</v>
      </c>
      <c r="M423" s="41"/>
    </row>
    <row r="424" spans="1:13" x14ac:dyDescent="0.2">
      <c r="A424" s="91" t="s">
        <v>53</v>
      </c>
      <c r="B424" s="73" t="s">
        <v>54</v>
      </c>
      <c r="C424" s="69" t="s">
        <v>184</v>
      </c>
      <c r="D424" s="40" t="s">
        <v>181</v>
      </c>
      <c r="E424" s="20">
        <v>14</v>
      </c>
      <c r="F424" s="20" t="s">
        <v>191</v>
      </c>
      <c r="G424" s="91">
        <v>1</v>
      </c>
      <c r="H424" s="91">
        <v>2</v>
      </c>
      <c r="I424" s="40">
        <v>2</v>
      </c>
      <c r="J424" s="40">
        <v>3</v>
      </c>
      <c r="K424" s="20">
        <v>14</v>
      </c>
      <c r="L424" s="20">
        <v>1</v>
      </c>
      <c r="M424" s="41"/>
    </row>
    <row r="425" spans="1:13" x14ac:dyDescent="0.2">
      <c r="A425" s="91" t="s">
        <v>53</v>
      </c>
      <c r="B425" s="73" t="s">
        <v>54</v>
      </c>
      <c r="C425" s="69" t="s">
        <v>184</v>
      </c>
      <c r="D425" s="40" t="s">
        <v>181</v>
      </c>
      <c r="E425" s="20">
        <v>14</v>
      </c>
      <c r="F425" s="20" t="s">
        <v>191</v>
      </c>
      <c r="G425" s="91">
        <v>1</v>
      </c>
      <c r="H425" s="91">
        <v>2</v>
      </c>
      <c r="I425" s="40">
        <v>2</v>
      </c>
      <c r="J425" s="40">
        <v>3</v>
      </c>
      <c r="K425" s="20">
        <v>14</v>
      </c>
      <c r="L425" s="20">
        <v>1</v>
      </c>
      <c r="M425" s="41"/>
    </row>
    <row r="426" spans="1:13" x14ac:dyDescent="0.2">
      <c r="A426" s="91" t="s">
        <v>53</v>
      </c>
      <c r="B426" s="73" t="s">
        <v>86</v>
      </c>
      <c r="C426" s="69" t="s">
        <v>184</v>
      </c>
      <c r="D426" s="40" t="s">
        <v>181</v>
      </c>
      <c r="E426" s="20">
        <v>14</v>
      </c>
      <c r="F426" s="20" t="s">
        <v>193</v>
      </c>
      <c r="G426" s="91">
        <v>1</v>
      </c>
      <c r="H426" s="91">
        <v>1</v>
      </c>
      <c r="I426" s="40">
        <v>2</v>
      </c>
      <c r="J426" s="40">
        <v>3</v>
      </c>
      <c r="K426" s="20">
        <v>14</v>
      </c>
      <c r="L426" s="20">
        <v>3</v>
      </c>
      <c r="M426" s="41"/>
    </row>
    <row r="427" spans="1:13" x14ac:dyDescent="0.2">
      <c r="A427" s="91" t="s">
        <v>53</v>
      </c>
      <c r="B427" s="73" t="s">
        <v>86</v>
      </c>
      <c r="C427" s="69" t="s">
        <v>184</v>
      </c>
      <c r="D427" s="40" t="s">
        <v>181</v>
      </c>
      <c r="E427" s="20">
        <v>15</v>
      </c>
      <c r="F427" s="20" t="s">
        <v>191</v>
      </c>
      <c r="G427" s="91">
        <v>1</v>
      </c>
      <c r="H427" s="91">
        <v>1</v>
      </c>
      <c r="I427" s="40">
        <v>2</v>
      </c>
      <c r="J427" s="40">
        <v>3</v>
      </c>
      <c r="K427" s="20">
        <v>15</v>
      </c>
      <c r="L427" s="20">
        <v>1</v>
      </c>
      <c r="M427" s="41"/>
    </row>
    <row r="428" spans="1:13" x14ac:dyDescent="0.2">
      <c r="A428" s="91" t="s">
        <v>53</v>
      </c>
      <c r="B428" s="73" t="s">
        <v>86</v>
      </c>
      <c r="C428" s="69" t="s">
        <v>184</v>
      </c>
      <c r="D428" s="40" t="s">
        <v>181</v>
      </c>
      <c r="E428" s="20">
        <v>16</v>
      </c>
      <c r="F428" s="20" t="s">
        <v>193</v>
      </c>
      <c r="G428" s="91">
        <v>1</v>
      </c>
      <c r="H428" s="91">
        <v>1</v>
      </c>
      <c r="I428" s="40">
        <v>2</v>
      </c>
      <c r="J428" s="40">
        <v>3</v>
      </c>
      <c r="K428" s="20">
        <v>16</v>
      </c>
      <c r="L428" s="20">
        <v>3</v>
      </c>
      <c r="M428" s="41"/>
    </row>
    <row r="429" spans="1:13" x14ac:dyDescent="0.2">
      <c r="A429" s="91" t="s">
        <v>53</v>
      </c>
      <c r="B429" s="73" t="s">
        <v>54</v>
      </c>
      <c r="C429" s="69" t="s">
        <v>184</v>
      </c>
      <c r="D429" s="40" t="s">
        <v>181</v>
      </c>
      <c r="E429" s="20">
        <v>16</v>
      </c>
      <c r="F429" s="20" t="s">
        <v>191</v>
      </c>
      <c r="G429" s="91">
        <v>1</v>
      </c>
      <c r="H429" s="91">
        <v>2</v>
      </c>
      <c r="I429" s="40">
        <v>2</v>
      </c>
      <c r="J429" s="40">
        <v>3</v>
      </c>
      <c r="K429" s="20">
        <v>16</v>
      </c>
      <c r="L429" s="20">
        <v>1</v>
      </c>
      <c r="M429" s="41"/>
    </row>
    <row r="430" spans="1:13" x14ac:dyDescent="0.2">
      <c r="A430" s="91" t="s">
        <v>53</v>
      </c>
      <c r="B430" s="73" t="s">
        <v>86</v>
      </c>
      <c r="C430" s="69" t="s">
        <v>184</v>
      </c>
      <c r="D430" s="40" t="s">
        <v>181</v>
      </c>
      <c r="E430" s="20">
        <v>16</v>
      </c>
      <c r="F430" s="20" t="s">
        <v>192</v>
      </c>
      <c r="G430" s="91">
        <v>1</v>
      </c>
      <c r="H430" s="91">
        <v>1</v>
      </c>
      <c r="I430" s="40">
        <v>2</v>
      </c>
      <c r="J430" s="40">
        <v>3</v>
      </c>
      <c r="K430" s="20">
        <v>16</v>
      </c>
      <c r="L430" s="20">
        <v>2</v>
      </c>
      <c r="M430" s="41"/>
    </row>
    <row r="431" spans="1:13" x14ac:dyDescent="0.2">
      <c r="A431" s="91" t="s">
        <v>53</v>
      </c>
      <c r="B431" s="73" t="s">
        <v>86</v>
      </c>
      <c r="C431" s="69" t="s">
        <v>184</v>
      </c>
      <c r="D431" s="40" t="s">
        <v>181</v>
      </c>
      <c r="E431" s="20">
        <v>17</v>
      </c>
      <c r="F431" s="20" t="s">
        <v>191</v>
      </c>
      <c r="G431" s="91">
        <v>1</v>
      </c>
      <c r="H431" s="91">
        <v>1</v>
      </c>
      <c r="I431" s="40">
        <v>2</v>
      </c>
      <c r="J431" s="40">
        <v>3</v>
      </c>
      <c r="K431" s="20">
        <v>17</v>
      </c>
      <c r="L431" s="20">
        <v>1</v>
      </c>
      <c r="M431" s="41"/>
    </row>
    <row r="432" spans="1:13" x14ac:dyDescent="0.2">
      <c r="A432" s="91" t="s">
        <v>53</v>
      </c>
      <c r="B432" s="73" t="s">
        <v>54</v>
      </c>
      <c r="C432" s="69" t="s">
        <v>184</v>
      </c>
      <c r="D432" s="40" t="s">
        <v>181</v>
      </c>
      <c r="E432" s="20">
        <v>23</v>
      </c>
      <c r="F432" s="20" t="s">
        <v>191</v>
      </c>
      <c r="G432" s="91">
        <v>1</v>
      </c>
      <c r="H432" s="91">
        <v>2</v>
      </c>
      <c r="I432" s="40">
        <v>2</v>
      </c>
      <c r="J432" s="40">
        <v>3</v>
      </c>
      <c r="K432" s="20">
        <v>23</v>
      </c>
      <c r="L432" s="20">
        <v>1</v>
      </c>
      <c r="M432" s="41"/>
    </row>
    <row r="433" spans="1:13" x14ac:dyDescent="0.2">
      <c r="A433" s="91" t="s">
        <v>53</v>
      </c>
      <c r="B433" s="73" t="s">
        <v>86</v>
      </c>
      <c r="C433" s="69" t="s">
        <v>184</v>
      </c>
      <c r="D433" s="40" t="s">
        <v>181</v>
      </c>
      <c r="E433" s="20">
        <v>24</v>
      </c>
      <c r="F433" s="20" t="s">
        <v>193</v>
      </c>
      <c r="G433" s="91">
        <v>1</v>
      </c>
      <c r="H433" s="91">
        <v>1</v>
      </c>
      <c r="I433" s="40">
        <v>2</v>
      </c>
      <c r="J433" s="40">
        <v>3</v>
      </c>
      <c r="K433" s="20">
        <v>24</v>
      </c>
      <c r="L433" s="20">
        <v>3</v>
      </c>
      <c r="M433" s="41"/>
    </row>
    <row r="434" spans="1:13" x14ac:dyDescent="0.2">
      <c r="A434" s="91" t="s">
        <v>73</v>
      </c>
      <c r="B434" s="73" t="s">
        <v>86</v>
      </c>
      <c r="C434" s="69" t="s">
        <v>184</v>
      </c>
      <c r="D434" s="40" t="s">
        <v>181</v>
      </c>
      <c r="E434" s="20">
        <v>24</v>
      </c>
      <c r="F434" s="20" t="s">
        <v>193</v>
      </c>
      <c r="G434" s="91">
        <v>2</v>
      </c>
      <c r="H434" s="91">
        <v>1</v>
      </c>
      <c r="I434" s="40">
        <v>2</v>
      </c>
      <c r="J434" s="40">
        <v>3</v>
      </c>
      <c r="K434" s="20">
        <v>24</v>
      </c>
      <c r="L434" s="20">
        <v>3</v>
      </c>
      <c r="M434" s="41"/>
    </row>
    <row r="435" spans="1:13" x14ac:dyDescent="0.2">
      <c r="A435" s="91" t="s">
        <v>53</v>
      </c>
      <c r="B435" s="73" t="s">
        <v>86</v>
      </c>
      <c r="C435" s="69" t="s">
        <v>184</v>
      </c>
      <c r="D435" s="40" t="s">
        <v>181</v>
      </c>
      <c r="E435" s="20">
        <v>25</v>
      </c>
      <c r="F435" s="20" t="s">
        <v>191</v>
      </c>
      <c r="G435" s="91">
        <v>1</v>
      </c>
      <c r="H435" s="91">
        <v>1</v>
      </c>
      <c r="I435" s="40">
        <v>2</v>
      </c>
      <c r="J435" s="40">
        <v>3</v>
      </c>
      <c r="K435" s="20">
        <v>25</v>
      </c>
      <c r="L435" s="20">
        <v>1</v>
      </c>
      <c r="M435" s="41"/>
    </row>
    <row r="436" spans="1:13" x14ac:dyDescent="0.2">
      <c r="A436" s="91" t="s">
        <v>53</v>
      </c>
      <c r="B436" s="73" t="s">
        <v>54</v>
      </c>
      <c r="C436" s="69" t="s">
        <v>184</v>
      </c>
      <c r="D436" s="40" t="s">
        <v>181</v>
      </c>
      <c r="E436" s="20">
        <v>26</v>
      </c>
      <c r="F436" s="20" t="s">
        <v>192</v>
      </c>
      <c r="G436" s="91">
        <v>1</v>
      </c>
      <c r="H436" s="91">
        <v>2</v>
      </c>
      <c r="I436" s="40">
        <v>2</v>
      </c>
      <c r="J436" s="40">
        <v>3</v>
      </c>
      <c r="K436" s="20">
        <v>26</v>
      </c>
      <c r="L436" s="20">
        <v>2</v>
      </c>
      <c r="M436" s="41"/>
    </row>
    <row r="437" spans="1:13" x14ac:dyDescent="0.2">
      <c r="A437" s="91" t="s">
        <v>53</v>
      </c>
      <c r="B437" s="73" t="s">
        <v>86</v>
      </c>
      <c r="C437" s="69" t="s">
        <v>184</v>
      </c>
      <c r="D437" s="40" t="s">
        <v>181</v>
      </c>
      <c r="E437" s="20">
        <v>26</v>
      </c>
      <c r="F437" s="20" t="s">
        <v>192</v>
      </c>
      <c r="G437" s="91">
        <v>1</v>
      </c>
      <c r="H437" s="91">
        <v>1</v>
      </c>
      <c r="I437" s="40">
        <v>2</v>
      </c>
      <c r="J437" s="40">
        <v>3</v>
      </c>
      <c r="K437" s="20">
        <v>26</v>
      </c>
      <c r="L437" s="20">
        <v>2</v>
      </c>
      <c r="M437" s="41"/>
    </row>
    <row r="438" spans="1:13" x14ac:dyDescent="0.2">
      <c r="A438" s="91" t="s">
        <v>53</v>
      </c>
      <c r="B438" s="73" t="s">
        <v>54</v>
      </c>
      <c r="C438" s="69" t="s">
        <v>184</v>
      </c>
      <c r="D438" s="40" t="s">
        <v>181</v>
      </c>
      <c r="E438" s="20">
        <v>26</v>
      </c>
      <c r="F438" s="20" t="s">
        <v>191</v>
      </c>
      <c r="G438" s="91">
        <v>1</v>
      </c>
      <c r="H438" s="91">
        <v>2</v>
      </c>
      <c r="I438" s="40">
        <v>2</v>
      </c>
      <c r="J438" s="40">
        <v>3</v>
      </c>
      <c r="K438" s="20">
        <v>26</v>
      </c>
      <c r="L438" s="20">
        <v>1</v>
      </c>
      <c r="M438" s="41"/>
    </row>
    <row r="439" spans="1:13" x14ac:dyDescent="0.2">
      <c r="A439" s="91" t="s">
        <v>53</v>
      </c>
      <c r="B439" s="73" t="s">
        <v>54</v>
      </c>
      <c r="C439" s="69" t="s">
        <v>184</v>
      </c>
      <c r="D439" s="40" t="s">
        <v>181</v>
      </c>
      <c r="E439" s="20">
        <v>26</v>
      </c>
      <c r="F439" s="20" t="s">
        <v>192</v>
      </c>
      <c r="G439" s="91">
        <v>1</v>
      </c>
      <c r="H439" s="91">
        <v>2</v>
      </c>
      <c r="I439" s="40">
        <v>2</v>
      </c>
      <c r="J439" s="40">
        <v>3</v>
      </c>
      <c r="K439" s="20">
        <v>26</v>
      </c>
      <c r="L439" s="20">
        <v>2</v>
      </c>
      <c r="M439" s="41"/>
    </row>
    <row r="440" spans="1:13" x14ac:dyDescent="0.2">
      <c r="A440" s="91" t="s">
        <v>53</v>
      </c>
      <c r="B440" s="73" t="s">
        <v>86</v>
      </c>
      <c r="C440" s="69" t="s">
        <v>184</v>
      </c>
      <c r="D440" s="40" t="s">
        <v>181</v>
      </c>
      <c r="E440" s="20">
        <v>31</v>
      </c>
      <c r="F440" s="20" t="s">
        <v>192</v>
      </c>
      <c r="G440" s="91">
        <v>1</v>
      </c>
      <c r="H440" s="91">
        <v>1</v>
      </c>
      <c r="I440" s="40">
        <v>2</v>
      </c>
      <c r="J440" s="40">
        <v>3</v>
      </c>
      <c r="K440" s="20">
        <v>31</v>
      </c>
      <c r="L440" s="20">
        <v>2</v>
      </c>
      <c r="M440" s="41"/>
    </row>
    <row r="441" spans="1:13" x14ac:dyDescent="0.2">
      <c r="A441" s="92" t="s">
        <v>73</v>
      </c>
      <c r="B441" s="74" t="s">
        <v>54</v>
      </c>
      <c r="C441" s="69" t="s">
        <v>184</v>
      </c>
      <c r="D441" s="40" t="s">
        <v>181</v>
      </c>
      <c r="E441" s="20">
        <v>31</v>
      </c>
      <c r="F441" s="20" t="s">
        <v>191</v>
      </c>
      <c r="G441" s="92">
        <v>2</v>
      </c>
      <c r="H441" s="92">
        <v>2</v>
      </c>
      <c r="I441" s="40">
        <v>2</v>
      </c>
      <c r="J441" s="40">
        <v>3</v>
      </c>
      <c r="K441" s="20">
        <v>31</v>
      </c>
      <c r="L441" s="20">
        <v>1</v>
      </c>
      <c r="M441" s="41"/>
    </row>
    <row r="442" spans="1:13" x14ac:dyDescent="0.2">
      <c r="A442" s="91" t="s">
        <v>73</v>
      </c>
      <c r="B442" s="73" t="s">
        <v>54</v>
      </c>
      <c r="C442" s="69" t="s">
        <v>184</v>
      </c>
      <c r="D442" s="40" t="s">
        <v>181</v>
      </c>
      <c r="E442" s="20">
        <v>31</v>
      </c>
      <c r="F442" s="20" t="s">
        <v>191</v>
      </c>
      <c r="G442" s="91">
        <v>2</v>
      </c>
      <c r="H442" s="91">
        <v>2</v>
      </c>
      <c r="I442" s="40">
        <v>2</v>
      </c>
      <c r="J442" s="40">
        <v>3</v>
      </c>
      <c r="K442" s="20">
        <v>31</v>
      </c>
      <c r="L442" s="20">
        <v>1</v>
      </c>
      <c r="M442" s="41"/>
    </row>
    <row r="443" spans="1:13" x14ac:dyDescent="0.2">
      <c r="A443" s="91" t="s">
        <v>53</v>
      </c>
      <c r="B443" s="73" t="s">
        <v>86</v>
      </c>
      <c r="C443" s="69" t="s">
        <v>184</v>
      </c>
      <c r="D443" s="40" t="s">
        <v>181</v>
      </c>
      <c r="E443" s="20">
        <v>31</v>
      </c>
      <c r="F443" s="20" t="s">
        <v>193</v>
      </c>
      <c r="G443" s="91">
        <v>1</v>
      </c>
      <c r="H443" s="91">
        <v>1</v>
      </c>
      <c r="I443" s="40">
        <v>2</v>
      </c>
      <c r="J443" s="40">
        <v>3</v>
      </c>
      <c r="K443" s="20">
        <v>31</v>
      </c>
      <c r="L443" s="20">
        <v>3</v>
      </c>
      <c r="M443" s="41"/>
    </row>
    <row r="444" spans="1:13" x14ac:dyDescent="0.2">
      <c r="A444" s="91" t="s">
        <v>53</v>
      </c>
      <c r="B444" s="73" t="s">
        <v>54</v>
      </c>
      <c r="C444" s="69" t="s">
        <v>184</v>
      </c>
      <c r="D444" s="40" t="s">
        <v>181</v>
      </c>
      <c r="E444" s="20">
        <v>33</v>
      </c>
      <c r="F444" s="20" t="s">
        <v>191</v>
      </c>
      <c r="G444" s="91">
        <v>1</v>
      </c>
      <c r="H444" s="91">
        <v>2</v>
      </c>
      <c r="I444" s="40">
        <v>2</v>
      </c>
      <c r="J444" s="40">
        <v>3</v>
      </c>
      <c r="K444" s="20">
        <v>33</v>
      </c>
      <c r="L444" s="20">
        <v>1</v>
      </c>
      <c r="M444" s="41"/>
    </row>
    <row r="445" spans="1:13" x14ac:dyDescent="0.2">
      <c r="A445" s="91" t="s">
        <v>53</v>
      </c>
      <c r="B445" s="73" t="s">
        <v>54</v>
      </c>
      <c r="C445" s="69" t="s">
        <v>184</v>
      </c>
      <c r="D445" s="40" t="s">
        <v>181</v>
      </c>
      <c r="E445" s="20">
        <v>34</v>
      </c>
      <c r="F445" s="20" t="s">
        <v>191</v>
      </c>
      <c r="G445" s="91">
        <v>1</v>
      </c>
      <c r="H445" s="91">
        <v>2</v>
      </c>
      <c r="I445" s="40">
        <v>2</v>
      </c>
      <c r="J445" s="40">
        <v>3</v>
      </c>
      <c r="K445" s="20">
        <v>34</v>
      </c>
      <c r="L445" s="20">
        <v>1</v>
      </c>
      <c r="M445" s="41"/>
    </row>
    <row r="446" spans="1:13" x14ac:dyDescent="0.2">
      <c r="A446" s="91" t="s">
        <v>53</v>
      </c>
      <c r="B446" s="73" t="s">
        <v>54</v>
      </c>
      <c r="C446" s="69" t="s">
        <v>184</v>
      </c>
      <c r="D446" s="40" t="s">
        <v>181</v>
      </c>
      <c r="E446" s="20">
        <v>36</v>
      </c>
      <c r="F446" s="20" t="s">
        <v>191</v>
      </c>
      <c r="G446" s="91">
        <v>1</v>
      </c>
      <c r="H446" s="91">
        <v>2</v>
      </c>
      <c r="I446" s="40">
        <v>2</v>
      </c>
      <c r="J446" s="40">
        <v>3</v>
      </c>
      <c r="K446" s="20">
        <v>36</v>
      </c>
      <c r="L446" s="20">
        <v>1</v>
      </c>
      <c r="M446" s="41"/>
    </row>
    <row r="447" spans="1:13" x14ac:dyDescent="0.2">
      <c r="A447" s="91" t="s">
        <v>53</v>
      </c>
      <c r="B447" s="73" t="s">
        <v>54</v>
      </c>
      <c r="C447" s="69" t="s">
        <v>184</v>
      </c>
      <c r="D447" s="40" t="s">
        <v>181</v>
      </c>
      <c r="E447" s="20">
        <v>45</v>
      </c>
      <c r="F447" s="20" t="s">
        <v>191</v>
      </c>
      <c r="G447" s="91">
        <v>1</v>
      </c>
      <c r="H447" s="91">
        <v>2</v>
      </c>
      <c r="I447" s="40">
        <v>2</v>
      </c>
      <c r="J447" s="40">
        <v>3</v>
      </c>
      <c r="K447" s="20">
        <v>45</v>
      </c>
      <c r="L447" s="20">
        <v>1</v>
      </c>
      <c r="M447" s="41"/>
    </row>
    <row r="448" spans="1:13" x14ac:dyDescent="0.2">
      <c r="A448" s="91" t="s">
        <v>73</v>
      </c>
      <c r="B448" s="73" t="s">
        <v>54</v>
      </c>
      <c r="C448" s="69" t="s">
        <v>184</v>
      </c>
      <c r="D448" s="40" t="s">
        <v>181</v>
      </c>
      <c r="E448" s="20">
        <v>45</v>
      </c>
      <c r="F448" s="20" t="s">
        <v>191</v>
      </c>
      <c r="G448" s="91">
        <v>2</v>
      </c>
      <c r="H448" s="91">
        <v>2</v>
      </c>
      <c r="I448" s="40">
        <v>2</v>
      </c>
      <c r="J448" s="40">
        <v>3</v>
      </c>
      <c r="K448" s="20">
        <v>45</v>
      </c>
      <c r="L448" s="20">
        <v>1</v>
      </c>
      <c r="M448" s="41"/>
    </row>
    <row r="449" spans="1:13" x14ac:dyDescent="0.2">
      <c r="A449" s="91" t="s">
        <v>53</v>
      </c>
      <c r="B449" s="73" t="s">
        <v>54</v>
      </c>
      <c r="C449" s="69" t="s">
        <v>184</v>
      </c>
      <c r="D449" s="40" t="s">
        <v>181</v>
      </c>
      <c r="E449" s="20">
        <v>46</v>
      </c>
      <c r="F449" s="20" t="s">
        <v>191</v>
      </c>
      <c r="G449" s="91">
        <v>1</v>
      </c>
      <c r="H449" s="91">
        <v>2</v>
      </c>
      <c r="I449" s="40">
        <v>2</v>
      </c>
      <c r="J449" s="40">
        <v>3</v>
      </c>
      <c r="K449" s="20">
        <v>46</v>
      </c>
      <c r="L449" s="20">
        <v>1</v>
      </c>
      <c r="M449" s="41"/>
    </row>
    <row r="450" spans="1:13" x14ac:dyDescent="0.2">
      <c r="A450" s="91" t="s">
        <v>53</v>
      </c>
      <c r="B450" s="73" t="s">
        <v>86</v>
      </c>
      <c r="C450" s="69" t="s">
        <v>184</v>
      </c>
      <c r="D450" s="40" t="s">
        <v>181</v>
      </c>
      <c r="E450" s="20">
        <v>46</v>
      </c>
      <c r="F450" s="20" t="s">
        <v>192</v>
      </c>
      <c r="G450" s="91">
        <v>1</v>
      </c>
      <c r="H450" s="91">
        <v>1</v>
      </c>
      <c r="I450" s="40">
        <v>2</v>
      </c>
      <c r="J450" s="40">
        <v>3</v>
      </c>
      <c r="K450" s="20">
        <v>46</v>
      </c>
      <c r="L450" s="20">
        <v>2</v>
      </c>
      <c r="M450" s="41"/>
    </row>
    <row r="451" spans="1:13" x14ac:dyDescent="0.2">
      <c r="A451" s="91" t="s">
        <v>53</v>
      </c>
      <c r="B451" s="73" t="s">
        <v>86</v>
      </c>
      <c r="C451" s="69" t="s">
        <v>184</v>
      </c>
      <c r="D451" s="40" t="s">
        <v>181</v>
      </c>
      <c r="E451" s="20">
        <v>46</v>
      </c>
      <c r="F451" s="20" t="s">
        <v>192</v>
      </c>
      <c r="G451" s="91">
        <v>1</v>
      </c>
      <c r="H451" s="91">
        <v>1</v>
      </c>
      <c r="I451" s="40">
        <v>2</v>
      </c>
      <c r="J451" s="40">
        <v>3</v>
      </c>
      <c r="K451" s="20">
        <v>46</v>
      </c>
      <c r="L451" s="20">
        <v>2</v>
      </c>
      <c r="M451" s="41"/>
    </row>
    <row r="452" spans="1:13" x14ac:dyDescent="0.2">
      <c r="A452" s="66" t="s">
        <v>53</v>
      </c>
      <c r="B452" s="66" t="s">
        <v>86</v>
      </c>
      <c r="C452" s="69" t="s">
        <v>184</v>
      </c>
      <c r="D452" s="40" t="s">
        <v>181</v>
      </c>
      <c r="E452" s="26">
        <v>22</v>
      </c>
      <c r="F452" s="26" t="s">
        <v>191</v>
      </c>
      <c r="G452" s="66">
        <v>1</v>
      </c>
      <c r="H452" s="66">
        <v>1</v>
      </c>
      <c r="I452" s="40">
        <v>2</v>
      </c>
      <c r="J452" s="40">
        <v>3</v>
      </c>
      <c r="K452" s="26">
        <v>22</v>
      </c>
      <c r="L452" s="26">
        <v>1</v>
      </c>
      <c r="M452" s="41"/>
    </row>
    <row r="453" spans="1:13" x14ac:dyDescent="0.2">
      <c r="A453" s="69" t="s">
        <v>53</v>
      </c>
      <c r="B453" s="69" t="s">
        <v>86</v>
      </c>
      <c r="C453" s="69" t="s">
        <v>184</v>
      </c>
      <c r="D453" s="40" t="s">
        <v>181</v>
      </c>
      <c r="E453" s="41">
        <v>12</v>
      </c>
      <c r="F453" s="20" t="s">
        <v>193</v>
      </c>
      <c r="G453" s="69">
        <v>1</v>
      </c>
      <c r="H453" s="69">
        <v>1</v>
      </c>
      <c r="I453" s="40">
        <v>2</v>
      </c>
      <c r="J453" s="40">
        <v>3</v>
      </c>
      <c r="K453" s="41">
        <v>12</v>
      </c>
      <c r="L453" s="20">
        <v>3</v>
      </c>
      <c r="M453" s="41"/>
    </row>
    <row r="454" spans="1:13" x14ac:dyDescent="0.2">
      <c r="A454" s="73" t="s">
        <v>53</v>
      </c>
      <c r="B454" s="73" t="s">
        <v>54</v>
      </c>
      <c r="C454" s="69" t="s">
        <v>184</v>
      </c>
      <c r="D454" s="40" t="s">
        <v>181</v>
      </c>
      <c r="E454" s="20">
        <v>15</v>
      </c>
      <c r="F454" s="20" t="s">
        <v>191</v>
      </c>
      <c r="G454" s="73">
        <v>1</v>
      </c>
      <c r="H454" s="73">
        <v>2</v>
      </c>
      <c r="I454" s="40">
        <v>2</v>
      </c>
      <c r="J454" s="40">
        <v>3</v>
      </c>
      <c r="K454" s="20">
        <v>15</v>
      </c>
      <c r="L454" s="20">
        <v>1</v>
      </c>
      <c r="M454" s="41"/>
    </row>
    <row r="455" spans="1:13" x14ac:dyDescent="0.2">
      <c r="A455" s="73" t="s">
        <v>53</v>
      </c>
      <c r="B455" s="73" t="s">
        <v>54</v>
      </c>
      <c r="C455" s="69" t="s">
        <v>184</v>
      </c>
      <c r="D455" s="40" t="s">
        <v>181</v>
      </c>
      <c r="E455" s="20">
        <v>15</v>
      </c>
      <c r="F455" s="20" t="s">
        <v>191</v>
      </c>
      <c r="G455" s="73">
        <v>1</v>
      </c>
      <c r="H455" s="73">
        <v>2</v>
      </c>
      <c r="I455" s="40">
        <v>2</v>
      </c>
      <c r="J455" s="40">
        <v>3</v>
      </c>
      <c r="K455" s="20">
        <v>15</v>
      </c>
      <c r="L455" s="20">
        <v>1</v>
      </c>
      <c r="M455" s="41"/>
    </row>
    <row r="456" spans="1:13" x14ac:dyDescent="0.2">
      <c r="A456" s="73" t="s">
        <v>53</v>
      </c>
      <c r="B456" s="73" t="s">
        <v>86</v>
      </c>
      <c r="C456" s="69" t="s">
        <v>184</v>
      </c>
      <c r="D456" s="40" t="s">
        <v>181</v>
      </c>
      <c r="E456" s="20">
        <v>25</v>
      </c>
      <c r="F456" s="20" t="s">
        <v>191</v>
      </c>
      <c r="G456" s="73">
        <v>1</v>
      </c>
      <c r="H456" s="73">
        <v>1</v>
      </c>
      <c r="I456" s="40">
        <v>2</v>
      </c>
      <c r="J456" s="40">
        <v>3</v>
      </c>
      <c r="K456" s="20">
        <v>25</v>
      </c>
      <c r="L456" s="20">
        <v>1</v>
      </c>
      <c r="M456" s="41"/>
    </row>
    <row r="457" spans="1:13" x14ac:dyDescent="0.2">
      <c r="A457" s="73" t="s">
        <v>53</v>
      </c>
      <c r="B457" s="73" t="s">
        <v>86</v>
      </c>
      <c r="C457" s="69" t="s">
        <v>184</v>
      </c>
      <c r="D457" s="40" t="s">
        <v>181</v>
      </c>
      <c r="E457" s="20">
        <v>14</v>
      </c>
      <c r="F457" s="20" t="s">
        <v>191</v>
      </c>
      <c r="G457" s="73">
        <v>1</v>
      </c>
      <c r="H457" s="73">
        <v>1</v>
      </c>
      <c r="I457" s="40">
        <v>2</v>
      </c>
      <c r="J457" s="40">
        <v>3</v>
      </c>
      <c r="K457" s="20">
        <v>14</v>
      </c>
      <c r="L457" s="20">
        <v>1</v>
      </c>
      <c r="M457" s="41"/>
    </row>
    <row r="458" spans="1:13" x14ac:dyDescent="0.2">
      <c r="A458" s="73" t="s">
        <v>53</v>
      </c>
      <c r="B458" s="73" t="s">
        <v>86</v>
      </c>
      <c r="C458" s="69" t="s">
        <v>184</v>
      </c>
      <c r="D458" s="40" t="s">
        <v>181</v>
      </c>
      <c r="E458" s="20">
        <v>27</v>
      </c>
      <c r="F458" s="20" t="s">
        <v>193</v>
      </c>
      <c r="G458" s="73">
        <v>1</v>
      </c>
      <c r="H458" s="73">
        <v>1</v>
      </c>
      <c r="I458" s="40">
        <v>2</v>
      </c>
      <c r="J458" s="40">
        <v>3</v>
      </c>
      <c r="K458" s="20">
        <v>27</v>
      </c>
      <c r="L458" s="20">
        <v>3</v>
      </c>
      <c r="M458" s="41"/>
    </row>
    <row r="459" spans="1:13" x14ac:dyDescent="0.2">
      <c r="A459" s="73" t="s">
        <v>53</v>
      </c>
      <c r="B459" s="73" t="s">
        <v>54</v>
      </c>
      <c r="C459" s="69" t="s">
        <v>184</v>
      </c>
      <c r="D459" s="40" t="s">
        <v>181</v>
      </c>
      <c r="E459" s="20">
        <v>17</v>
      </c>
      <c r="F459" s="20" t="s">
        <v>192</v>
      </c>
      <c r="G459" s="73">
        <v>1</v>
      </c>
      <c r="H459" s="73">
        <v>2</v>
      </c>
      <c r="I459" s="40">
        <v>2</v>
      </c>
      <c r="J459" s="40">
        <v>3</v>
      </c>
      <c r="K459" s="20">
        <v>17</v>
      </c>
      <c r="L459" s="20">
        <v>2</v>
      </c>
      <c r="M459" s="41"/>
    </row>
    <row r="460" spans="1:13" x14ac:dyDescent="0.2">
      <c r="A460" s="73" t="s">
        <v>53</v>
      </c>
      <c r="B460" s="73" t="s">
        <v>86</v>
      </c>
      <c r="C460" s="69" t="s">
        <v>184</v>
      </c>
      <c r="D460" s="40" t="s">
        <v>181</v>
      </c>
      <c r="E460" s="20">
        <v>46</v>
      </c>
      <c r="F460" s="20" t="s">
        <v>192</v>
      </c>
      <c r="G460" s="73">
        <v>1</v>
      </c>
      <c r="H460" s="73">
        <v>1</v>
      </c>
      <c r="I460" s="40">
        <v>2</v>
      </c>
      <c r="J460" s="40">
        <v>3</v>
      </c>
      <c r="K460" s="20">
        <v>46</v>
      </c>
      <c r="L460" s="20">
        <v>2</v>
      </c>
      <c r="M460" s="41"/>
    </row>
    <row r="461" spans="1:13" x14ac:dyDescent="0.2">
      <c r="A461" s="73" t="s">
        <v>53</v>
      </c>
      <c r="B461" s="73" t="s">
        <v>86</v>
      </c>
      <c r="C461" s="69" t="s">
        <v>184</v>
      </c>
      <c r="D461" s="40" t="s">
        <v>181</v>
      </c>
      <c r="E461" s="20">
        <v>45</v>
      </c>
      <c r="F461" s="20" t="s">
        <v>193</v>
      </c>
      <c r="G461" s="73">
        <v>1</v>
      </c>
      <c r="H461" s="73">
        <v>1</v>
      </c>
      <c r="I461" s="40">
        <v>2</v>
      </c>
      <c r="J461" s="40">
        <v>3</v>
      </c>
      <c r="K461" s="20">
        <v>45</v>
      </c>
      <c r="L461" s="20">
        <v>3</v>
      </c>
      <c r="M461" s="41"/>
    </row>
    <row r="462" spans="1:13" x14ac:dyDescent="0.2">
      <c r="A462" s="73" t="s">
        <v>53</v>
      </c>
      <c r="B462" s="73" t="s">
        <v>54</v>
      </c>
      <c r="C462" s="69" t="s">
        <v>184</v>
      </c>
      <c r="D462" s="40" t="s">
        <v>181</v>
      </c>
      <c r="E462" s="20">
        <v>41</v>
      </c>
      <c r="F462" s="20" t="s">
        <v>191</v>
      </c>
      <c r="G462" s="73">
        <v>1</v>
      </c>
      <c r="H462" s="73">
        <v>2</v>
      </c>
      <c r="I462" s="40">
        <v>2</v>
      </c>
      <c r="J462" s="40">
        <v>3</v>
      </c>
      <c r="K462" s="20">
        <v>41</v>
      </c>
      <c r="L462" s="20">
        <v>1</v>
      </c>
      <c r="M462" s="41"/>
    </row>
    <row r="463" spans="1:13" x14ac:dyDescent="0.2">
      <c r="A463" s="73" t="s">
        <v>53</v>
      </c>
      <c r="B463" s="73" t="s">
        <v>86</v>
      </c>
      <c r="C463" s="69" t="s">
        <v>184</v>
      </c>
      <c r="D463" s="40" t="s">
        <v>181</v>
      </c>
      <c r="E463" s="20">
        <v>25</v>
      </c>
      <c r="F463" s="20" t="s">
        <v>192</v>
      </c>
      <c r="G463" s="73">
        <v>1</v>
      </c>
      <c r="H463" s="73">
        <v>1</v>
      </c>
      <c r="I463" s="40">
        <v>2</v>
      </c>
      <c r="J463" s="40">
        <v>3</v>
      </c>
      <c r="K463" s="20">
        <v>25</v>
      </c>
      <c r="L463" s="20">
        <v>2</v>
      </c>
      <c r="M463" s="41"/>
    </row>
    <row r="464" spans="1:13" x14ac:dyDescent="0.2">
      <c r="A464" s="73" t="s">
        <v>73</v>
      </c>
      <c r="B464" s="73" t="s">
        <v>86</v>
      </c>
      <c r="C464" s="69" t="s">
        <v>184</v>
      </c>
      <c r="D464" s="40" t="s">
        <v>181</v>
      </c>
      <c r="E464" s="20">
        <v>25</v>
      </c>
      <c r="F464" s="20" t="s">
        <v>193</v>
      </c>
      <c r="G464" s="73">
        <v>2</v>
      </c>
      <c r="H464" s="73">
        <v>1</v>
      </c>
      <c r="I464" s="40">
        <v>2</v>
      </c>
      <c r="J464" s="40">
        <v>3</v>
      </c>
      <c r="K464" s="20">
        <v>25</v>
      </c>
      <c r="L464" s="20">
        <v>3</v>
      </c>
      <c r="M464" s="41"/>
    </row>
    <row r="465" spans="1:13" x14ac:dyDescent="0.2">
      <c r="A465" s="73" t="s">
        <v>53</v>
      </c>
      <c r="B465" s="73" t="s">
        <v>86</v>
      </c>
      <c r="C465" s="69" t="s">
        <v>184</v>
      </c>
      <c r="D465" s="40" t="s">
        <v>181</v>
      </c>
      <c r="E465" s="20">
        <v>26</v>
      </c>
      <c r="F465" s="20" t="s">
        <v>191</v>
      </c>
      <c r="G465" s="73">
        <v>1</v>
      </c>
      <c r="H465" s="73">
        <v>1</v>
      </c>
      <c r="I465" s="40">
        <v>2</v>
      </c>
      <c r="J465" s="40">
        <v>3</v>
      </c>
      <c r="K465" s="20">
        <v>26</v>
      </c>
      <c r="L465" s="20">
        <v>1</v>
      </c>
      <c r="M465" s="41"/>
    </row>
    <row r="466" spans="1:13" x14ac:dyDescent="0.2">
      <c r="A466" s="73" t="s">
        <v>53</v>
      </c>
      <c r="B466" s="73" t="s">
        <v>54</v>
      </c>
      <c r="C466" s="69" t="s">
        <v>184</v>
      </c>
      <c r="D466" s="40" t="s">
        <v>181</v>
      </c>
      <c r="E466" s="20">
        <v>27</v>
      </c>
      <c r="F466" s="20" t="s">
        <v>192</v>
      </c>
      <c r="G466" s="73">
        <v>1</v>
      </c>
      <c r="H466" s="73">
        <v>2</v>
      </c>
      <c r="I466" s="40">
        <v>2</v>
      </c>
      <c r="J466" s="40">
        <v>3</v>
      </c>
      <c r="K466" s="20">
        <v>27</v>
      </c>
      <c r="L466" s="20">
        <v>2</v>
      </c>
      <c r="M466" s="41"/>
    </row>
    <row r="467" spans="1:13" x14ac:dyDescent="0.2">
      <c r="A467" s="73" t="s">
        <v>53</v>
      </c>
      <c r="B467" s="73" t="s">
        <v>86</v>
      </c>
      <c r="C467" s="69" t="s">
        <v>184</v>
      </c>
      <c r="D467" s="40" t="s">
        <v>181</v>
      </c>
      <c r="E467" s="20">
        <v>16</v>
      </c>
      <c r="F467" s="20" t="s">
        <v>193</v>
      </c>
      <c r="G467" s="73">
        <v>1</v>
      </c>
      <c r="H467" s="73">
        <v>1</v>
      </c>
      <c r="I467" s="40">
        <v>2</v>
      </c>
      <c r="J467" s="40">
        <v>3</v>
      </c>
      <c r="K467" s="20">
        <v>16</v>
      </c>
      <c r="L467" s="20">
        <v>3</v>
      </c>
      <c r="M467" s="41"/>
    </row>
    <row r="468" spans="1:13" x14ac:dyDescent="0.2">
      <c r="A468" s="73" t="s">
        <v>53</v>
      </c>
      <c r="B468" s="73" t="s">
        <v>54</v>
      </c>
      <c r="C468" s="69" t="s">
        <v>184</v>
      </c>
      <c r="D468" s="40" t="s">
        <v>181</v>
      </c>
      <c r="E468" s="20">
        <v>44</v>
      </c>
      <c r="F468" s="20" t="s">
        <v>192</v>
      </c>
      <c r="G468" s="73">
        <v>1</v>
      </c>
      <c r="H468" s="73">
        <v>2</v>
      </c>
      <c r="I468" s="40">
        <v>2</v>
      </c>
      <c r="J468" s="40">
        <v>3</v>
      </c>
      <c r="K468" s="20">
        <v>44</v>
      </c>
      <c r="L468" s="20">
        <v>2</v>
      </c>
      <c r="M468" s="41"/>
    </row>
    <row r="469" spans="1:13" x14ac:dyDescent="0.2">
      <c r="A469" s="73" t="s">
        <v>53</v>
      </c>
      <c r="B469" s="73" t="s">
        <v>54</v>
      </c>
      <c r="C469" s="69" t="s">
        <v>184</v>
      </c>
      <c r="D469" s="40" t="s">
        <v>181</v>
      </c>
      <c r="E469" s="20">
        <v>27</v>
      </c>
      <c r="F469" s="20" t="s">
        <v>191</v>
      </c>
      <c r="G469" s="73">
        <v>1</v>
      </c>
      <c r="H469" s="73">
        <v>2</v>
      </c>
      <c r="I469" s="40">
        <v>2</v>
      </c>
      <c r="J469" s="40">
        <v>3</v>
      </c>
      <c r="K469" s="20">
        <v>27</v>
      </c>
      <c r="L469" s="20">
        <v>1</v>
      </c>
      <c r="M469" s="41"/>
    </row>
    <row r="470" spans="1:13" x14ac:dyDescent="0.2">
      <c r="A470" s="73" t="s">
        <v>53</v>
      </c>
      <c r="B470" s="73" t="s">
        <v>86</v>
      </c>
      <c r="C470" s="69" t="s">
        <v>184</v>
      </c>
      <c r="D470" s="40" t="s">
        <v>181</v>
      </c>
      <c r="E470" s="20">
        <v>32</v>
      </c>
      <c r="F470" s="20" t="s">
        <v>191</v>
      </c>
      <c r="G470" s="73">
        <v>1</v>
      </c>
      <c r="H470" s="73">
        <v>1</v>
      </c>
      <c r="I470" s="40">
        <v>2</v>
      </c>
      <c r="J470" s="40">
        <v>3</v>
      </c>
      <c r="K470" s="20">
        <v>32</v>
      </c>
      <c r="L470" s="20">
        <v>1</v>
      </c>
      <c r="M470" s="41"/>
    </row>
    <row r="471" spans="1:13" x14ac:dyDescent="0.2">
      <c r="A471" s="74" t="s">
        <v>73</v>
      </c>
      <c r="B471" s="74" t="s">
        <v>54</v>
      </c>
      <c r="C471" s="69" t="s">
        <v>184</v>
      </c>
      <c r="D471" s="40" t="s">
        <v>181</v>
      </c>
      <c r="E471" s="20">
        <v>41</v>
      </c>
      <c r="F471" s="20" t="s">
        <v>191</v>
      </c>
      <c r="G471" s="74">
        <v>2</v>
      </c>
      <c r="H471" s="74">
        <v>2</v>
      </c>
      <c r="I471" s="40">
        <v>2</v>
      </c>
      <c r="J471" s="40">
        <v>3</v>
      </c>
      <c r="K471" s="20">
        <v>41</v>
      </c>
      <c r="L471" s="20">
        <v>1</v>
      </c>
      <c r="M471" s="41"/>
    </row>
    <row r="472" spans="1:13" x14ac:dyDescent="0.2">
      <c r="A472" s="73" t="s">
        <v>73</v>
      </c>
      <c r="B472" s="73" t="s">
        <v>54</v>
      </c>
      <c r="C472" s="69" t="s">
        <v>184</v>
      </c>
      <c r="D472" s="40" t="s">
        <v>181</v>
      </c>
      <c r="E472" s="20">
        <v>41</v>
      </c>
      <c r="F472" s="20" t="s">
        <v>191</v>
      </c>
      <c r="G472" s="73">
        <v>2</v>
      </c>
      <c r="H472" s="73">
        <v>2</v>
      </c>
      <c r="I472" s="40">
        <v>2</v>
      </c>
      <c r="J472" s="40">
        <v>3</v>
      </c>
      <c r="K472" s="20">
        <v>41</v>
      </c>
      <c r="L472" s="20">
        <v>1</v>
      </c>
      <c r="M472" s="41"/>
    </row>
    <row r="473" spans="1:13" x14ac:dyDescent="0.2">
      <c r="A473" s="73" t="s">
        <v>53</v>
      </c>
      <c r="B473" s="73" t="s">
        <v>86</v>
      </c>
      <c r="C473" s="69" t="s">
        <v>184</v>
      </c>
      <c r="D473" s="40" t="s">
        <v>181</v>
      </c>
      <c r="E473" s="20">
        <v>41</v>
      </c>
      <c r="F473" s="20" t="s">
        <v>192</v>
      </c>
      <c r="G473" s="73">
        <v>1</v>
      </c>
      <c r="H473" s="73">
        <v>1</v>
      </c>
      <c r="I473" s="40">
        <v>2</v>
      </c>
      <c r="J473" s="40">
        <v>3</v>
      </c>
      <c r="K473" s="20">
        <v>41</v>
      </c>
      <c r="L473" s="20">
        <v>2</v>
      </c>
      <c r="M473" s="41"/>
    </row>
    <row r="474" spans="1:13" x14ac:dyDescent="0.2">
      <c r="A474" s="73" t="s">
        <v>53</v>
      </c>
      <c r="B474" s="73" t="s">
        <v>54</v>
      </c>
      <c r="C474" s="69" t="s">
        <v>184</v>
      </c>
      <c r="D474" s="40" t="s">
        <v>181</v>
      </c>
      <c r="E474" s="20">
        <v>41</v>
      </c>
      <c r="F474" s="20" t="s">
        <v>191</v>
      </c>
      <c r="G474" s="73">
        <v>1</v>
      </c>
      <c r="H474" s="73">
        <v>2</v>
      </c>
      <c r="I474" s="40">
        <v>2</v>
      </c>
      <c r="J474" s="40">
        <v>3</v>
      </c>
      <c r="K474" s="20">
        <v>41</v>
      </c>
      <c r="L474" s="20">
        <v>1</v>
      </c>
      <c r="M474" s="41"/>
    </row>
    <row r="475" spans="1:13" x14ac:dyDescent="0.2">
      <c r="A475" s="73" t="s">
        <v>53</v>
      </c>
      <c r="B475" s="73" t="s">
        <v>54</v>
      </c>
      <c r="C475" s="69" t="s">
        <v>184</v>
      </c>
      <c r="D475" s="40" t="s">
        <v>181</v>
      </c>
      <c r="E475" s="20">
        <v>43</v>
      </c>
      <c r="F475" s="20" t="s">
        <v>191</v>
      </c>
      <c r="G475" s="73">
        <v>1</v>
      </c>
      <c r="H475" s="73">
        <v>2</v>
      </c>
      <c r="I475" s="40">
        <v>2</v>
      </c>
      <c r="J475" s="40">
        <v>3</v>
      </c>
      <c r="K475" s="20">
        <v>43</v>
      </c>
      <c r="L475" s="20">
        <v>1</v>
      </c>
      <c r="M475" s="41"/>
    </row>
    <row r="476" spans="1:13" x14ac:dyDescent="0.2">
      <c r="A476" s="73" t="s">
        <v>53</v>
      </c>
      <c r="B476" s="73" t="s">
        <v>54</v>
      </c>
      <c r="C476" s="69" t="s">
        <v>184</v>
      </c>
      <c r="D476" s="40" t="s">
        <v>181</v>
      </c>
      <c r="E476" s="20">
        <v>37</v>
      </c>
      <c r="F476" s="20" t="s">
        <v>191</v>
      </c>
      <c r="G476" s="73">
        <v>1</v>
      </c>
      <c r="H476" s="73">
        <v>2</v>
      </c>
      <c r="I476" s="40">
        <v>2</v>
      </c>
      <c r="J476" s="40">
        <v>3</v>
      </c>
      <c r="K476" s="20">
        <v>37</v>
      </c>
      <c r="L476" s="20">
        <v>1</v>
      </c>
      <c r="M476" s="41"/>
    </row>
    <row r="477" spans="1:13" x14ac:dyDescent="0.2">
      <c r="A477" s="73" t="s">
        <v>53</v>
      </c>
      <c r="B477" s="73" t="s">
        <v>54</v>
      </c>
      <c r="C477" s="69" t="s">
        <v>184</v>
      </c>
      <c r="D477" s="40" t="s">
        <v>181</v>
      </c>
      <c r="E477" s="20">
        <v>46</v>
      </c>
      <c r="F477" s="20" t="s">
        <v>191</v>
      </c>
      <c r="G477" s="73">
        <v>1</v>
      </c>
      <c r="H477" s="73">
        <v>2</v>
      </c>
      <c r="I477" s="40">
        <v>2</v>
      </c>
      <c r="J477" s="40">
        <v>3</v>
      </c>
      <c r="K477" s="20">
        <v>46</v>
      </c>
      <c r="L477" s="20">
        <v>1</v>
      </c>
      <c r="M477" s="41"/>
    </row>
    <row r="478" spans="1:13" x14ac:dyDescent="0.2">
      <c r="A478" s="73" t="s">
        <v>73</v>
      </c>
      <c r="B478" s="73" t="s">
        <v>54</v>
      </c>
      <c r="C478" s="69" t="s">
        <v>184</v>
      </c>
      <c r="D478" s="40" t="s">
        <v>181</v>
      </c>
      <c r="E478" s="20">
        <v>46</v>
      </c>
      <c r="F478" s="20" t="s">
        <v>191</v>
      </c>
      <c r="G478" s="73">
        <v>2</v>
      </c>
      <c r="H478" s="73">
        <v>2</v>
      </c>
      <c r="I478" s="40">
        <v>2</v>
      </c>
      <c r="J478" s="40">
        <v>3</v>
      </c>
      <c r="K478" s="20">
        <v>46</v>
      </c>
      <c r="L478" s="20">
        <v>1</v>
      </c>
      <c r="M478" s="41"/>
    </row>
    <row r="479" spans="1:13" x14ac:dyDescent="0.2">
      <c r="A479" s="73" t="s">
        <v>53</v>
      </c>
      <c r="B479" s="73" t="s">
        <v>54</v>
      </c>
      <c r="C479" s="69" t="s">
        <v>184</v>
      </c>
      <c r="D479" s="40" t="s">
        <v>181</v>
      </c>
      <c r="E479" s="20">
        <v>31</v>
      </c>
      <c r="F479" s="20" t="s">
        <v>191</v>
      </c>
      <c r="G479" s="73">
        <v>1</v>
      </c>
      <c r="H479" s="73">
        <v>2</v>
      </c>
      <c r="I479" s="40">
        <v>2</v>
      </c>
      <c r="J479" s="40">
        <v>3</v>
      </c>
      <c r="K479" s="20">
        <v>31</v>
      </c>
      <c r="L479" s="20">
        <v>1</v>
      </c>
      <c r="M479" s="41"/>
    </row>
    <row r="480" spans="1:13" x14ac:dyDescent="0.2">
      <c r="A480" s="73" t="s">
        <v>53</v>
      </c>
      <c r="B480" s="73" t="s">
        <v>86</v>
      </c>
      <c r="C480" s="69" t="s">
        <v>184</v>
      </c>
      <c r="D480" s="40" t="s">
        <v>181</v>
      </c>
      <c r="E480" s="20">
        <v>35</v>
      </c>
      <c r="F480" s="20" t="s">
        <v>192</v>
      </c>
      <c r="G480" s="73">
        <v>1</v>
      </c>
      <c r="H480" s="73">
        <v>1</v>
      </c>
      <c r="I480" s="40">
        <v>2</v>
      </c>
      <c r="J480" s="40">
        <v>3</v>
      </c>
      <c r="K480" s="20">
        <v>35</v>
      </c>
      <c r="L480" s="20">
        <v>2</v>
      </c>
      <c r="M480" s="41"/>
    </row>
    <row r="481" spans="1:13" x14ac:dyDescent="0.2">
      <c r="A481" s="73" t="s">
        <v>53</v>
      </c>
      <c r="B481" s="73" t="s">
        <v>86</v>
      </c>
      <c r="C481" s="69" t="s">
        <v>184</v>
      </c>
      <c r="D481" s="40" t="s">
        <v>181</v>
      </c>
      <c r="E481" s="20">
        <v>34</v>
      </c>
      <c r="F481" s="20" t="s">
        <v>193</v>
      </c>
      <c r="G481" s="73">
        <v>1</v>
      </c>
      <c r="H481" s="73">
        <v>1</v>
      </c>
      <c r="I481" s="40">
        <v>2</v>
      </c>
      <c r="J481" s="40">
        <v>3</v>
      </c>
      <c r="K481" s="20">
        <v>34</v>
      </c>
      <c r="L481" s="20">
        <v>3</v>
      </c>
      <c r="M481" s="41"/>
    </row>
    <row r="482" spans="1:13" x14ac:dyDescent="0.2">
      <c r="A482" s="84" t="s">
        <v>53</v>
      </c>
      <c r="B482" s="66" t="s">
        <v>86</v>
      </c>
      <c r="C482" s="69" t="s">
        <v>184</v>
      </c>
      <c r="D482" s="40" t="s">
        <v>182</v>
      </c>
      <c r="E482" s="26">
        <v>12</v>
      </c>
      <c r="F482" s="26" t="s">
        <v>191</v>
      </c>
      <c r="G482" s="84">
        <v>1</v>
      </c>
      <c r="H482" s="84">
        <v>1</v>
      </c>
      <c r="I482" s="40">
        <v>2</v>
      </c>
      <c r="J482" s="40">
        <v>4</v>
      </c>
      <c r="K482" s="26">
        <v>12</v>
      </c>
      <c r="L482" s="26">
        <v>1</v>
      </c>
      <c r="M482" s="41"/>
    </row>
    <row r="483" spans="1:13" x14ac:dyDescent="0.2">
      <c r="A483" s="87" t="s">
        <v>53</v>
      </c>
      <c r="B483" s="69" t="s">
        <v>86</v>
      </c>
      <c r="C483" s="69" t="s">
        <v>184</v>
      </c>
      <c r="D483" s="40" t="s">
        <v>182</v>
      </c>
      <c r="E483" s="41">
        <v>13</v>
      </c>
      <c r="F483" s="20" t="s">
        <v>192</v>
      </c>
      <c r="G483" s="87">
        <v>1</v>
      </c>
      <c r="H483" s="87">
        <v>1</v>
      </c>
      <c r="I483" s="40">
        <v>2</v>
      </c>
      <c r="J483" s="40">
        <v>4</v>
      </c>
      <c r="K483" s="41">
        <v>13</v>
      </c>
      <c r="L483" s="20">
        <v>2</v>
      </c>
      <c r="M483" s="41"/>
    </row>
    <row r="484" spans="1:13" x14ac:dyDescent="0.2">
      <c r="A484" s="91" t="s">
        <v>53</v>
      </c>
      <c r="B484" s="73" t="s">
        <v>54</v>
      </c>
      <c r="C484" s="69" t="s">
        <v>184</v>
      </c>
      <c r="D484" s="40" t="s">
        <v>182</v>
      </c>
      <c r="E484" s="20">
        <v>14</v>
      </c>
      <c r="F484" s="20" t="s">
        <v>191</v>
      </c>
      <c r="G484" s="91">
        <v>1</v>
      </c>
      <c r="H484" s="91">
        <v>2</v>
      </c>
      <c r="I484" s="40">
        <v>2</v>
      </c>
      <c r="J484" s="40">
        <v>4</v>
      </c>
      <c r="K484" s="20">
        <v>14</v>
      </c>
      <c r="L484" s="20">
        <v>1</v>
      </c>
      <c r="M484" s="41"/>
    </row>
    <row r="485" spans="1:13" x14ac:dyDescent="0.2">
      <c r="A485" s="91" t="s">
        <v>53</v>
      </c>
      <c r="B485" s="73" t="s">
        <v>54</v>
      </c>
      <c r="C485" s="69" t="s">
        <v>184</v>
      </c>
      <c r="D485" s="40" t="s">
        <v>182</v>
      </c>
      <c r="E485" s="20">
        <v>14</v>
      </c>
      <c r="F485" s="20" t="s">
        <v>191</v>
      </c>
      <c r="G485" s="91">
        <v>1</v>
      </c>
      <c r="H485" s="91">
        <v>2</v>
      </c>
      <c r="I485" s="40">
        <v>2</v>
      </c>
      <c r="J485" s="40">
        <v>4</v>
      </c>
      <c r="K485" s="20">
        <v>14</v>
      </c>
      <c r="L485" s="20">
        <v>1</v>
      </c>
      <c r="M485" s="41"/>
    </row>
    <row r="486" spans="1:13" x14ac:dyDescent="0.2">
      <c r="A486" s="91" t="s">
        <v>53</v>
      </c>
      <c r="B486" s="73" t="s">
        <v>86</v>
      </c>
      <c r="C486" s="69" t="s">
        <v>184</v>
      </c>
      <c r="D486" s="40" t="s">
        <v>182</v>
      </c>
      <c r="E486" s="20">
        <v>14</v>
      </c>
      <c r="F486" s="20" t="s">
        <v>193</v>
      </c>
      <c r="G486" s="91">
        <v>1</v>
      </c>
      <c r="H486" s="91">
        <v>1</v>
      </c>
      <c r="I486" s="40">
        <v>2</v>
      </c>
      <c r="J486" s="40">
        <v>4</v>
      </c>
      <c r="K486" s="20">
        <v>14</v>
      </c>
      <c r="L486" s="20">
        <v>3</v>
      </c>
      <c r="M486" s="41"/>
    </row>
    <row r="487" spans="1:13" x14ac:dyDescent="0.2">
      <c r="A487" s="91" t="s">
        <v>53</v>
      </c>
      <c r="B487" s="73" t="s">
        <v>86</v>
      </c>
      <c r="C487" s="69" t="s">
        <v>184</v>
      </c>
      <c r="D487" s="40" t="s">
        <v>182</v>
      </c>
      <c r="E487" s="20">
        <v>15</v>
      </c>
      <c r="F487" s="20" t="s">
        <v>191</v>
      </c>
      <c r="G487" s="91">
        <v>1</v>
      </c>
      <c r="H487" s="91">
        <v>1</v>
      </c>
      <c r="I487" s="40">
        <v>2</v>
      </c>
      <c r="J487" s="40">
        <v>4</v>
      </c>
      <c r="K487" s="20">
        <v>15</v>
      </c>
      <c r="L487" s="20">
        <v>1</v>
      </c>
      <c r="M487" s="41"/>
    </row>
    <row r="488" spans="1:13" x14ac:dyDescent="0.2">
      <c r="A488" s="91" t="s">
        <v>53</v>
      </c>
      <c r="B488" s="73" t="s">
        <v>86</v>
      </c>
      <c r="C488" s="69" t="s">
        <v>184</v>
      </c>
      <c r="D488" s="40" t="s">
        <v>182</v>
      </c>
      <c r="E488" s="20">
        <v>16</v>
      </c>
      <c r="F488" s="20" t="s">
        <v>193</v>
      </c>
      <c r="G488" s="91">
        <v>1</v>
      </c>
      <c r="H488" s="91">
        <v>1</v>
      </c>
      <c r="I488" s="40">
        <v>2</v>
      </c>
      <c r="J488" s="40">
        <v>4</v>
      </c>
      <c r="K488" s="20">
        <v>16</v>
      </c>
      <c r="L488" s="20">
        <v>3</v>
      </c>
      <c r="M488" s="41"/>
    </row>
    <row r="489" spans="1:13" x14ac:dyDescent="0.2">
      <c r="A489" s="91" t="s">
        <v>53</v>
      </c>
      <c r="B489" s="73" t="s">
        <v>54</v>
      </c>
      <c r="C489" s="69" t="s">
        <v>184</v>
      </c>
      <c r="D489" s="40" t="s">
        <v>182</v>
      </c>
      <c r="E489" s="20">
        <v>16</v>
      </c>
      <c r="F489" s="20" t="s">
        <v>191</v>
      </c>
      <c r="G489" s="91">
        <v>1</v>
      </c>
      <c r="H489" s="91">
        <v>2</v>
      </c>
      <c r="I489" s="40">
        <v>2</v>
      </c>
      <c r="J489" s="40">
        <v>4</v>
      </c>
      <c r="K489" s="20">
        <v>16</v>
      </c>
      <c r="L489" s="20">
        <v>1</v>
      </c>
      <c r="M489" s="41"/>
    </row>
    <row r="490" spans="1:13" x14ac:dyDescent="0.2">
      <c r="A490" s="91" t="s">
        <v>53</v>
      </c>
      <c r="B490" s="73" t="s">
        <v>86</v>
      </c>
      <c r="C490" s="69" t="s">
        <v>184</v>
      </c>
      <c r="D490" s="40" t="s">
        <v>182</v>
      </c>
      <c r="E490" s="20">
        <v>16</v>
      </c>
      <c r="F490" s="20" t="s">
        <v>192</v>
      </c>
      <c r="G490" s="91">
        <v>1</v>
      </c>
      <c r="H490" s="91">
        <v>1</v>
      </c>
      <c r="I490" s="40">
        <v>2</v>
      </c>
      <c r="J490" s="40">
        <v>4</v>
      </c>
      <c r="K490" s="20">
        <v>16</v>
      </c>
      <c r="L490" s="20">
        <v>2</v>
      </c>
      <c r="M490" s="41"/>
    </row>
    <row r="491" spans="1:13" x14ac:dyDescent="0.2">
      <c r="A491" s="91" t="s">
        <v>53</v>
      </c>
      <c r="B491" s="73" t="s">
        <v>86</v>
      </c>
      <c r="C491" s="69" t="s">
        <v>184</v>
      </c>
      <c r="D491" s="40" t="s">
        <v>182</v>
      </c>
      <c r="E491" s="20">
        <v>17</v>
      </c>
      <c r="F491" s="20" t="s">
        <v>191</v>
      </c>
      <c r="G491" s="91">
        <v>1</v>
      </c>
      <c r="H491" s="91">
        <v>1</v>
      </c>
      <c r="I491" s="40">
        <v>2</v>
      </c>
      <c r="J491" s="40">
        <v>4</v>
      </c>
      <c r="K491" s="20">
        <v>17</v>
      </c>
      <c r="L491" s="20">
        <v>1</v>
      </c>
      <c r="M491" s="41"/>
    </row>
    <row r="492" spans="1:13" x14ac:dyDescent="0.2">
      <c r="A492" s="91" t="s">
        <v>53</v>
      </c>
      <c r="B492" s="73" t="s">
        <v>54</v>
      </c>
      <c r="C492" s="69" t="s">
        <v>184</v>
      </c>
      <c r="D492" s="40" t="s">
        <v>182</v>
      </c>
      <c r="E492" s="20">
        <v>23</v>
      </c>
      <c r="F492" s="20" t="s">
        <v>191</v>
      </c>
      <c r="G492" s="91">
        <v>1</v>
      </c>
      <c r="H492" s="91">
        <v>2</v>
      </c>
      <c r="I492" s="40">
        <v>2</v>
      </c>
      <c r="J492" s="40">
        <v>4</v>
      </c>
      <c r="K492" s="20">
        <v>23</v>
      </c>
      <c r="L492" s="20">
        <v>1</v>
      </c>
      <c r="M492" s="41"/>
    </row>
    <row r="493" spans="1:13" x14ac:dyDescent="0.2">
      <c r="A493" s="91" t="s">
        <v>53</v>
      </c>
      <c r="B493" s="73" t="s">
        <v>86</v>
      </c>
      <c r="C493" s="69" t="s">
        <v>184</v>
      </c>
      <c r="D493" s="40" t="s">
        <v>182</v>
      </c>
      <c r="E493" s="20">
        <v>24</v>
      </c>
      <c r="F493" s="20" t="s">
        <v>193</v>
      </c>
      <c r="G493" s="91">
        <v>1</v>
      </c>
      <c r="H493" s="91">
        <v>1</v>
      </c>
      <c r="I493" s="40">
        <v>2</v>
      </c>
      <c r="J493" s="40">
        <v>4</v>
      </c>
      <c r="K493" s="20">
        <v>24</v>
      </c>
      <c r="L493" s="20">
        <v>3</v>
      </c>
      <c r="M493" s="41"/>
    </row>
    <row r="494" spans="1:13" x14ac:dyDescent="0.2">
      <c r="A494" s="91" t="s">
        <v>73</v>
      </c>
      <c r="B494" s="73" t="s">
        <v>86</v>
      </c>
      <c r="C494" s="69" t="s">
        <v>184</v>
      </c>
      <c r="D494" s="40" t="s">
        <v>182</v>
      </c>
      <c r="E494" s="20">
        <v>24</v>
      </c>
      <c r="F494" s="20" t="s">
        <v>193</v>
      </c>
      <c r="G494" s="91">
        <v>2</v>
      </c>
      <c r="H494" s="91">
        <v>1</v>
      </c>
      <c r="I494" s="40">
        <v>2</v>
      </c>
      <c r="J494" s="40">
        <v>4</v>
      </c>
      <c r="K494" s="20">
        <v>24</v>
      </c>
      <c r="L494" s="20">
        <v>3</v>
      </c>
      <c r="M494" s="41"/>
    </row>
    <row r="495" spans="1:13" x14ac:dyDescent="0.2">
      <c r="A495" s="91" t="s">
        <v>53</v>
      </c>
      <c r="B495" s="73" t="s">
        <v>86</v>
      </c>
      <c r="C495" s="69" t="s">
        <v>184</v>
      </c>
      <c r="D495" s="40" t="s">
        <v>182</v>
      </c>
      <c r="E495" s="20">
        <v>25</v>
      </c>
      <c r="F495" s="20" t="s">
        <v>191</v>
      </c>
      <c r="G495" s="91">
        <v>1</v>
      </c>
      <c r="H495" s="91">
        <v>1</v>
      </c>
      <c r="I495" s="40">
        <v>2</v>
      </c>
      <c r="J495" s="40">
        <v>4</v>
      </c>
      <c r="K495" s="20">
        <v>25</v>
      </c>
      <c r="L495" s="20">
        <v>1</v>
      </c>
      <c r="M495" s="41"/>
    </row>
    <row r="496" spans="1:13" x14ac:dyDescent="0.2">
      <c r="A496" s="91" t="s">
        <v>53</v>
      </c>
      <c r="B496" s="73" t="s">
        <v>54</v>
      </c>
      <c r="C496" s="69" t="s">
        <v>184</v>
      </c>
      <c r="D496" s="40" t="s">
        <v>182</v>
      </c>
      <c r="E496" s="20">
        <v>26</v>
      </c>
      <c r="F496" s="20" t="s">
        <v>192</v>
      </c>
      <c r="G496" s="91">
        <v>1</v>
      </c>
      <c r="H496" s="91">
        <v>2</v>
      </c>
      <c r="I496" s="40">
        <v>2</v>
      </c>
      <c r="J496" s="40">
        <v>4</v>
      </c>
      <c r="K496" s="20">
        <v>26</v>
      </c>
      <c r="L496" s="20">
        <v>2</v>
      </c>
      <c r="M496" s="41"/>
    </row>
    <row r="497" spans="1:13" x14ac:dyDescent="0.2">
      <c r="A497" s="91" t="s">
        <v>53</v>
      </c>
      <c r="B497" s="73" t="s">
        <v>86</v>
      </c>
      <c r="C497" s="69" t="s">
        <v>184</v>
      </c>
      <c r="D497" s="40" t="s">
        <v>182</v>
      </c>
      <c r="E497" s="20">
        <v>26</v>
      </c>
      <c r="F497" s="20" t="s">
        <v>192</v>
      </c>
      <c r="G497" s="91">
        <v>1</v>
      </c>
      <c r="H497" s="91">
        <v>1</v>
      </c>
      <c r="I497" s="40">
        <v>2</v>
      </c>
      <c r="J497" s="40">
        <v>4</v>
      </c>
      <c r="K497" s="20">
        <v>26</v>
      </c>
      <c r="L497" s="20">
        <v>2</v>
      </c>
      <c r="M497" s="41"/>
    </row>
    <row r="498" spans="1:13" x14ac:dyDescent="0.2">
      <c r="A498" s="91" t="s">
        <v>53</v>
      </c>
      <c r="B498" s="73" t="s">
        <v>54</v>
      </c>
      <c r="C498" s="69" t="s">
        <v>184</v>
      </c>
      <c r="D498" s="40" t="s">
        <v>182</v>
      </c>
      <c r="E498" s="20">
        <v>26</v>
      </c>
      <c r="F498" s="20" t="s">
        <v>191</v>
      </c>
      <c r="G498" s="91">
        <v>1</v>
      </c>
      <c r="H498" s="91">
        <v>2</v>
      </c>
      <c r="I498" s="40">
        <v>2</v>
      </c>
      <c r="J498" s="40">
        <v>4</v>
      </c>
      <c r="K498" s="20">
        <v>26</v>
      </c>
      <c r="L498" s="20">
        <v>1</v>
      </c>
      <c r="M498" s="41"/>
    </row>
    <row r="499" spans="1:13" x14ac:dyDescent="0.2">
      <c r="A499" s="91" t="s">
        <v>53</v>
      </c>
      <c r="B499" s="73" t="s">
        <v>54</v>
      </c>
      <c r="C499" s="69" t="s">
        <v>184</v>
      </c>
      <c r="D499" s="40" t="s">
        <v>182</v>
      </c>
      <c r="E499" s="20">
        <v>26</v>
      </c>
      <c r="F499" s="20" t="s">
        <v>191</v>
      </c>
      <c r="G499" s="91">
        <v>1</v>
      </c>
      <c r="H499" s="91">
        <v>2</v>
      </c>
      <c r="I499" s="40">
        <v>2</v>
      </c>
      <c r="J499" s="40">
        <v>4</v>
      </c>
      <c r="K499" s="20">
        <v>26</v>
      </c>
      <c r="L499" s="20">
        <v>1</v>
      </c>
      <c r="M499" s="41"/>
    </row>
    <row r="500" spans="1:13" x14ac:dyDescent="0.2">
      <c r="A500" s="91" t="s">
        <v>53</v>
      </c>
      <c r="B500" s="73" t="s">
        <v>86</v>
      </c>
      <c r="C500" s="69" t="s">
        <v>184</v>
      </c>
      <c r="D500" s="40" t="s">
        <v>182</v>
      </c>
      <c r="E500" s="20">
        <v>31</v>
      </c>
      <c r="F500" s="20" t="s">
        <v>192</v>
      </c>
      <c r="G500" s="91">
        <v>1</v>
      </c>
      <c r="H500" s="91">
        <v>1</v>
      </c>
      <c r="I500" s="40">
        <v>2</v>
      </c>
      <c r="J500" s="40">
        <v>4</v>
      </c>
      <c r="K500" s="20">
        <v>31</v>
      </c>
      <c r="L500" s="20">
        <v>2</v>
      </c>
      <c r="M500" s="41"/>
    </row>
    <row r="501" spans="1:13" x14ac:dyDescent="0.2">
      <c r="A501" s="92" t="s">
        <v>73</v>
      </c>
      <c r="B501" s="74" t="s">
        <v>54</v>
      </c>
      <c r="C501" s="69" t="s">
        <v>184</v>
      </c>
      <c r="D501" s="40" t="s">
        <v>182</v>
      </c>
      <c r="E501" s="20">
        <v>31</v>
      </c>
      <c r="F501" s="20" t="s">
        <v>191</v>
      </c>
      <c r="G501" s="92">
        <v>2</v>
      </c>
      <c r="H501" s="92">
        <v>2</v>
      </c>
      <c r="I501" s="40">
        <v>2</v>
      </c>
      <c r="J501" s="40">
        <v>4</v>
      </c>
      <c r="K501" s="20">
        <v>31</v>
      </c>
      <c r="L501" s="20">
        <v>1</v>
      </c>
      <c r="M501" s="41"/>
    </row>
    <row r="502" spans="1:13" x14ac:dyDescent="0.2">
      <c r="A502" s="91" t="s">
        <v>73</v>
      </c>
      <c r="B502" s="73" t="s">
        <v>54</v>
      </c>
      <c r="C502" s="69" t="s">
        <v>184</v>
      </c>
      <c r="D502" s="40" t="s">
        <v>182</v>
      </c>
      <c r="E502" s="20">
        <v>31</v>
      </c>
      <c r="F502" s="20" t="s">
        <v>191</v>
      </c>
      <c r="G502" s="91">
        <v>2</v>
      </c>
      <c r="H502" s="91">
        <v>2</v>
      </c>
      <c r="I502" s="40">
        <v>2</v>
      </c>
      <c r="J502" s="40">
        <v>4</v>
      </c>
      <c r="K502" s="20">
        <v>31</v>
      </c>
      <c r="L502" s="20">
        <v>1</v>
      </c>
      <c r="M502" s="41"/>
    </row>
    <row r="503" spans="1:13" x14ac:dyDescent="0.2">
      <c r="A503" s="91" t="s">
        <v>53</v>
      </c>
      <c r="B503" s="73" t="s">
        <v>86</v>
      </c>
      <c r="C503" s="69" t="s">
        <v>184</v>
      </c>
      <c r="D503" s="40" t="s">
        <v>182</v>
      </c>
      <c r="E503" s="20">
        <v>31</v>
      </c>
      <c r="F503" s="20" t="s">
        <v>191</v>
      </c>
      <c r="G503" s="91">
        <v>1</v>
      </c>
      <c r="H503" s="91">
        <v>1</v>
      </c>
      <c r="I503" s="40">
        <v>2</v>
      </c>
      <c r="J503" s="40">
        <v>4</v>
      </c>
      <c r="K503" s="20">
        <v>31</v>
      </c>
      <c r="L503" s="20">
        <v>1</v>
      </c>
      <c r="M503" s="41"/>
    </row>
    <row r="504" spans="1:13" x14ac:dyDescent="0.2">
      <c r="A504" s="91" t="s">
        <v>53</v>
      </c>
      <c r="B504" s="73" t="s">
        <v>54</v>
      </c>
      <c r="C504" s="69" t="s">
        <v>184</v>
      </c>
      <c r="D504" s="40" t="s">
        <v>182</v>
      </c>
      <c r="E504" s="20">
        <v>33</v>
      </c>
      <c r="F504" s="20" t="s">
        <v>191</v>
      </c>
      <c r="G504" s="91">
        <v>1</v>
      </c>
      <c r="H504" s="91">
        <v>2</v>
      </c>
      <c r="I504" s="40">
        <v>2</v>
      </c>
      <c r="J504" s="40">
        <v>4</v>
      </c>
      <c r="K504" s="20">
        <v>33</v>
      </c>
      <c r="L504" s="20">
        <v>1</v>
      </c>
      <c r="M504" s="41"/>
    </row>
    <row r="505" spans="1:13" x14ac:dyDescent="0.2">
      <c r="A505" s="91" t="s">
        <v>53</v>
      </c>
      <c r="B505" s="73" t="s">
        <v>54</v>
      </c>
      <c r="C505" s="69" t="s">
        <v>184</v>
      </c>
      <c r="D505" s="40" t="s">
        <v>182</v>
      </c>
      <c r="E505" s="20">
        <v>34</v>
      </c>
      <c r="F505" s="20" t="s">
        <v>191</v>
      </c>
      <c r="G505" s="91">
        <v>1</v>
      </c>
      <c r="H505" s="91">
        <v>2</v>
      </c>
      <c r="I505" s="40">
        <v>2</v>
      </c>
      <c r="J505" s="40">
        <v>4</v>
      </c>
      <c r="K505" s="20">
        <v>34</v>
      </c>
      <c r="L505" s="20">
        <v>1</v>
      </c>
      <c r="M505" s="41"/>
    </row>
    <row r="506" spans="1:13" x14ac:dyDescent="0.2">
      <c r="A506" s="91" t="s">
        <v>53</v>
      </c>
      <c r="B506" s="73" t="s">
        <v>54</v>
      </c>
      <c r="C506" s="69" t="s">
        <v>184</v>
      </c>
      <c r="D506" s="40" t="s">
        <v>182</v>
      </c>
      <c r="E506" s="20">
        <v>36</v>
      </c>
      <c r="F506" s="20" t="s">
        <v>191</v>
      </c>
      <c r="G506" s="91">
        <v>1</v>
      </c>
      <c r="H506" s="91">
        <v>2</v>
      </c>
      <c r="I506" s="40">
        <v>2</v>
      </c>
      <c r="J506" s="40">
        <v>4</v>
      </c>
      <c r="K506" s="20">
        <v>36</v>
      </c>
      <c r="L506" s="20">
        <v>1</v>
      </c>
      <c r="M506" s="41"/>
    </row>
    <row r="507" spans="1:13" x14ac:dyDescent="0.2">
      <c r="A507" s="91" t="s">
        <v>53</v>
      </c>
      <c r="B507" s="73" t="s">
        <v>54</v>
      </c>
      <c r="C507" s="69" t="s">
        <v>184</v>
      </c>
      <c r="D507" s="40" t="s">
        <v>182</v>
      </c>
      <c r="E507" s="20">
        <v>45</v>
      </c>
      <c r="F507" s="20" t="s">
        <v>191</v>
      </c>
      <c r="G507" s="91">
        <v>1</v>
      </c>
      <c r="H507" s="91">
        <v>2</v>
      </c>
      <c r="I507" s="40">
        <v>2</v>
      </c>
      <c r="J507" s="40">
        <v>4</v>
      </c>
      <c r="K507" s="20">
        <v>45</v>
      </c>
      <c r="L507" s="20">
        <v>1</v>
      </c>
      <c r="M507" s="41"/>
    </row>
    <row r="508" spans="1:13" x14ac:dyDescent="0.2">
      <c r="A508" s="91" t="s">
        <v>73</v>
      </c>
      <c r="B508" s="73" t="s">
        <v>54</v>
      </c>
      <c r="C508" s="69" t="s">
        <v>184</v>
      </c>
      <c r="D508" s="40" t="s">
        <v>182</v>
      </c>
      <c r="E508" s="20">
        <v>45</v>
      </c>
      <c r="F508" s="20" t="s">
        <v>191</v>
      </c>
      <c r="G508" s="91">
        <v>2</v>
      </c>
      <c r="H508" s="91">
        <v>2</v>
      </c>
      <c r="I508" s="40">
        <v>2</v>
      </c>
      <c r="J508" s="40">
        <v>4</v>
      </c>
      <c r="K508" s="20">
        <v>45</v>
      </c>
      <c r="L508" s="20">
        <v>1</v>
      </c>
      <c r="M508" s="41"/>
    </row>
    <row r="509" spans="1:13" x14ac:dyDescent="0.2">
      <c r="A509" s="91" t="s">
        <v>53</v>
      </c>
      <c r="B509" s="73" t="s">
        <v>54</v>
      </c>
      <c r="C509" s="69" t="s">
        <v>184</v>
      </c>
      <c r="D509" s="40" t="s">
        <v>182</v>
      </c>
      <c r="E509" s="20">
        <v>46</v>
      </c>
      <c r="F509" s="20" t="s">
        <v>191</v>
      </c>
      <c r="G509" s="91">
        <v>1</v>
      </c>
      <c r="H509" s="91">
        <v>2</v>
      </c>
      <c r="I509" s="40">
        <v>2</v>
      </c>
      <c r="J509" s="40">
        <v>4</v>
      </c>
      <c r="K509" s="20">
        <v>46</v>
      </c>
      <c r="L509" s="20">
        <v>1</v>
      </c>
      <c r="M509" s="41"/>
    </row>
    <row r="510" spans="1:13" x14ac:dyDescent="0.2">
      <c r="A510" s="91" t="s">
        <v>53</v>
      </c>
      <c r="B510" s="73" t="s">
        <v>86</v>
      </c>
      <c r="C510" s="69" t="s">
        <v>184</v>
      </c>
      <c r="D510" s="40" t="s">
        <v>182</v>
      </c>
      <c r="E510" s="20">
        <v>46</v>
      </c>
      <c r="F510" s="20" t="s">
        <v>192</v>
      </c>
      <c r="G510" s="91">
        <v>1</v>
      </c>
      <c r="H510" s="91">
        <v>1</v>
      </c>
      <c r="I510" s="40">
        <v>2</v>
      </c>
      <c r="J510" s="40">
        <v>4</v>
      </c>
      <c r="K510" s="20">
        <v>46</v>
      </c>
      <c r="L510" s="20">
        <v>2</v>
      </c>
      <c r="M510" s="41"/>
    </row>
    <row r="511" spans="1:13" x14ac:dyDescent="0.2">
      <c r="A511" s="91" t="s">
        <v>53</v>
      </c>
      <c r="B511" s="73" t="s">
        <v>86</v>
      </c>
      <c r="C511" s="69" t="s">
        <v>184</v>
      </c>
      <c r="D511" s="40" t="s">
        <v>182</v>
      </c>
      <c r="E511" s="20">
        <v>46</v>
      </c>
      <c r="F511" s="20" t="s">
        <v>192</v>
      </c>
      <c r="G511" s="91">
        <v>1</v>
      </c>
      <c r="H511" s="91">
        <v>1</v>
      </c>
      <c r="I511" s="40">
        <v>2</v>
      </c>
      <c r="J511" s="40">
        <v>4</v>
      </c>
      <c r="K511" s="20">
        <v>46</v>
      </c>
      <c r="L511" s="20">
        <v>2</v>
      </c>
      <c r="M511" s="41"/>
    </row>
    <row r="512" spans="1:13" x14ac:dyDescent="0.2">
      <c r="A512" s="66" t="s">
        <v>53</v>
      </c>
      <c r="B512" s="66" t="s">
        <v>86</v>
      </c>
      <c r="C512" s="69" t="s">
        <v>184</v>
      </c>
      <c r="D512" s="40" t="s">
        <v>182</v>
      </c>
      <c r="E512" s="26">
        <v>22</v>
      </c>
      <c r="F512" s="26" t="s">
        <v>191</v>
      </c>
      <c r="G512" s="66">
        <v>1</v>
      </c>
      <c r="H512" s="66">
        <v>1</v>
      </c>
      <c r="I512" s="40">
        <v>2</v>
      </c>
      <c r="J512" s="40">
        <v>4</v>
      </c>
      <c r="K512" s="26">
        <v>22</v>
      </c>
      <c r="L512" s="26">
        <v>1</v>
      </c>
      <c r="M512" s="41"/>
    </row>
    <row r="513" spans="1:13" x14ac:dyDescent="0.2">
      <c r="A513" s="69" t="s">
        <v>53</v>
      </c>
      <c r="B513" s="69" t="s">
        <v>86</v>
      </c>
      <c r="C513" s="69" t="s">
        <v>184</v>
      </c>
      <c r="D513" s="40" t="s">
        <v>182</v>
      </c>
      <c r="E513" s="41">
        <v>12</v>
      </c>
      <c r="F513" s="20" t="s">
        <v>193</v>
      </c>
      <c r="G513" s="69">
        <v>1</v>
      </c>
      <c r="H513" s="69">
        <v>1</v>
      </c>
      <c r="I513" s="40">
        <v>2</v>
      </c>
      <c r="J513" s="40">
        <v>4</v>
      </c>
      <c r="K513" s="41">
        <v>12</v>
      </c>
      <c r="L513" s="20">
        <v>3</v>
      </c>
      <c r="M513" s="41"/>
    </row>
    <row r="514" spans="1:13" x14ac:dyDescent="0.2">
      <c r="A514" s="73" t="s">
        <v>53</v>
      </c>
      <c r="B514" s="73" t="s">
        <v>54</v>
      </c>
      <c r="C514" s="69" t="s">
        <v>184</v>
      </c>
      <c r="D514" s="40" t="s">
        <v>182</v>
      </c>
      <c r="E514" s="20">
        <v>15</v>
      </c>
      <c r="F514" s="20" t="s">
        <v>191</v>
      </c>
      <c r="G514" s="73">
        <v>1</v>
      </c>
      <c r="H514" s="73">
        <v>2</v>
      </c>
      <c r="I514" s="40">
        <v>2</v>
      </c>
      <c r="J514" s="40">
        <v>4</v>
      </c>
      <c r="K514" s="20">
        <v>15</v>
      </c>
      <c r="L514" s="20">
        <v>1</v>
      </c>
      <c r="M514" s="41"/>
    </row>
    <row r="515" spans="1:13" x14ac:dyDescent="0.2">
      <c r="A515" s="73" t="s">
        <v>53</v>
      </c>
      <c r="B515" s="73" t="s">
        <v>54</v>
      </c>
      <c r="C515" s="69" t="s">
        <v>184</v>
      </c>
      <c r="D515" s="40" t="s">
        <v>182</v>
      </c>
      <c r="E515" s="20">
        <v>15</v>
      </c>
      <c r="F515" s="20" t="s">
        <v>191</v>
      </c>
      <c r="G515" s="73">
        <v>1</v>
      </c>
      <c r="H515" s="73">
        <v>2</v>
      </c>
      <c r="I515" s="40">
        <v>2</v>
      </c>
      <c r="J515" s="40">
        <v>4</v>
      </c>
      <c r="K515" s="20">
        <v>15</v>
      </c>
      <c r="L515" s="20">
        <v>1</v>
      </c>
      <c r="M515" s="41"/>
    </row>
    <row r="516" spans="1:13" x14ac:dyDescent="0.2">
      <c r="A516" s="73" t="s">
        <v>53</v>
      </c>
      <c r="B516" s="73" t="s">
        <v>86</v>
      </c>
      <c r="C516" s="69" t="s">
        <v>184</v>
      </c>
      <c r="D516" s="40" t="s">
        <v>182</v>
      </c>
      <c r="E516" s="20">
        <v>25</v>
      </c>
      <c r="F516" s="20" t="s">
        <v>191</v>
      </c>
      <c r="G516" s="73">
        <v>1</v>
      </c>
      <c r="H516" s="73">
        <v>1</v>
      </c>
      <c r="I516" s="40">
        <v>2</v>
      </c>
      <c r="J516" s="40">
        <v>4</v>
      </c>
      <c r="K516" s="20">
        <v>25</v>
      </c>
      <c r="L516" s="20">
        <v>1</v>
      </c>
      <c r="M516" s="41"/>
    </row>
    <row r="517" spans="1:13" x14ac:dyDescent="0.2">
      <c r="A517" s="73" t="s">
        <v>53</v>
      </c>
      <c r="B517" s="73" t="s">
        <v>86</v>
      </c>
      <c r="C517" s="69" t="s">
        <v>184</v>
      </c>
      <c r="D517" s="40" t="s">
        <v>182</v>
      </c>
      <c r="E517" s="20">
        <v>14</v>
      </c>
      <c r="F517" s="20" t="s">
        <v>191</v>
      </c>
      <c r="G517" s="73">
        <v>1</v>
      </c>
      <c r="H517" s="73">
        <v>1</v>
      </c>
      <c r="I517" s="40">
        <v>2</v>
      </c>
      <c r="J517" s="40">
        <v>4</v>
      </c>
      <c r="K517" s="20">
        <v>14</v>
      </c>
      <c r="L517" s="20">
        <v>1</v>
      </c>
      <c r="M517" s="41"/>
    </row>
    <row r="518" spans="1:13" x14ac:dyDescent="0.2">
      <c r="A518" s="73" t="s">
        <v>53</v>
      </c>
      <c r="B518" s="73" t="s">
        <v>86</v>
      </c>
      <c r="C518" s="69" t="s">
        <v>184</v>
      </c>
      <c r="D518" s="40" t="s">
        <v>182</v>
      </c>
      <c r="E518" s="20">
        <v>27</v>
      </c>
      <c r="F518" s="20" t="s">
        <v>192</v>
      </c>
      <c r="G518" s="73">
        <v>1</v>
      </c>
      <c r="H518" s="73">
        <v>1</v>
      </c>
      <c r="I518" s="40">
        <v>2</v>
      </c>
      <c r="J518" s="40">
        <v>4</v>
      </c>
      <c r="K518" s="20">
        <v>27</v>
      </c>
      <c r="L518" s="20">
        <v>2</v>
      </c>
      <c r="M518" s="41"/>
    </row>
    <row r="519" spans="1:13" x14ac:dyDescent="0.2">
      <c r="A519" s="73" t="s">
        <v>53</v>
      </c>
      <c r="B519" s="73" t="s">
        <v>54</v>
      </c>
      <c r="C519" s="69" t="s">
        <v>184</v>
      </c>
      <c r="D519" s="40" t="s">
        <v>182</v>
      </c>
      <c r="E519" s="20">
        <v>17</v>
      </c>
      <c r="F519" s="20" t="s">
        <v>192</v>
      </c>
      <c r="G519" s="73">
        <v>1</v>
      </c>
      <c r="H519" s="73">
        <v>2</v>
      </c>
      <c r="I519" s="40">
        <v>2</v>
      </c>
      <c r="J519" s="40">
        <v>4</v>
      </c>
      <c r="K519" s="20">
        <v>17</v>
      </c>
      <c r="L519" s="20">
        <v>2</v>
      </c>
      <c r="M519" s="41"/>
    </row>
    <row r="520" spans="1:13" x14ac:dyDescent="0.2">
      <c r="A520" s="73" t="s">
        <v>53</v>
      </c>
      <c r="B520" s="73" t="s">
        <v>86</v>
      </c>
      <c r="C520" s="69" t="s">
        <v>184</v>
      </c>
      <c r="D520" s="40" t="s">
        <v>182</v>
      </c>
      <c r="E520" s="20">
        <v>46</v>
      </c>
      <c r="F520" s="20" t="s">
        <v>192</v>
      </c>
      <c r="G520" s="73">
        <v>1</v>
      </c>
      <c r="H520" s="73">
        <v>1</v>
      </c>
      <c r="I520" s="40">
        <v>2</v>
      </c>
      <c r="J520" s="40">
        <v>4</v>
      </c>
      <c r="K520" s="20">
        <v>46</v>
      </c>
      <c r="L520" s="20">
        <v>2</v>
      </c>
      <c r="M520" s="41"/>
    </row>
    <row r="521" spans="1:13" x14ac:dyDescent="0.2">
      <c r="A521" s="73" t="s">
        <v>53</v>
      </c>
      <c r="B521" s="73" t="s">
        <v>86</v>
      </c>
      <c r="C521" s="69" t="s">
        <v>184</v>
      </c>
      <c r="D521" s="40" t="s">
        <v>182</v>
      </c>
      <c r="E521" s="20">
        <v>45</v>
      </c>
      <c r="F521" s="20" t="s">
        <v>193</v>
      </c>
      <c r="G521" s="73">
        <v>1</v>
      </c>
      <c r="H521" s="73">
        <v>1</v>
      </c>
      <c r="I521" s="40">
        <v>2</v>
      </c>
      <c r="J521" s="40">
        <v>4</v>
      </c>
      <c r="K521" s="20">
        <v>45</v>
      </c>
      <c r="L521" s="20">
        <v>3</v>
      </c>
      <c r="M521" s="41"/>
    </row>
    <row r="522" spans="1:13" x14ac:dyDescent="0.2">
      <c r="A522" s="73" t="s">
        <v>53</v>
      </c>
      <c r="B522" s="73" t="s">
        <v>54</v>
      </c>
      <c r="C522" s="69" t="s">
        <v>184</v>
      </c>
      <c r="D522" s="40" t="s">
        <v>182</v>
      </c>
      <c r="E522" s="20">
        <v>41</v>
      </c>
      <c r="F522" s="20" t="s">
        <v>191</v>
      </c>
      <c r="G522" s="73">
        <v>1</v>
      </c>
      <c r="H522" s="73">
        <v>2</v>
      </c>
      <c r="I522" s="40">
        <v>2</v>
      </c>
      <c r="J522" s="40">
        <v>4</v>
      </c>
      <c r="K522" s="20">
        <v>41</v>
      </c>
      <c r="L522" s="20">
        <v>1</v>
      </c>
      <c r="M522" s="41"/>
    </row>
    <row r="523" spans="1:13" x14ac:dyDescent="0.2">
      <c r="A523" s="73" t="s">
        <v>53</v>
      </c>
      <c r="B523" s="73" t="s">
        <v>86</v>
      </c>
      <c r="C523" s="69" t="s">
        <v>184</v>
      </c>
      <c r="D523" s="40" t="s">
        <v>182</v>
      </c>
      <c r="E523" s="20">
        <v>25</v>
      </c>
      <c r="F523" s="20" t="s">
        <v>192</v>
      </c>
      <c r="G523" s="73">
        <v>1</v>
      </c>
      <c r="H523" s="73">
        <v>1</v>
      </c>
      <c r="I523" s="40">
        <v>2</v>
      </c>
      <c r="J523" s="40">
        <v>4</v>
      </c>
      <c r="K523" s="20">
        <v>25</v>
      </c>
      <c r="L523" s="20">
        <v>2</v>
      </c>
      <c r="M523" s="41"/>
    </row>
    <row r="524" spans="1:13" x14ac:dyDescent="0.2">
      <c r="A524" s="73" t="s">
        <v>73</v>
      </c>
      <c r="B524" s="73" t="s">
        <v>86</v>
      </c>
      <c r="C524" s="69" t="s">
        <v>184</v>
      </c>
      <c r="D524" s="40" t="s">
        <v>182</v>
      </c>
      <c r="E524" s="20">
        <v>25</v>
      </c>
      <c r="F524" s="20" t="s">
        <v>193</v>
      </c>
      <c r="G524" s="73">
        <v>2</v>
      </c>
      <c r="H524" s="73">
        <v>1</v>
      </c>
      <c r="I524" s="40">
        <v>2</v>
      </c>
      <c r="J524" s="40">
        <v>4</v>
      </c>
      <c r="K524" s="20">
        <v>25</v>
      </c>
      <c r="L524" s="20">
        <v>3</v>
      </c>
      <c r="M524" s="41"/>
    </row>
    <row r="525" spans="1:13" x14ac:dyDescent="0.2">
      <c r="A525" s="73" t="s">
        <v>53</v>
      </c>
      <c r="B525" s="73" t="s">
        <v>86</v>
      </c>
      <c r="C525" s="69" t="s">
        <v>184</v>
      </c>
      <c r="D525" s="40" t="s">
        <v>182</v>
      </c>
      <c r="E525" s="20">
        <v>26</v>
      </c>
      <c r="F525" s="20" t="s">
        <v>191</v>
      </c>
      <c r="G525" s="73">
        <v>1</v>
      </c>
      <c r="H525" s="73">
        <v>1</v>
      </c>
      <c r="I525" s="40">
        <v>2</v>
      </c>
      <c r="J525" s="40">
        <v>4</v>
      </c>
      <c r="K525" s="20">
        <v>26</v>
      </c>
      <c r="L525" s="20">
        <v>1</v>
      </c>
      <c r="M525" s="41"/>
    </row>
    <row r="526" spans="1:13" x14ac:dyDescent="0.2">
      <c r="A526" s="73" t="s">
        <v>53</v>
      </c>
      <c r="B526" s="73" t="s">
        <v>54</v>
      </c>
      <c r="C526" s="69" t="s">
        <v>184</v>
      </c>
      <c r="D526" s="40" t="s">
        <v>182</v>
      </c>
      <c r="E526" s="20">
        <v>27</v>
      </c>
      <c r="F526" s="20" t="s">
        <v>192</v>
      </c>
      <c r="G526" s="73">
        <v>1</v>
      </c>
      <c r="H526" s="73">
        <v>2</v>
      </c>
      <c r="I526" s="40">
        <v>2</v>
      </c>
      <c r="J526" s="40">
        <v>4</v>
      </c>
      <c r="K526" s="20">
        <v>27</v>
      </c>
      <c r="L526" s="20">
        <v>2</v>
      </c>
      <c r="M526" s="41"/>
    </row>
    <row r="527" spans="1:13" x14ac:dyDescent="0.2">
      <c r="A527" s="73" t="s">
        <v>53</v>
      </c>
      <c r="B527" s="73" t="s">
        <v>86</v>
      </c>
      <c r="C527" s="69" t="s">
        <v>184</v>
      </c>
      <c r="D527" s="40" t="s">
        <v>182</v>
      </c>
      <c r="E527" s="20">
        <v>16</v>
      </c>
      <c r="F527" s="20" t="s">
        <v>193</v>
      </c>
      <c r="G527" s="73">
        <v>1</v>
      </c>
      <c r="H527" s="73">
        <v>1</v>
      </c>
      <c r="I527" s="40">
        <v>2</v>
      </c>
      <c r="J527" s="40">
        <v>4</v>
      </c>
      <c r="K527" s="20">
        <v>16</v>
      </c>
      <c r="L527" s="20">
        <v>3</v>
      </c>
      <c r="M527" s="41"/>
    </row>
    <row r="528" spans="1:13" x14ac:dyDescent="0.2">
      <c r="A528" s="73" t="s">
        <v>53</v>
      </c>
      <c r="B528" s="73" t="s">
        <v>54</v>
      </c>
      <c r="C528" s="69" t="s">
        <v>184</v>
      </c>
      <c r="D528" s="40" t="s">
        <v>182</v>
      </c>
      <c r="E528" s="20">
        <v>44</v>
      </c>
      <c r="F528" s="20" t="s">
        <v>192</v>
      </c>
      <c r="G528" s="73">
        <v>1</v>
      </c>
      <c r="H528" s="73">
        <v>2</v>
      </c>
      <c r="I528" s="40">
        <v>2</v>
      </c>
      <c r="J528" s="40">
        <v>4</v>
      </c>
      <c r="K528" s="20">
        <v>44</v>
      </c>
      <c r="L528" s="20">
        <v>2</v>
      </c>
      <c r="M528" s="41"/>
    </row>
    <row r="529" spans="1:13" x14ac:dyDescent="0.2">
      <c r="A529" s="73" t="s">
        <v>53</v>
      </c>
      <c r="B529" s="73" t="s">
        <v>54</v>
      </c>
      <c r="C529" s="69" t="s">
        <v>184</v>
      </c>
      <c r="D529" s="40" t="s">
        <v>182</v>
      </c>
      <c r="E529" s="20">
        <v>27</v>
      </c>
      <c r="F529" s="20" t="s">
        <v>191</v>
      </c>
      <c r="G529" s="73">
        <v>1</v>
      </c>
      <c r="H529" s="73">
        <v>2</v>
      </c>
      <c r="I529" s="40">
        <v>2</v>
      </c>
      <c r="J529" s="40">
        <v>4</v>
      </c>
      <c r="K529" s="20">
        <v>27</v>
      </c>
      <c r="L529" s="20">
        <v>1</v>
      </c>
      <c r="M529" s="41"/>
    </row>
    <row r="530" spans="1:13" x14ac:dyDescent="0.2">
      <c r="A530" s="73" t="s">
        <v>53</v>
      </c>
      <c r="B530" s="73" t="s">
        <v>86</v>
      </c>
      <c r="C530" s="69" t="s">
        <v>184</v>
      </c>
      <c r="D530" s="40" t="s">
        <v>182</v>
      </c>
      <c r="E530" s="20">
        <v>32</v>
      </c>
      <c r="F530" s="20" t="s">
        <v>191</v>
      </c>
      <c r="G530" s="73">
        <v>1</v>
      </c>
      <c r="H530" s="73">
        <v>1</v>
      </c>
      <c r="I530" s="40">
        <v>2</v>
      </c>
      <c r="J530" s="40">
        <v>4</v>
      </c>
      <c r="K530" s="20">
        <v>32</v>
      </c>
      <c r="L530" s="20">
        <v>1</v>
      </c>
      <c r="M530" s="41"/>
    </row>
    <row r="531" spans="1:13" x14ac:dyDescent="0.2">
      <c r="A531" s="74" t="s">
        <v>73</v>
      </c>
      <c r="B531" s="74" t="s">
        <v>54</v>
      </c>
      <c r="C531" s="69" t="s">
        <v>184</v>
      </c>
      <c r="D531" s="40" t="s">
        <v>182</v>
      </c>
      <c r="E531" s="20">
        <v>41</v>
      </c>
      <c r="F531" s="20" t="s">
        <v>191</v>
      </c>
      <c r="G531" s="74">
        <v>2</v>
      </c>
      <c r="H531" s="74">
        <v>2</v>
      </c>
      <c r="I531" s="40">
        <v>2</v>
      </c>
      <c r="J531" s="40">
        <v>4</v>
      </c>
      <c r="K531" s="20">
        <v>41</v>
      </c>
      <c r="L531" s="20">
        <v>1</v>
      </c>
      <c r="M531" s="41"/>
    </row>
    <row r="532" spans="1:13" x14ac:dyDescent="0.2">
      <c r="A532" s="73" t="s">
        <v>73</v>
      </c>
      <c r="B532" s="73" t="s">
        <v>54</v>
      </c>
      <c r="C532" s="69" t="s">
        <v>184</v>
      </c>
      <c r="D532" s="40" t="s">
        <v>182</v>
      </c>
      <c r="E532" s="20">
        <v>41</v>
      </c>
      <c r="F532" s="20" t="s">
        <v>191</v>
      </c>
      <c r="G532" s="73">
        <v>2</v>
      </c>
      <c r="H532" s="73">
        <v>2</v>
      </c>
      <c r="I532" s="40">
        <v>2</v>
      </c>
      <c r="J532" s="40">
        <v>4</v>
      </c>
      <c r="K532" s="20">
        <v>41</v>
      </c>
      <c r="L532" s="20">
        <v>1</v>
      </c>
      <c r="M532" s="41"/>
    </row>
    <row r="533" spans="1:13" x14ac:dyDescent="0.2">
      <c r="A533" s="73" t="s">
        <v>53</v>
      </c>
      <c r="B533" s="73" t="s">
        <v>86</v>
      </c>
      <c r="C533" s="69" t="s">
        <v>184</v>
      </c>
      <c r="D533" s="40" t="s">
        <v>182</v>
      </c>
      <c r="E533" s="20">
        <v>41</v>
      </c>
      <c r="F533" s="20" t="s">
        <v>191</v>
      </c>
      <c r="G533" s="73">
        <v>1</v>
      </c>
      <c r="H533" s="73">
        <v>1</v>
      </c>
      <c r="I533" s="40">
        <v>2</v>
      </c>
      <c r="J533" s="40">
        <v>4</v>
      </c>
      <c r="K533" s="20">
        <v>41</v>
      </c>
      <c r="L533" s="20">
        <v>1</v>
      </c>
      <c r="M533" s="41"/>
    </row>
    <row r="534" spans="1:13" x14ac:dyDescent="0.2">
      <c r="A534" s="73" t="s">
        <v>53</v>
      </c>
      <c r="B534" s="73" t="s">
        <v>54</v>
      </c>
      <c r="C534" s="69" t="s">
        <v>184</v>
      </c>
      <c r="D534" s="40" t="s">
        <v>182</v>
      </c>
      <c r="E534" s="20">
        <v>41</v>
      </c>
      <c r="F534" s="20" t="s">
        <v>191</v>
      </c>
      <c r="G534" s="73">
        <v>1</v>
      </c>
      <c r="H534" s="73">
        <v>2</v>
      </c>
      <c r="I534" s="40">
        <v>2</v>
      </c>
      <c r="J534" s="40">
        <v>4</v>
      </c>
      <c r="K534" s="20">
        <v>41</v>
      </c>
      <c r="L534" s="20">
        <v>1</v>
      </c>
      <c r="M534" s="41"/>
    </row>
    <row r="535" spans="1:13" x14ac:dyDescent="0.2">
      <c r="A535" s="73" t="s">
        <v>53</v>
      </c>
      <c r="B535" s="73" t="s">
        <v>54</v>
      </c>
      <c r="C535" s="69" t="s">
        <v>184</v>
      </c>
      <c r="D535" s="40" t="s">
        <v>182</v>
      </c>
      <c r="E535" s="20">
        <v>43</v>
      </c>
      <c r="F535" s="20" t="s">
        <v>191</v>
      </c>
      <c r="G535" s="73">
        <v>1</v>
      </c>
      <c r="H535" s="73">
        <v>2</v>
      </c>
      <c r="I535" s="40">
        <v>2</v>
      </c>
      <c r="J535" s="40">
        <v>4</v>
      </c>
      <c r="K535" s="20">
        <v>43</v>
      </c>
      <c r="L535" s="20">
        <v>1</v>
      </c>
      <c r="M535" s="41"/>
    </row>
    <row r="536" spans="1:13" x14ac:dyDescent="0.2">
      <c r="A536" s="73" t="s">
        <v>53</v>
      </c>
      <c r="B536" s="73" t="s">
        <v>54</v>
      </c>
      <c r="C536" s="69" t="s">
        <v>184</v>
      </c>
      <c r="D536" s="40" t="s">
        <v>182</v>
      </c>
      <c r="E536" s="20">
        <v>37</v>
      </c>
      <c r="F536" s="20" t="s">
        <v>191</v>
      </c>
      <c r="G536" s="73">
        <v>1</v>
      </c>
      <c r="H536" s="73">
        <v>2</v>
      </c>
      <c r="I536" s="40">
        <v>2</v>
      </c>
      <c r="J536" s="40">
        <v>4</v>
      </c>
      <c r="K536" s="20">
        <v>37</v>
      </c>
      <c r="L536" s="20">
        <v>1</v>
      </c>
      <c r="M536" s="41"/>
    </row>
    <row r="537" spans="1:13" x14ac:dyDescent="0.2">
      <c r="A537" s="73" t="s">
        <v>53</v>
      </c>
      <c r="B537" s="73" t="s">
        <v>54</v>
      </c>
      <c r="C537" s="69" t="s">
        <v>184</v>
      </c>
      <c r="D537" s="40" t="s">
        <v>182</v>
      </c>
      <c r="E537" s="20">
        <v>46</v>
      </c>
      <c r="F537" s="20" t="s">
        <v>191</v>
      </c>
      <c r="G537" s="73">
        <v>1</v>
      </c>
      <c r="H537" s="73">
        <v>2</v>
      </c>
      <c r="I537" s="40">
        <v>2</v>
      </c>
      <c r="J537" s="40">
        <v>4</v>
      </c>
      <c r="K537" s="20">
        <v>46</v>
      </c>
      <c r="L537" s="20">
        <v>1</v>
      </c>
      <c r="M537" s="41"/>
    </row>
    <row r="538" spans="1:13" x14ac:dyDescent="0.2">
      <c r="A538" s="73" t="s">
        <v>73</v>
      </c>
      <c r="B538" s="73" t="s">
        <v>54</v>
      </c>
      <c r="C538" s="69" t="s">
        <v>184</v>
      </c>
      <c r="D538" s="40" t="s">
        <v>182</v>
      </c>
      <c r="E538" s="20">
        <v>46</v>
      </c>
      <c r="F538" s="20" t="s">
        <v>191</v>
      </c>
      <c r="G538" s="73">
        <v>2</v>
      </c>
      <c r="H538" s="73">
        <v>2</v>
      </c>
      <c r="I538" s="40">
        <v>2</v>
      </c>
      <c r="J538" s="40">
        <v>4</v>
      </c>
      <c r="K538" s="20">
        <v>46</v>
      </c>
      <c r="L538" s="20">
        <v>1</v>
      </c>
      <c r="M538" s="41"/>
    </row>
    <row r="539" spans="1:13" x14ac:dyDescent="0.2">
      <c r="A539" s="73" t="s">
        <v>53</v>
      </c>
      <c r="B539" s="73" t="s">
        <v>54</v>
      </c>
      <c r="C539" s="69" t="s">
        <v>184</v>
      </c>
      <c r="D539" s="40" t="s">
        <v>182</v>
      </c>
      <c r="E539" s="20">
        <v>31</v>
      </c>
      <c r="F539" s="20" t="s">
        <v>191</v>
      </c>
      <c r="G539" s="73">
        <v>1</v>
      </c>
      <c r="H539" s="73">
        <v>2</v>
      </c>
      <c r="I539" s="40">
        <v>2</v>
      </c>
      <c r="J539" s="40">
        <v>4</v>
      </c>
      <c r="K539" s="20">
        <v>31</v>
      </c>
      <c r="L539" s="20">
        <v>1</v>
      </c>
      <c r="M539" s="41"/>
    </row>
    <row r="540" spans="1:13" x14ac:dyDescent="0.2">
      <c r="A540" s="73" t="s">
        <v>53</v>
      </c>
      <c r="B540" s="73" t="s">
        <v>86</v>
      </c>
      <c r="C540" s="69" t="s">
        <v>184</v>
      </c>
      <c r="D540" s="40" t="s">
        <v>182</v>
      </c>
      <c r="E540" s="20">
        <v>35</v>
      </c>
      <c r="F540" s="20" t="s">
        <v>192</v>
      </c>
      <c r="G540" s="73">
        <v>1</v>
      </c>
      <c r="H540" s="73">
        <v>1</v>
      </c>
      <c r="I540" s="40">
        <v>2</v>
      </c>
      <c r="J540" s="40">
        <v>4</v>
      </c>
      <c r="K540" s="20">
        <v>35</v>
      </c>
      <c r="L540" s="20">
        <v>2</v>
      </c>
      <c r="M540" s="41"/>
    </row>
    <row r="541" spans="1:13" x14ac:dyDescent="0.2">
      <c r="A541" s="73" t="s">
        <v>53</v>
      </c>
      <c r="B541" s="73" t="s">
        <v>86</v>
      </c>
      <c r="C541" s="69" t="s">
        <v>184</v>
      </c>
      <c r="D541" s="40" t="s">
        <v>182</v>
      </c>
      <c r="E541" s="20">
        <v>34</v>
      </c>
      <c r="F541" s="20" t="s">
        <v>193</v>
      </c>
      <c r="G541" s="73">
        <v>1</v>
      </c>
      <c r="H541" s="73">
        <v>1</v>
      </c>
      <c r="I541" s="40">
        <v>2</v>
      </c>
      <c r="J541" s="40">
        <v>4</v>
      </c>
      <c r="K541" s="20">
        <v>34</v>
      </c>
      <c r="L541" s="20">
        <v>3</v>
      </c>
      <c r="M541" s="41"/>
    </row>
    <row r="542" spans="1:13" x14ac:dyDescent="0.2">
      <c r="A542" s="84" t="s">
        <v>53</v>
      </c>
      <c r="B542" s="66" t="s">
        <v>86</v>
      </c>
      <c r="C542" s="69" t="s">
        <v>184</v>
      </c>
      <c r="D542" s="40" t="s">
        <v>183</v>
      </c>
      <c r="E542" s="26">
        <v>12</v>
      </c>
      <c r="F542" s="26" t="s">
        <v>191</v>
      </c>
      <c r="G542" s="84">
        <v>1</v>
      </c>
      <c r="H542" s="84">
        <v>1</v>
      </c>
      <c r="I542" s="40">
        <v>2</v>
      </c>
      <c r="J542" s="40">
        <v>5</v>
      </c>
      <c r="K542" s="26">
        <v>12</v>
      </c>
      <c r="L542" s="26">
        <v>1</v>
      </c>
      <c r="M542" s="41"/>
    </row>
    <row r="543" spans="1:13" x14ac:dyDescent="0.2">
      <c r="A543" s="87" t="s">
        <v>53</v>
      </c>
      <c r="B543" s="69" t="s">
        <v>86</v>
      </c>
      <c r="C543" s="69" t="s">
        <v>184</v>
      </c>
      <c r="D543" s="40" t="s">
        <v>183</v>
      </c>
      <c r="E543" s="41">
        <v>13</v>
      </c>
      <c r="F543" s="20" t="s">
        <v>192</v>
      </c>
      <c r="G543" s="87">
        <v>1</v>
      </c>
      <c r="H543" s="87">
        <v>1</v>
      </c>
      <c r="I543" s="40">
        <v>2</v>
      </c>
      <c r="J543" s="40">
        <v>5</v>
      </c>
      <c r="K543" s="41">
        <v>13</v>
      </c>
      <c r="L543" s="20">
        <v>2</v>
      </c>
      <c r="M543" s="41"/>
    </row>
    <row r="544" spans="1:13" x14ac:dyDescent="0.2">
      <c r="A544" s="91" t="s">
        <v>53</v>
      </c>
      <c r="B544" s="73" t="s">
        <v>54</v>
      </c>
      <c r="C544" s="69" t="s">
        <v>184</v>
      </c>
      <c r="D544" s="40" t="s">
        <v>183</v>
      </c>
      <c r="E544" s="20">
        <v>14</v>
      </c>
      <c r="F544" s="20" t="s">
        <v>191</v>
      </c>
      <c r="G544" s="91">
        <v>1</v>
      </c>
      <c r="H544" s="91">
        <v>2</v>
      </c>
      <c r="I544" s="40">
        <v>2</v>
      </c>
      <c r="J544" s="40">
        <v>5</v>
      </c>
      <c r="K544" s="20">
        <v>14</v>
      </c>
      <c r="L544" s="20">
        <v>1</v>
      </c>
      <c r="M544" s="41"/>
    </row>
    <row r="545" spans="1:13" x14ac:dyDescent="0.2">
      <c r="A545" s="91" t="s">
        <v>53</v>
      </c>
      <c r="B545" s="73" t="s">
        <v>54</v>
      </c>
      <c r="C545" s="69" t="s">
        <v>184</v>
      </c>
      <c r="D545" s="40" t="s">
        <v>183</v>
      </c>
      <c r="E545" s="20">
        <v>14</v>
      </c>
      <c r="F545" s="20" t="s">
        <v>191</v>
      </c>
      <c r="G545" s="91">
        <v>1</v>
      </c>
      <c r="H545" s="91">
        <v>2</v>
      </c>
      <c r="I545" s="40">
        <v>2</v>
      </c>
      <c r="J545" s="40">
        <v>5</v>
      </c>
      <c r="K545" s="20">
        <v>14</v>
      </c>
      <c r="L545" s="20">
        <v>1</v>
      </c>
      <c r="M545" s="41"/>
    </row>
    <row r="546" spans="1:13" x14ac:dyDescent="0.2">
      <c r="A546" s="91" t="s">
        <v>53</v>
      </c>
      <c r="B546" s="73" t="s">
        <v>86</v>
      </c>
      <c r="C546" s="69" t="s">
        <v>184</v>
      </c>
      <c r="D546" s="40" t="s">
        <v>183</v>
      </c>
      <c r="E546" s="20">
        <v>14</v>
      </c>
      <c r="F546" s="20" t="s">
        <v>193</v>
      </c>
      <c r="G546" s="91">
        <v>1</v>
      </c>
      <c r="H546" s="91">
        <v>1</v>
      </c>
      <c r="I546" s="40">
        <v>2</v>
      </c>
      <c r="J546" s="40">
        <v>5</v>
      </c>
      <c r="K546" s="20">
        <v>14</v>
      </c>
      <c r="L546" s="20">
        <v>3</v>
      </c>
      <c r="M546" s="41"/>
    </row>
    <row r="547" spans="1:13" x14ac:dyDescent="0.2">
      <c r="A547" s="91" t="s">
        <v>53</v>
      </c>
      <c r="B547" s="73" t="s">
        <v>86</v>
      </c>
      <c r="C547" s="69" t="s">
        <v>184</v>
      </c>
      <c r="D547" s="40" t="s">
        <v>183</v>
      </c>
      <c r="E547" s="20">
        <v>15</v>
      </c>
      <c r="F547" s="20" t="s">
        <v>191</v>
      </c>
      <c r="G547" s="91">
        <v>1</v>
      </c>
      <c r="H547" s="91">
        <v>1</v>
      </c>
      <c r="I547" s="40">
        <v>2</v>
      </c>
      <c r="J547" s="40">
        <v>5</v>
      </c>
      <c r="K547" s="20">
        <v>15</v>
      </c>
      <c r="L547" s="20">
        <v>1</v>
      </c>
      <c r="M547" s="41"/>
    </row>
    <row r="548" spans="1:13" x14ac:dyDescent="0.2">
      <c r="A548" s="91" t="s">
        <v>53</v>
      </c>
      <c r="B548" s="73" t="s">
        <v>86</v>
      </c>
      <c r="C548" s="69" t="s">
        <v>184</v>
      </c>
      <c r="D548" s="40" t="s">
        <v>183</v>
      </c>
      <c r="E548" s="20">
        <v>16</v>
      </c>
      <c r="F548" s="20" t="s">
        <v>192</v>
      </c>
      <c r="G548" s="91">
        <v>1</v>
      </c>
      <c r="H548" s="91">
        <v>1</v>
      </c>
      <c r="I548" s="40">
        <v>2</v>
      </c>
      <c r="J548" s="40">
        <v>5</v>
      </c>
      <c r="K548" s="20">
        <v>16</v>
      </c>
      <c r="L548" s="20">
        <v>2</v>
      </c>
      <c r="M548" s="41"/>
    </row>
    <row r="549" spans="1:13" x14ac:dyDescent="0.2">
      <c r="A549" s="91" t="s">
        <v>53</v>
      </c>
      <c r="B549" s="73" t="s">
        <v>54</v>
      </c>
      <c r="C549" s="69" t="s">
        <v>184</v>
      </c>
      <c r="D549" s="40" t="s">
        <v>183</v>
      </c>
      <c r="E549" s="20">
        <v>16</v>
      </c>
      <c r="F549" s="20" t="s">
        <v>191</v>
      </c>
      <c r="G549" s="91">
        <v>1</v>
      </c>
      <c r="H549" s="91">
        <v>2</v>
      </c>
      <c r="I549" s="40">
        <v>2</v>
      </c>
      <c r="J549" s="40">
        <v>5</v>
      </c>
      <c r="K549" s="20">
        <v>16</v>
      </c>
      <c r="L549" s="20">
        <v>1</v>
      </c>
      <c r="M549" s="41"/>
    </row>
    <row r="550" spans="1:13" x14ac:dyDescent="0.2">
      <c r="A550" s="91" t="s">
        <v>53</v>
      </c>
      <c r="B550" s="73" t="s">
        <v>86</v>
      </c>
      <c r="C550" s="69" t="s">
        <v>184</v>
      </c>
      <c r="D550" s="40" t="s">
        <v>183</v>
      </c>
      <c r="E550" s="20">
        <v>16</v>
      </c>
      <c r="F550" s="20" t="s">
        <v>192</v>
      </c>
      <c r="G550" s="91">
        <v>1</v>
      </c>
      <c r="H550" s="91">
        <v>1</v>
      </c>
      <c r="I550" s="40">
        <v>2</v>
      </c>
      <c r="J550" s="40">
        <v>5</v>
      </c>
      <c r="K550" s="20">
        <v>16</v>
      </c>
      <c r="L550" s="20">
        <v>2</v>
      </c>
      <c r="M550" s="41"/>
    </row>
    <row r="551" spans="1:13" x14ac:dyDescent="0.2">
      <c r="A551" s="91" t="s">
        <v>53</v>
      </c>
      <c r="B551" s="73" t="s">
        <v>86</v>
      </c>
      <c r="C551" s="69" t="s">
        <v>184</v>
      </c>
      <c r="D551" s="40" t="s">
        <v>183</v>
      </c>
      <c r="E551" s="20">
        <v>17</v>
      </c>
      <c r="F551" s="20" t="s">
        <v>191</v>
      </c>
      <c r="G551" s="91">
        <v>1</v>
      </c>
      <c r="H551" s="91">
        <v>1</v>
      </c>
      <c r="I551" s="40">
        <v>2</v>
      </c>
      <c r="J551" s="40">
        <v>5</v>
      </c>
      <c r="K551" s="20">
        <v>17</v>
      </c>
      <c r="L551" s="20">
        <v>1</v>
      </c>
      <c r="M551" s="41"/>
    </row>
    <row r="552" spans="1:13" x14ac:dyDescent="0.2">
      <c r="A552" s="91" t="s">
        <v>53</v>
      </c>
      <c r="B552" s="73" t="s">
        <v>54</v>
      </c>
      <c r="C552" s="69" t="s">
        <v>184</v>
      </c>
      <c r="D552" s="40" t="s">
        <v>183</v>
      </c>
      <c r="E552" s="20">
        <v>23</v>
      </c>
      <c r="F552" s="20" t="s">
        <v>191</v>
      </c>
      <c r="G552" s="91">
        <v>1</v>
      </c>
      <c r="H552" s="91">
        <v>2</v>
      </c>
      <c r="I552" s="40">
        <v>2</v>
      </c>
      <c r="J552" s="40">
        <v>5</v>
      </c>
      <c r="K552" s="20">
        <v>23</v>
      </c>
      <c r="L552" s="20">
        <v>1</v>
      </c>
      <c r="M552" s="41"/>
    </row>
    <row r="553" spans="1:13" x14ac:dyDescent="0.2">
      <c r="A553" s="91" t="s">
        <v>53</v>
      </c>
      <c r="B553" s="73" t="s">
        <v>86</v>
      </c>
      <c r="C553" s="69" t="s">
        <v>184</v>
      </c>
      <c r="D553" s="40" t="s">
        <v>183</v>
      </c>
      <c r="E553" s="20">
        <v>24</v>
      </c>
      <c r="F553" s="20" t="s">
        <v>191</v>
      </c>
      <c r="G553" s="91">
        <v>1</v>
      </c>
      <c r="H553" s="91">
        <v>1</v>
      </c>
      <c r="I553" s="40">
        <v>2</v>
      </c>
      <c r="J553" s="40">
        <v>5</v>
      </c>
      <c r="K553" s="20">
        <v>24</v>
      </c>
      <c r="L553" s="20">
        <v>1</v>
      </c>
      <c r="M553" s="41"/>
    </row>
    <row r="554" spans="1:13" x14ac:dyDescent="0.2">
      <c r="A554" s="91" t="s">
        <v>73</v>
      </c>
      <c r="B554" s="73" t="s">
        <v>86</v>
      </c>
      <c r="C554" s="69" t="s">
        <v>184</v>
      </c>
      <c r="D554" s="40" t="s">
        <v>183</v>
      </c>
      <c r="E554" s="20">
        <v>24</v>
      </c>
      <c r="F554" s="20" t="s">
        <v>193</v>
      </c>
      <c r="G554" s="91">
        <v>2</v>
      </c>
      <c r="H554" s="91">
        <v>1</v>
      </c>
      <c r="I554" s="40">
        <v>2</v>
      </c>
      <c r="J554" s="40">
        <v>5</v>
      </c>
      <c r="K554" s="20">
        <v>24</v>
      </c>
      <c r="L554" s="20">
        <v>3</v>
      </c>
      <c r="M554" s="41"/>
    </row>
    <row r="555" spans="1:13" x14ac:dyDescent="0.2">
      <c r="A555" s="91" t="s">
        <v>53</v>
      </c>
      <c r="B555" s="73" t="s">
        <v>86</v>
      </c>
      <c r="C555" s="69" t="s">
        <v>184</v>
      </c>
      <c r="D555" s="40" t="s">
        <v>183</v>
      </c>
      <c r="E555" s="20">
        <v>25</v>
      </c>
      <c r="F555" s="20" t="s">
        <v>191</v>
      </c>
      <c r="G555" s="91">
        <v>1</v>
      </c>
      <c r="H555" s="91">
        <v>1</v>
      </c>
      <c r="I555" s="40">
        <v>2</v>
      </c>
      <c r="J555" s="40">
        <v>5</v>
      </c>
      <c r="K555" s="20">
        <v>25</v>
      </c>
      <c r="L555" s="20">
        <v>1</v>
      </c>
      <c r="M555" s="41"/>
    </row>
    <row r="556" spans="1:13" x14ac:dyDescent="0.2">
      <c r="A556" s="91" t="s">
        <v>53</v>
      </c>
      <c r="B556" s="73" t="s">
        <v>54</v>
      </c>
      <c r="C556" s="69" t="s">
        <v>184</v>
      </c>
      <c r="D556" s="40" t="s">
        <v>183</v>
      </c>
      <c r="E556" s="20">
        <v>26</v>
      </c>
      <c r="F556" s="20" t="s">
        <v>191</v>
      </c>
      <c r="G556" s="91">
        <v>1</v>
      </c>
      <c r="H556" s="91">
        <v>2</v>
      </c>
      <c r="I556" s="40">
        <v>2</v>
      </c>
      <c r="J556" s="40">
        <v>5</v>
      </c>
      <c r="K556" s="20">
        <v>26</v>
      </c>
      <c r="L556" s="20">
        <v>1</v>
      </c>
      <c r="M556" s="41"/>
    </row>
    <row r="557" spans="1:13" x14ac:dyDescent="0.2">
      <c r="A557" s="91" t="s">
        <v>53</v>
      </c>
      <c r="B557" s="73" t="s">
        <v>86</v>
      </c>
      <c r="C557" s="69" t="s">
        <v>184</v>
      </c>
      <c r="D557" s="40" t="s">
        <v>183</v>
      </c>
      <c r="E557" s="20">
        <v>26</v>
      </c>
      <c r="F557" s="20" t="s">
        <v>191</v>
      </c>
      <c r="G557" s="91">
        <v>1</v>
      </c>
      <c r="H557" s="91">
        <v>1</v>
      </c>
      <c r="I557" s="40">
        <v>2</v>
      </c>
      <c r="J557" s="40">
        <v>5</v>
      </c>
      <c r="K557" s="20">
        <v>26</v>
      </c>
      <c r="L557" s="20">
        <v>1</v>
      </c>
      <c r="M557" s="41"/>
    </row>
    <row r="558" spans="1:13" x14ac:dyDescent="0.2">
      <c r="A558" s="91" t="s">
        <v>53</v>
      </c>
      <c r="B558" s="73" t="s">
        <v>54</v>
      </c>
      <c r="C558" s="69" t="s">
        <v>184</v>
      </c>
      <c r="D558" s="40" t="s">
        <v>183</v>
      </c>
      <c r="E558" s="20">
        <v>26</v>
      </c>
      <c r="F558" s="20" t="s">
        <v>191</v>
      </c>
      <c r="G558" s="91">
        <v>1</v>
      </c>
      <c r="H558" s="91">
        <v>2</v>
      </c>
      <c r="I558" s="40">
        <v>2</v>
      </c>
      <c r="J558" s="40">
        <v>5</v>
      </c>
      <c r="K558" s="20">
        <v>26</v>
      </c>
      <c r="L558" s="20">
        <v>1</v>
      </c>
      <c r="M558" s="41"/>
    </row>
    <row r="559" spans="1:13" x14ac:dyDescent="0.2">
      <c r="A559" s="91" t="s">
        <v>53</v>
      </c>
      <c r="B559" s="73" t="s">
        <v>54</v>
      </c>
      <c r="C559" s="69" t="s">
        <v>184</v>
      </c>
      <c r="D559" s="40" t="s">
        <v>183</v>
      </c>
      <c r="E559" s="20">
        <v>26</v>
      </c>
      <c r="F559" s="20" t="s">
        <v>191</v>
      </c>
      <c r="G559" s="91">
        <v>1</v>
      </c>
      <c r="H559" s="91">
        <v>2</v>
      </c>
      <c r="I559" s="40">
        <v>2</v>
      </c>
      <c r="J559" s="40">
        <v>5</v>
      </c>
      <c r="K559" s="20">
        <v>26</v>
      </c>
      <c r="L559" s="20">
        <v>1</v>
      </c>
      <c r="M559" s="41"/>
    </row>
    <row r="560" spans="1:13" x14ac:dyDescent="0.2">
      <c r="A560" s="91" t="s">
        <v>53</v>
      </c>
      <c r="B560" s="73" t="s">
        <v>86</v>
      </c>
      <c r="C560" s="69" t="s">
        <v>184</v>
      </c>
      <c r="D560" s="40" t="s">
        <v>183</v>
      </c>
      <c r="E560" s="20">
        <v>31</v>
      </c>
      <c r="F560" s="20" t="s">
        <v>192</v>
      </c>
      <c r="G560" s="91">
        <v>1</v>
      </c>
      <c r="H560" s="91">
        <v>1</v>
      </c>
      <c r="I560" s="40">
        <v>2</v>
      </c>
      <c r="J560" s="40">
        <v>5</v>
      </c>
      <c r="K560" s="20">
        <v>31</v>
      </c>
      <c r="L560" s="20">
        <v>2</v>
      </c>
      <c r="M560" s="41"/>
    </row>
    <row r="561" spans="1:13" x14ac:dyDescent="0.2">
      <c r="A561" s="92" t="s">
        <v>73</v>
      </c>
      <c r="B561" s="74" t="s">
        <v>54</v>
      </c>
      <c r="C561" s="69" t="s">
        <v>184</v>
      </c>
      <c r="D561" s="40" t="s">
        <v>183</v>
      </c>
      <c r="E561" s="20">
        <v>31</v>
      </c>
      <c r="F561" s="20" t="s">
        <v>191</v>
      </c>
      <c r="G561" s="92">
        <v>2</v>
      </c>
      <c r="H561" s="92">
        <v>2</v>
      </c>
      <c r="I561" s="40">
        <v>2</v>
      </c>
      <c r="J561" s="40">
        <v>5</v>
      </c>
      <c r="K561" s="20">
        <v>31</v>
      </c>
      <c r="L561" s="20">
        <v>1</v>
      </c>
      <c r="M561" s="41"/>
    </row>
    <row r="562" spans="1:13" x14ac:dyDescent="0.2">
      <c r="A562" s="91" t="s">
        <v>73</v>
      </c>
      <c r="B562" s="73" t="s">
        <v>54</v>
      </c>
      <c r="C562" s="69" t="s">
        <v>184</v>
      </c>
      <c r="D562" s="40" t="s">
        <v>183</v>
      </c>
      <c r="E562" s="20">
        <v>31</v>
      </c>
      <c r="F562" s="20" t="s">
        <v>191</v>
      </c>
      <c r="G562" s="91">
        <v>2</v>
      </c>
      <c r="H562" s="91">
        <v>2</v>
      </c>
      <c r="I562" s="40">
        <v>2</v>
      </c>
      <c r="J562" s="40">
        <v>5</v>
      </c>
      <c r="K562" s="20">
        <v>31</v>
      </c>
      <c r="L562" s="20">
        <v>1</v>
      </c>
      <c r="M562" s="41"/>
    </row>
    <row r="563" spans="1:13" x14ac:dyDescent="0.2">
      <c r="A563" s="91" t="s">
        <v>53</v>
      </c>
      <c r="B563" s="73" t="s">
        <v>86</v>
      </c>
      <c r="C563" s="69" t="s">
        <v>184</v>
      </c>
      <c r="D563" s="40" t="s">
        <v>183</v>
      </c>
      <c r="E563" s="20">
        <v>31</v>
      </c>
      <c r="F563" s="20" t="s">
        <v>193</v>
      </c>
      <c r="G563" s="91">
        <v>1</v>
      </c>
      <c r="H563" s="91">
        <v>1</v>
      </c>
      <c r="I563" s="40">
        <v>2</v>
      </c>
      <c r="J563" s="40">
        <v>5</v>
      </c>
      <c r="K563" s="20">
        <v>31</v>
      </c>
      <c r="L563" s="20">
        <v>3</v>
      </c>
      <c r="M563" s="41"/>
    </row>
    <row r="564" spans="1:13" x14ac:dyDescent="0.2">
      <c r="A564" s="91" t="s">
        <v>53</v>
      </c>
      <c r="B564" s="73" t="s">
        <v>54</v>
      </c>
      <c r="C564" s="69" t="s">
        <v>184</v>
      </c>
      <c r="D564" s="40" t="s">
        <v>183</v>
      </c>
      <c r="E564" s="20">
        <v>33</v>
      </c>
      <c r="F564" s="20" t="s">
        <v>191</v>
      </c>
      <c r="G564" s="91">
        <v>1</v>
      </c>
      <c r="H564" s="91">
        <v>2</v>
      </c>
      <c r="I564" s="40">
        <v>2</v>
      </c>
      <c r="J564" s="40">
        <v>5</v>
      </c>
      <c r="K564" s="20">
        <v>33</v>
      </c>
      <c r="L564" s="20">
        <v>1</v>
      </c>
      <c r="M564" s="41"/>
    </row>
    <row r="565" spans="1:13" x14ac:dyDescent="0.2">
      <c r="A565" s="91" t="s">
        <v>53</v>
      </c>
      <c r="B565" s="73" t="s">
        <v>54</v>
      </c>
      <c r="C565" s="69" t="s">
        <v>184</v>
      </c>
      <c r="D565" s="40" t="s">
        <v>183</v>
      </c>
      <c r="E565" s="20">
        <v>34</v>
      </c>
      <c r="F565" s="20" t="s">
        <v>191</v>
      </c>
      <c r="G565" s="91">
        <v>1</v>
      </c>
      <c r="H565" s="91">
        <v>2</v>
      </c>
      <c r="I565" s="40">
        <v>2</v>
      </c>
      <c r="J565" s="40">
        <v>5</v>
      </c>
      <c r="K565" s="20">
        <v>34</v>
      </c>
      <c r="L565" s="20">
        <v>1</v>
      </c>
      <c r="M565" s="41"/>
    </row>
    <row r="566" spans="1:13" x14ac:dyDescent="0.2">
      <c r="A566" s="91" t="s">
        <v>53</v>
      </c>
      <c r="B566" s="73" t="s">
        <v>54</v>
      </c>
      <c r="C566" s="69" t="s">
        <v>184</v>
      </c>
      <c r="D566" s="40" t="s">
        <v>183</v>
      </c>
      <c r="E566" s="20">
        <v>36</v>
      </c>
      <c r="F566" s="20" t="s">
        <v>191</v>
      </c>
      <c r="G566" s="91">
        <v>1</v>
      </c>
      <c r="H566" s="91">
        <v>2</v>
      </c>
      <c r="I566" s="40">
        <v>2</v>
      </c>
      <c r="J566" s="40">
        <v>5</v>
      </c>
      <c r="K566" s="20">
        <v>36</v>
      </c>
      <c r="L566" s="20">
        <v>1</v>
      </c>
      <c r="M566" s="41"/>
    </row>
    <row r="567" spans="1:13" x14ac:dyDescent="0.2">
      <c r="A567" s="91" t="s">
        <v>53</v>
      </c>
      <c r="B567" s="73" t="s">
        <v>54</v>
      </c>
      <c r="C567" s="69" t="s">
        <v>184</v>
      </c>
      <c r="D567" s="40" t="s">
        <v>183</v>
      </c>
      <c r="E567" s="20">
        <v>45</v>
      </c>
      <c r="F567" s="20" t="s">
        <v>191</v>
      </c>
      <c r="G567" s="91">
        <v>1</v>
      </c>
      <c r="H567" s="91">
        <v>2</v>
      </c>
      <c r="I567" s="40">
        <v>2</v>
      </c>
      <c r="J567" s="40">
        <v>5</v>
      </c>
      <c r="K567" s="20">
        <v>45</v>
      </c>
      <c r="L567" s="20">
        <v>1</v>
      </c>
      <c r="M567" s="41"/>
    </row>
    <row r="568" spans="1:13" x14ac:dyDescent="0.2">
      <c r="A568" s="91" t="s">
        <v>73</v>
      </c>
      <c r="B568" s="73" t="s">
        <v>54</v>
      </c>
      <c r="C568" s="69" t="s">
        <v>184</v>
      </c>
      <c r="D568" s="40" t="s">
        <v>183</v>
      </c>
      <c r="E568" s="20">
        <v>45</v>
      </c>
      <c r="F568" s="20" t="s">
        <v>191</v>
      </c>
      <c r="G568" s="91">
        <v>2</v>
      </c>
      <c r="H568" s="91">
        <v>2</v>
      </c>
      <c r="I568" s="40">
        <v>2</v>
      </c>
      <c r="J568" s="40">
        <v>5</v>
      </c>
      <c r="K568" s="20">
        <v>45</v>
      </c>
      <c r="L568" s="20">
        <v>1</v>
      </c>
      <c r="M568" s="41"/>
    </row>
    <row r="569" spans="1:13" x14ac:dyDescent="0.2">
      <c r="A569" s="91" t="s">
        <v>53</v>
      </c>
      <c r="B569" s="73" t="s">
        <v>54</v>
      </c>
      <c r="C569" s="69" t="s">
        <v>184</v>
      </c>
      <c r="D569" s="40" t="s">
        <v>183</v>
      </c>
      <c r="E569" s="20">
        <v>46</v>
      </c>
      <c r="F569" s="20" t="s">
        <v>191</v>
      </c>
      <c r="G569" s="91">
        <v>1</v>
      </c>
      <c r="H569" s="91">
        <v>2</v>
      </c>
      <c r="I569" s="40">
        <v>2</v>
      </c>
      <c r="J569" s="40">
        <v>5</v>
      </c>
      <c r="K569" s="20">
        <v>46</v>
      </c>
      <c r="L569" s="20">
        <v>1</v>
      </c>
      <c r="M569" s="41"/>
    </row>
    <row r="570" spans="1:13" x14ac:dyDescent="0.2">
      <c r="A570" s="91" t="s">
        <v>53</v>
      </c>
      <c r="B570" s="73" t="s">
        <v>86</v>
      </c>
      <c r="C570" s="69" t="s">
        <v>184</v>
      </c>
      <c r="D570" s="40" t="s">
        <v>183</v>
      </c>
      <c r="E570" s="20">
        <v>46</v>
      </c>
      <c r="F570" s="20" t="s">
        <v>192</v>
      </c>
      <c r="G570" s="91">
        <v>1</v>
      </c>
      <c r="H570" s="91">
        <v>1</v>
      </c>
      <c r="I570" s="40">
        <v>2</v>
      </c>
      <c r="J570" s="40">
        <v>5</v>
      </c>
      <c r="K570" s="20">
        <v>46</v>
      </c>
      <c r="L570" s="20">
        <v>2</v>
      </c>
      <c r="M570" s="41"/>
    </row>
    <row r="571" spans="1:13" x14ac:dyDescent="0.2">
      <c r="A571" s="91" t="s">
        <v>53</v>
      </c>
      <c r="B571" s="73" t="s">
        <v>86</v>
      </c>
      <c r="C571" s="69" t="s">
        <v>184</v>
      </c>
      <c r="D571" s="40" t="s">
        <v>183</v>
      </c>
      <c r="E571" s="20">
        <v>46</v>
      </c>
      <c r="F571" s="20" t="s">
        <v>192</v>
      </c>
      <c r="G571" s="91">
        <v>1</v>
      </c>
      <c r="H571" s="91">
        <v>1</v>
      </c>
      <c r="I571" s="40">
        <v>2</v>
      </c>
      <c r="J571" s="40">
        <v>5</v>
      </c>
      <c r="K571" s="20">
        <v>46</v>
      </c>
      <c r="L571" s="20">
        <v>2</v>
      </c>
      <c r="M571" s="41"/>
    </row>
    <row r="572" spans="1:13" x14ac:dyDescent="0.2">
      <c r="A572" s="66" t="s">
        <v>53</v>
      </c>
      <c r="B572" s="66" t="s">
        <v>86</v>
      </c>
      <c r="C572" s="69" t="s">
        <v>184</v>
      </c>
      <c r="D572" s="40" t="s">
        <v>183</v>
      </c>
      <c r="E572" s="26">
        <v>22</v>
      </c>
      <c r="F572" s="26" t="s">
        <v>191</v>
      </c>
      <c r="G572" s="66">
        <v>1</v>
      </c>
      <c r="H572" s="66">
        <v>1</v>
      </c>
      <c r="I572" s="40">
        <v>2</v>
      </c>
      <c r="J572" s="40">
        <v>5</v>
      </c>
      <c r="K572" s="26">
        <v>22</v>
      </c>
      <c r="L572" s="26">
        <v>1</v>
      </c>
      <c r="M572" s="41"/>
    </row>
    <row r="573" spans="1:13" x14ac:dyDescent="0.2">
      <c r="A573" s="69" t="s">
        <v>53</v>
      </c>
      <c r="B573" s="69" t="s">
        <v>86</v>
      </c>
      <c r="C573" s="69" t="s">
        <v>184</v>
      </c>
      <c r="D573" s="40" t="s">
        <v>183</v>
      </c>
      <c r="E573" s="41">
        <v>12</v>
      </c>
      <c r="F573" s="20" t="s">
        <v>193</v>
      </c>
      <c r="G573" s="69">
        <v>1</v>
      </c>
      <c r="H573" s="69">
        <v>1</v>
      </c>
      <c r="I573" s="40">
        <v>2</v>
      </c>
      <c r="J573" s="40">
        <v>5</v>
      </c>
      <c r="K573" s="41">
        <v>12</v>
      </c>
      <c r="L573" s="20">
        <v>3</v>
      </c>
      <c r="M573" s="41"/>
    </row>
    <row r="574" spans="1:13" x14ac:dyDescent="0.2">
      <c r="A574" s="73" t="s">
        <v>53</v>
      </c>
      <c r="B574" s="73" t="s">
        <v>54</v>
      </c>
      <c r="C574" s="69" t="s">
        <v>184</v>
      </c>
      <c r="D574" s="40" t="s">
        <v>183</v>
      </c>
      <c r="E574" s="20">
        <v>15</v>
      </c>
      <c r="F574" s="20" t="s">
        <v>191</v>
      </c>
      <c r="G574" s="73">
        <v>1</v>
      </c>
      <c r="H574" s="73">
        <v>2</v>
      </c>
      <c r="I574" s="40">
        <v>2</v>
      </c>
      <c r="J574" s="40">
        <v>5</v>
      </c>
      <c r="K574" s="20">
        <v>15</v>
      </c>
      <c r="L574" s="20">
        <v>1</v>
      </c>
      <c r="M574" s="41"/>
    </row>
    <row r="575" spans="1:13" x14ac:dyDescent="0.2">
      <c r="A575" s="73" t="s">
        <v>53</v>
      </c>
      <c r="B575" s="73" t="s">
        <v>54</v>
      </c>
      <c r="C575" s="69" t="s">
        <v>184</v>
      </c>
      <c r="D575" s="40" t="s">
        <v>183</v>
      </c>
      <c r="E575" s="20">
        <v>15</v>
      </c>
      <c r="F575" s="20" t="s">
        <v>191</v>
      </c>
      <c r="G575" s="73">
        <v>1</v>
      </c>
      <c r="H575" s="73">
        <v>2</v>
      </c>
      <c r="I575" s="40">
        <v>2</v>
      </c>
      <c r="J575" s="40">
        <v>5</v>
      </c>
      <c r="K575" s="20">
        <v>15</v>
      </c>
      <c r="L575" s="20">
        <v>1</v>
      </c>
      <c r="M575" s="41"/>
    </row>
    <row r="576" spans="1:13" x14ac:dyDescent="0.2">
      <c r="A576" s="73" t="s">
        <v>53</v>
      </c>
      <c r="B576" s="73" t="s">
        <v>86</v>
      </c>
      <c r="C576" s="69" t="s">
        <v>184</v>
      </c>
      <c r="D576" s="40" t="s">
        <v>183</v>
      </c>
      <c r="E576" s="20">
        <v>25</v>
      </c>
      <c r="F576" s="20" t="s">
        <v>191</v>
      </c>
      <c r="G576" s="73">
        <v>1</v>
      </c>
      <c r="H576" s="73">
        <v>1</v>
      </c>
      <c r="I576" s="40">
        <v>2</v>
      </c>
      <c r="J576" s="40">
        <v>5</v>
      </c>
      <c r="K576" s="20">
        <v>25</v>
      </c>
      <c r="L576" s="20">
        <v>1</v>
      </c>
      <c r="M576" s="41"/>
    </row>
    <row r="577" spans="1:13" x14ac:dyDescent="0.2">
      <c r="A577" s="73" t="s">
        <v>53</v>
      </c>
      <c r="B577" s="73" t="s">
        <v>86</v>
      </c>
      <c r="C577" s="69" t="s">
        <v>184</v>
      </c>
      <c r="D577" s="40" t="s">
        <v>183</v>
      </c>
      <c r="E577" s="20">
        <v>14</v>
      </c>
      <c r="F577" s="20" t="s">
        <v>191</v>
      </c>
      <c r="G577" s="73">
        <v>1</v>
      </c>
      <c r="H577" s="73">
        <v>1</v>
      </c>
      <c r="I577" s="40">
        <v>2</v>
      </c>
      <c r="J577" s="40">
        <v>5</v>
      </c>
      <c r="K577" s="20">
        <v>14</v>
      </c>
      <c r="L577" s="20">
        <v>1</v>
      </c>
      <c r="M577" s="41"/>
    </row>
    <row r="578" spans="1:13" x14ac:dyDescent="0.2">
      <c r="A578" s="73" t="s">
        <v>53</v>
      </c>
      <c r="B578" s="73" t="s">
        <v>86</v>
      </c>
      <c r="C578" s="69" t="s">
        <v>184</v>
      </c>
      <c r="D578" s="40" t="s">
        <v>183</v>
      </c>
      <c r="E578" s="20">
        <v>27</v>
      </c>
      <c r="F578" s="20" t="s">
        <v>192</v>
      </c>
      <c r="G578" s="73">
        <v>1</v>
      </c>
      <c r="H578" s="73">
        <v>1</v>
      </c>
      <c r="I578" s="40">
        <v>2</v>
      </c>
      <c r="J578" s="40">
        <v>5</v>
      </c>
      <c r="K578" s="20">
        <v>27</v>
      </c>
      <c r="L578" s="20">
        <v>2</v>
      </c>
      <c r="M578" s="41"/>
    </row>
    <row r="579" spans="1:13" x14ac:dyDescent="0.2">
      <c r="A579" s="73" t="s">
        <v>53</v>
      </c>
      <c r="B579" s="73" t="s">
        <v>54</v>
      </c>
      <c r="C579" s="69" t="s">
        <v>184</v>
      </c>
      <c r="D579" s="40" t="s">
        <v>183</v>
      </c>
      <c r="E579" s="20">
        <v>17</v>
      </c>
      <c r="F579" s="20" t="s">
        <v>192</v>
      </c>
      <c r="G579" s="73">
        <v>1</v>
      </c>
      <c r="H579" s="73">
        <v>2</v>
      </c>
      <c r="I579" s="40">
        <v>2</v>
      </c>
      <c r="J579" s="40">
        <v>5</v>
      </c>
      <c r="K579" s="20">
        <v>17</v>
      </c>
      <c r="L579" s="20">
        <v>2</v>
      </c>
      <c r="M579" s="41"/>
    </row>
    <row r="580" spans="1:13" x14ac:dyDescent="0.2">
      <c r="A580" s="73" t="s">
        <v>53</v>
      </c>
      <c r="B580" s="73" t="s">
        <v>86</v>
      </c>
      <c r="C580" s="69" t="s">
        <v>184</v>
      </c>
      <c r="D580" s="40" t="s">
        <v>183</v>
      </c>
      <c r="E580" s="20">
        <v>46</v>
      </c>
      <c r="F580" s="20" t="s">
        <v>192</v>
      </c>
      <c r="G580" s="73">
        <v>1</v>
      </c>
      <c r="H580" s="73">
        <v>1</v>
      </c>
      <c r="I580" s="40">
        <v>2</v>
      </c>
      <c r="J580" s="40">
        <v>5</v>
      </c>
      <c r="K580" s="20">
        <v>46</v>
      </c>
      <c r="L580" s="20">
        <v>2</v>
      </c>
      <c r="M580" s="41"/>
    </row>
    <row r="581" spans="1:13" x14ac:dyDescent="0.2">
      <c r="A581" s="73" t="s">
        <v>53</v>
      </c>
      <c r="B581" s="73" t="s">
        <v>86</v>
      </c>
      <c r="C581" s="69" t="s">
        <v>184</v>
      </c>
      <c r="D581" s="40" t="s">
        <v>183</v>
      </c>
      <c r="E581" s="20">
        <v>45</v>
      </c>
      <c r="F581" s="20" t="s">
        <v>192</v>
      </c>
      <c r="G581" s="73">
        <v>1</v>
      </c>
      <c r="H581" s="73">
        <v>1</v>
      </c>
      <c r="I581" s="40">
        <v>2</v>
      </c>
      <c r="J581" s="40">
        <v>5</v>
      </c>
      <c r="K581" s="20">
        <v>45</v>
      </c>
      <c r="L581" s="20">
        <v>2</v>
      </c>
      <c r="M581" s="41"/>
    </row>
    <row r="582" spans="1:13" x14ac:dyDescent="0.2">
      <c r="A582" s="73" t="s">
        <v>53</v>
      </c>
      <c r="B582" s="73" t="s">
        <v>54</v>
      </c>
      <c r="C582" s="69" t="s">
        <v>184</v>
      </c>
      <c r="D582" s="40" t="s">
        <v>183</v>
      </c>
      <c r="E582" s="20">
        <v>41</v>
      </c>
      <c r="F582" s="20" t="s">
        <v>191</v>
      </c>
      <c r="G582" s="73">
        <v>1</v>
      </c>
      <c r="H582" s="73">
        <v>2</v>
      </c>
      <c r="I582" s="40">
        <v>2</v>
      </c>
      <c r="J582" s="40">
        <v>5</v>
      </c>
      <c r="K582" s="20">
        <v>41</v>
      </c>
      <c r="L582" s="20">
        <v>1</v>
      </c>
      <c r="M582" s="41"/>
    </row>
    <row r="583" spans="1:13" x14ac:dyDescent="0.2">
      <c r="A583" s="73" t="s">
        <v>53</v>
      </c>
      <c r="B583" s="73" t="s">
        <v>86</v>
      </c>
      <c r="C583" s="69" t="s">
        <v>184</v>
      </c>
      <c r="D583" s="40" t="s">
        <v>183</v>
      </c>
      <c r="E583" s="20">
        <v>25</v>
      </c>
      <c r="F583" s="20" t="s">
        <v>191</v>
      </c>
      <c r="G583" s="73">
        <v>1</v>
      </c>
      <c r="H583" s="73">
        <v>1</v>
      </c>
      <c r="I583" s="40">
        <v>2</v>
      </c>
      <c r="J583" s="40">
        <v>5</v>
      </c>
      <c r="K583" s="20">
        <v>25</v>
      </c>
      <c r="L583" s="20">
        <v>1</v>
      </c>
      <c r="M583" s="41"/>
    </row>
    <row r="584" spans="1:13" x14ac:dyDescent="0.2">
      <c r="A584" s="73" t="s">
        <v>73</v>
      </c>
      <c r="B584" s="73" t="s">
        <v>86</v>
      </c>
      <c r="C584" s="69" t="s">
        <v>184</v>
      </c>
      <c r="D584" s="40" t="s">
        <v>183</v>
      </c>
      <c r="E584" s="20">
        <v>25</v>
      </c>
      <c r="F584" s="20" t="s">
        <v>193</v>
      </c>
      <c r="G584" s="73">
        <v>2</v>
      </c>
      <c r="H584" s="73">
        <v>1</v>
      </c>
      <c r="I584" s="40">
        <v>2</v>
      </c>
      <c r="J584" s="40">
        <v>5</v>
      </c>
      <c r="K584" s="20">
        <v>25</v>
      </c>
      <c r="L584" s="20">
        <v>3</v>
      </c>
      <c r="M584" s="41"/>
    </row>
    <row r="585" spans="1:13" x14ac:dyDescent="0.2">
      <c r="A585" s="73" t="s">
        <v>53</v>
      </c>
      <c r="B585" s="73" t="s">
        <v>86</v>
      </c>
      <c r="C585" s="69" t="s">
        <v>184</v>
      </c>
      <c r="D585" s="40" t="s">
        <v>183</v>
      </c>
      <c r="E585" s="20">
        <v>26</v>
      </c>
      <c r="F585" s="20" t="s">
        <v>191</v>
      </c>
      <c r="G585" s="73">
        <v>1</v>
      </c>
      <c r="H585" s="73">
        <v>1</v>
      </c>
      <c r="I585" s="40">
        <v>2</v>
      </c>
      <c r="J585" s="40">
        <v>5</v>
      </c>
      <c r="K585" s="20">
        <v>26</v>
      </c>
      <c r="L585" s="20">
        <v>1</v>
      </c>
      <c r="M585" s="41"/>
    </row>
    <row r="586" spans="1:13" x14ac:dyDescent="0.2">
      <c r="A586" s="73" t="s">
        <v>53</v>
      </c>
      <c r="B586" s="73" t="s">
        <v>54</v>
      </c>
      <c r="C586" s="69" t="s">
        <v>184</v>
      </c>
      <c r="D586" s="40" t="s">
        <v>183</v>
      </c>
      <c r="E586" s="20">
        <v>27</v>
      </c>
      <c r="F586" s="20" t="s">
        <v>191</v>
      </c>
      <c r="G586" s="73">
        <v>1</v>
      </c>
      <c r="H586" s="73">
        <v>2</v>
      </c>
      <c r="I586" s="40">
        <v>2</v>
      </c>
      <c r="J586" s="40">
        <v>5</v>
      </c>
      <c r="K586" s="20">
        <v>27</v>
      </c>
      <c r="L586" s="20">
        <v>1</v>
      </c>
      <c r="M586" s="41"/>
    </row>
    <row r="587" spans="1:13" x14ac:dyDescent="0.2">
      <c r="A587" s="73" t="s">
        <v>53</v>
      </c>
      <c r="B587" s="73" t="s">
        <v>86</v>
      </c>
      <c r="C587" s="69" t="s">
        <v>184</v>
      </c>
      <c r="D587" s="40" t="s">
        <v>183</v>
      </c>
      <c r="E587" s="20">
        <v>16</v>
      </c>
      <c r="F587" s="20" t="s">
        <v>191</v>
      </c>
      <c r="G587" s="73">
        <v>1</v>
      </c>
      <c r="H587" s="73">
        <v>1</v>
      </c>
      <c r="I587" s="40">
        <v>2</v>
      </c>
      <c r="J587" s="40">
        <v>5</v>
      </c>
      <c r="K587" s="20">
        <v>16</v>
      </c>
      <c r="L587" s="20">
        <v>1</v>
      </c>
      <c r="M587" s="41"/>
    </row>
    <row r="588" spans="1:13" x14ac:dyDescent="0.2">
      <c r="A588" s="73" t="s">
        <v>53</v>
      </c>
      <c r="B588" s="73" t="s">
        <v>54</v>
      </c>
      <c r="C588" s="69" t="s">
        <v>184</v>
      </c>
      <c r="D588" s="40" t="s">
        <v>183</v>
      </c>
      <c r="E588" s="20">
        <v>44</v>
      </c>
      <c r="F588" s="20" t="s">
        <v>192</v>
      </c>
      <c r="G588" s="73">
        <v>1</v>
      </c>
      <c r="H588" s="73">
        <v>2</v>
      </c>
      <c r="I588" s="40">
        <v>2</v>
      </c>
      <c r="J588" s="40">
        <v>5</v>
      </c>
      <c r="K588" s="20">
        <v>44</v>
      </c>
      <c r="L588" s="20">
        <v>2</v>
      </c>
      <c r="M588" s="41"/>
    </row>
    <row r="589" spans="1:13" x14ac:dyDescent="0.2">
      <c r="A589" s="73" t="s">
        <v>53</v>
      </c>
      <c r="B589" s="73" t="s">
        <v>54</v>
      </c>
      <c r="C589" s="69" t="s">
        <v>184</v>
      </c>
      <c r="D589" s="40" t="s">
        <v>183</v>
      </c>
      <c r="E589" s="20">
        <v>27</v>
      </c>
      <c r="F589" s="20" t="s">
        <v>191</v>
      </c>
      <c r="G589" s="73">
        <v>1</v>
      </c>
      <c r="H589" s="73">
        <v>2</v>
      </c>
      <c r="I589" s="40">
        <v>2</v>
      </c>
      <c r="J589" s="40">
        <v>5</v>
      </c>
      <c r="K589" s="20">
        <v>27</v>
      </c>
      <c r="L589" s="20">
        <v>1</v>
      </c>
      <c r="M589" s="41"/>
    </row>
    <row r="590" spans="1:13" x14ac:dyDescent="0.2">
      <c r="A590" s="73" t="s">
        <v>53</v>
      </c>
      <c r="B590" s="73" t="s">
        <v>86</v>
      </c>
      <c r="C590" s="69" t="s">
        <v>184</v>
      </c>
      <c r="D590" s="40" t="s">
        <v>183</v>
      </c>
      <c r="E590" s="20">
        <v>32</v>
      </c>
      <c r="F590" s="20" t="s">
        <v>191</v>
      </c>
      <c r="G590" s="73">
        <v>1</v>
      </c>
      <c r="H590" s="73">
        <v>1</v>
      </c>
      <c r="I590" s="40">
        <v>2</v>
      </c>
      <c r="J590" s="40">
        <v>5</v>
      </c>
      <c r="K590" s="20">
        <v>32</v>
      </c>
      <c r="L590" s="20">
        <v>1</v>
      </c>
      <c r="M590" s="41"/>
    </row>
    <row r="591" spans="1:13" x14ac:dyDescent="0.2">
      <c r="A591" s="74" t="s">
        <v>73</v>
      </c>
      <c r="B591" s="74" t="s">
        <v>54</v>
      </c>
      <c r="C591" s="69" t="s">
        <v>184</v>
      </c>
      <c r="D591" s="40" t="s">
        <v>183</v>
      </c>
      <c r="E591" s="20">
        <v>41</v>
      </c>
      <c r="F591" s="20" t="s">
        <v>191</v>
      </c>
      <c r="G591" s="74">
        <v>2</v>
      </c>
      <c r="H591" s="74">
        <v>2</v>
      </c>
      <c r="I591" s="40">
        <v>2</v>
      </c>
      <c r="J591" s="40">
        <v>5</v>
      </c>
      <c r="K591" s="20">
        <v>41</v>
      </c>
      <c r="L591" s="20">
        <v>1</v>
      </c>
      <c r="M591" s="41"/>
    </row>
    <row r="592" spans="1:13" x14ac:dyDescent="0.2">
      <c r="A592" s="73" t="s">
        <v>73</v>
      </c>
      <c r="B592" s="73" t="s">
        <v>54</v>
      </c>
      <c r="C592" s="69" t="s">
        <v>184</v>
      </c>
      <c r="D592" s="40" t="s">
        <v>183</v>
      </c>
      <c r="E592" s="20">
        <v>41</v>
      </c>
      <c r="F592" s="20" t="s">
        <v>191</v>
      </c>
      <c r="G592" s="73">
        <v>2</v>
      </c>
      <c r="H592" s="73">
        <v>2</v>
      </c>
      <c r="I592" s="40">
        <v>2</v>
      </c>
      <c r="J592" s="40">
        <v>5</v>
      </c>
      <c r="K592" s="20">
        <v>41</v>
      </c>
      <c r="L592" s="20">
        <v>1</v>
      </c>
      <c r="M592" s="41"/>
    </row>
    <row r="593" spans="1:13" x14ac:dyDescent="0.2">
      <c r="A593" s="73" t="s">
        <v>53</v>
      </c>
      <c r="B593" s="73" t="s">
        <v>86</v>
      </c>
      <c r="C593" s="69" t="s">
        <v>184</v>
      </c>
      <c r="D593" s="40" t="s">
        <v>183</v>
      </c>
      <c r="E593" s="20">
        <v>41</v>
      </c>
      <c r="F593" s="20" t="s">
        <v>193</v>
      </c>
      <c r="G593" s="73">
        <v>1</v>
      </c>
      <c r="H593" s="73">
        <v>1</v>
      </c>
      <c r="I593" s="40">
        <v>2</v>
      </c>
      <c r="J593" s="40">
        <v>5</v>
      </c>
      <c r="K593" s="20">
        <v>41</v>
      </c>
      <c r="L593" s="20">
        <v>3</v>
      </c>
      <c r="M593" s="41"/>
    </row>
    <row r="594" spans="1:13" x14ac:dyDescent="0.2">
      <c r="A594" s="73" t="s">
        <v>53</v>
      </c>
      <c r="B594" s="73" t="s">
        <v>54</v>
      </c>
      <c r="C594" s="69" t="s">
        <v>184</v>
      </c>
      <c r="D594" s="40" t="s">
        <v>183</v>
      </c>
      <c r="E594" s="20">
        <v>41</v>
      </c>
      <c r="F594" s="20" t="s">
        <v>191</v>
      </c>
      <c r="G594" s="73">
        <v>1</v>
      </c>
      <c r="H594" s="73">
        <v>2</v>
      </c>
      <c r="I594" s="40">
        <v>2</v>
      </c>
      <c r="J594" s="40">
        <v>5</v>
      </c>
      <c r="K594" s="20">
        <v>41</v>
      </c>
      <c r="L594" s="20">
        <v>1</v>
      </c>
      <c r="M594" s="41"/>
    </row>
    <row r="595" spans="1:13" x14ac:dyDescent="0.2">
      <c r="A595" s="73" t="s">
        <v>53</v>
      </c>
      <c r="B595" s="73" t="s">
        <v>54</v>
      </c>
      <c r="C595" s="69" t="s">
        <v>184</v>
      </c>
      <c r="D595" s="40" t="s">
        <v>183</v>
      </c>
      <c r="E595" s="20">
        <v>43</v>
      </c>
      <c r="F595" s="20" t="s">
        <v>191</v>
      </c>
      <c r="G595" s="73">
        <v>1</v>
      </c>
      <c r="H595" s="73">
        <v>2</v>
      </c>
      <c r="I595" s="40">
        <v>2</v>
      </c>
      <c r="J595" s="40">
        <v>5</v>
      </c>
      <c r="K595" s="20">
        <v>43</v>
      </c>
      <c r="L595" s="20">
        <v>1</v>
      </c>
      <c r="M595" s="41"/>
    </row>
    <row r="596" spans="1:13" x14ac:dyDescent="0.2">
      <c r="A596" s="73" t="s">
        <v>53</v>
      </c>
      <c r="B596" s="73" t="s">
        <v>54</v>
      </c>
      <c r="C596" s="69" t="s">
        <v>184</v>
      </c>
      <c r="D596" s="40" t="s">
        <v>183</v>
      </c>
      <c r="E596" s="20">
        <v>37</v>
      </c>
      <c r="F596" s="20" t="s">
        <v>191</v>
      </c>
      <c r="G596" s="73">
        <v>1</v>
      </c>
      <c r="H596" s="73">
        <v>2</v>
      </c>
      <c r="I596" s="40">
        <v>2</v>
      </c>
      <c r="J596" s="40">
        <v>5</v>
      </c>
      <c r="K596" s="20">
        <v>37</v>
      </c>
      <c r="L596" s="20">
        <v>1</v>
      </c>
      <c r="M596" s="41"/>
    </row>
    <row r="597" spans="1:13" x14ac:dyDescent="0.2">
      <c r="A597" s="73" t="s">
        <v>53</v>
      </c>
      <c r="B597" s="73" t="s">
        <v>54</v>
      </c>
      <c r="C597" s="69" t="s">
        <v>184</v>
      </c>
      <c r="D597" s="40" t="s">
        <v>183</v>
      </c>
      <c r="E597" s="20">
        <v>46</v>
      </c>
      <c r="F597" s="20" t="s">
        <v>191</v>
      </c>
      <c r="G597" s="73">
        <v>1</v>
      </c>
      <c r="H597" s="73">
        <v>2</v>
      </c>
      <c r="I597" s="40">
        <v>2</v>
      </c>
      <c r="J597" s="40">
        <v>5</v>
      </c>
      <c r="K597" s="20">
        <v>46</v>
      </c>
      <c r="L597" s="20">
        <v>1</v>
      </c>
      <c r="M597" s="41"/>
    </row>
    <row r="598" spans="1:13" x14ac:dyDescent="0.2">
      <c r="A598" s="73" t="s">
        <v>73</v>
      </c>
      <c r="B598" s="73" t="s">
        <v>54</v>
      </c>
      <c r="C598" s="69" t="s">
        <v>184</v>
      </c>
      <c r="D598" s="40" t="s">
        <v>183</v>
      </c>
      <c r="E598" s="20">
        <v>46</v>
      </c>
      <c r="F598" s="20" t="s">
        <v>191</v>
      </c>
      <c r="G598" s="73">
        <v>2</v>
      </c>
      <c r="H598" s="73">
        <v>2</v>
      </c>
      <c r="I598" s="40">
        <v>2</v>
      </c>
      <c r="J598" s="40">
        <v>5</v>
      </c>
      <c r="K598" s="20">
        <v>46</v>
      </c>
      <c r="L598" s="20">
        <v>1</v>
      </c>
      <c r="M598" s="41"/>
    </row>
    <row r="599" spans="1:13" x14ac:dyDescent="0.2">
      <c r="A599" s="73" t="s">
        <v>53</v>
      </c>
      <c r="B599" s="73" t="s">
        <v>54</v>
      </c>
      <c r="C599" s="69" t="s">
        <v>184</v>
      </c>
      <c r="D599" s="40" t="s">
        <v>183</v>
      </c>
      <c r="E599" s="20">
        <v>31</v>
      </c>
      <c r="F599" s="20" t="s">
        <v>191</v>
      </c>
      <c r="G599" s="73">
        <v>1</v>
      </c>
      <c r="H599" s="73">
        <v>2</v>
      </c>
      <c r="I599" s="40">
        <v>2</v>
      </c>
      <c r="J599" s="40">
        <v>5</v>
      </c>
      <c r="K599" s="20">
        <v>31</v>
      </c>
      <c r="L599" s="20">
        <v>1</v>
      </c>
      <c r="M599" s="41"/>
    </row>
    <row r="600" spans="1:13" x14ac:dyDescent="0.2">
      <c r="A600" s="73" t="s">
        <v>53</v>
      </c>
      <c r="B600" s="73" t="s">
        <v>86</v>
      </c>
      <c r="C600" s="69" t="s">
        <v>184</v>
      </c>
      <c r="D600" s="40" t="s">
        <v>183</v>
      </c>
      <c r="E600" s="20">
        <v>35</v>
      </c>
      <c r="F600" s="20" t="s">
        <v>192</v>
      </c>
      <c r="G600" s="73">
        <v>1</v>
      </c>
      <c r="H600" s="73">
        <v>1</v>
      </c>
      <c r="I600" s="40">
        <v>2</v>
      </c>
      <c r="J600" s="40">
        <v>5</v>
      </c>
      <c r="K600" s="20">
        <v>35</v>
      </c>
      <c r="L600" s="20">
        <v>2</v>
      </c>
      <c r="M600" s="41"/>
    </row>
    <row r="601" spans="1:13" x14ac:dyDescent="0.2">
      <c r="A601" s="73" t="s">
        <v>53</v>
      </c>
      <c r="B601" s="73" t="s">
        <v>86</v>
      </c>
      <c r="C601" s="69" t="s">
        <v>184</v>
      </c>
      <c r="D601" s="40" t="s">
        <v>183</v>
      </c>
      <c r="E601" s="20">
        <v>34</v>
      </c>
      <c r="F601" s="20" t="s">
        <v>193</v>
      </c>
      <c r="G601" s="73">
        <v>1</v>
      </c>
      <c r="H601" s="73">
        <v>1</v>
      </c>
      <c r="I601" s="40">
        <v>2</v>
      </c>
      <c r="J601" s="40">
        <v>5</v>
      </c>
      <c r="K601" s="20">
        <v>34</v>
      </c>
      <c r="L601" s="20">
        <v>3</v>
      </c>
      <c r="M601" s="41"/>
    </row>
  </sheetData>
  <sortState ref="A2:AU61">
    <sortCondition ref="F2:F6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18</vt:i4>
      </vt:variant>
    </vt:vector>
  </HeadingPairs>
  <TitlesOfParts>
    <vt:vector size="18" baseType="lpstr">
      <vt:lpstr>resultados</vt:lpstr>
      <vt:lpstr>base</vt:lpstr>
      <vt:lpstr>obejtivos</vt:lpstr>
      <vt:lpstr>solucvion</vt:lpstr>
      <vt:lpstr>Hoja2</vt:lpstr>
      <vt:lpstr>mecanicorr</vt:lpstr>
      <vt:lpstr>res quimk</vt:lpstr>
      <vt:lpstr>Hoja7</vt:lpstr>
      <vt:lpstr>dtes r</vt:lpstr>
      <vt:lpstr>binimial</vt:lpstr>
      <vt:lpstr>dintes rr</vt:lpstr>
      <vt:lpstr>dtes</vt:lpstr>
      <vt:lpstr>res base</vt:lpstr>
      <vt:lpstr>orioginal</vt:lpstr>
      <vt:lpstr>TDDIANA</vt:lpstr>
      <vt:lpstr>DIANA</vt:lpstr>
      <vt:lpstr>GRAFICOS</vt:lpstr>
      <vt:lpstr>Hoja1</vt:lpstr>
    </vt:vector>
  </TitlesOfParts>
  <Company>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dc:creator>
  <cp:lastModifiedBy>Usuario de Microsoft Office</cp:lastModifiedBy>
  <dcterms:created xsi:type="dcterms:W3CDTF">2017-04-27T01:13:17Z</dcterms:created>
  <dcterms:modified xsi:type="dcterms:W3CDTF">2017-05-22T23:24:35Z</dcterms:modified>
</cp:coreProperties>
</file>