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j_jef\Downloads\"/>
    </mc:Choice>
  </mc:AlternateContent>
  <xr:revisionPtr revIDLastSave="0" documentId="13_ncr:1_{F01CC717-0ADB-4FF6-BB76-9B7EEBFD54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ARIABLESDEMOGRAFICAS" sheetId="12" r:id="rId1"/>
    <sheet name="MEDIDAS RADIOGCASeISQ" sheetId="4" r:id="rId2"/>
    <sheet name="COMPLICACIONES" sheetId="1" r:id="rId3"/>
    <sheet name="MEDIDAS ISQ" sheetId="5" r:id="rId4"/>
    <sheet name="Hoja1" sheetId="6" r:id="rId5"/>
    <sheet name="Hoja2" sheetId="7" r:id="rId6"/>
    <sheet name="Resultados" sheetId="8" r:id="rId7"/>
    <sheet name="tabla " sheetId="11" r:id="rId8"/>
    <sheet name="Hoja4" sheetId="9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2" l="1"/>
  <c r="D8" i="12"/>
  <c r="D5" i="12"/>
  <c r="D3" i="12"/>
  <c r="D4" i="12"/>
  <c r="D6" i="12"/>
  <c r="D7" i="12"/>
  <c r="D9" i="12"/>
  <c r="D10" i="12"/>
  <c r="D12" i="12"/>
  <c r="D13" i="12"/>
  <c r="D14" i="12"/>
  <c r="D15" i="12"/>
  <c r="D2" i="12"/>
  <c r="AH16" i="12" l="1"/>
  <c r="AI16" i="12"/>
  <c r="AJ16" i="12"/>
  <c r="AK16" i="12"/>
  <c r="AL16" i="12"/>
  <c r="AM16" i="12"/>
  <c r="AN16" i="12"/>
  <c r="AE16" i="12"/>
  <c r="AF16" i="12"/>
  <c r="AG16" i="12"/>
  <c r="AD16" i="12"/>
  <c r="Z16" i="12"/>
  <c r="AA16" i="12"/>
  <c r="AB16" i="12"/>
  <c r="AC16" i="12"/>
  <c r="U16" i="12"/>
  <c r="V16" i="12"/>
  <c r="W16" i="12"/>
  <c r="X16" i="12"/>
  <c r="Y16" i="12"/>
  <c r="Q16" i="12"/>
  <c r="R16" i="12"/>
  <c r="S16" i="12"/>
  <c r="T16" i="12"/>
  <c r="P16" i="12"/>
  <c r="N16" i="12"/>
  <c r="I16" i="12"/>
  <c r="J16" i="12"/>
  <c r="H16" i="12"/>
  <c r="G16" i="12"/>
  <c r="C16" i="12"/>
  <c r="E16" i="12"/>
  <c r="B16" i="12"/>
  <c r="AZ15" i="12" l="1"/>
  <c r="AY15" i="12"/>
  <c r="AX15" i="12"/>
  <c r="AW15" i="12"/>
  <c r="AV15" i="12"/>
  <c r="AU15" i="12"/>
  <c r="AZ14" i="12"/>
  <c r="AY14" i="12"/>
  <c r="AX14" i="12"/>
  <c r="AW14" i="12"/>
  <c r="AV14" i="12"/>
  <c r="AU14" i="12"/>
  <c r="AZ13" i="12"/>
  <c r="AY13" i="12"/>
  <c r="AX13" i="12"/>
  <c r="AW13" i="12"/>
  <c r="AV13" i="12"/>
  <c r="AU13" i="12"/>
  <c r="AZ12" i="12"/>
  <c r="AY12" i="12"/>
  <c r="AX12" i="12"/>
  <c r="AW12" i="12"/>
  <c r="AV12" i="12"/>
  <c r="AU12" i="12"/>
  <c r="AZ11" i="12"/>
  <c r="AY11" i="12"/>
  <c r="AX11" i="12"/>
  <c r="AW11" i="12"/>
  <c r="AV11" i="12"/>
  <c r="AU11" i="12"/>
  <c r="AZ10" i="12"/>
  <c r="AY10" i="12"/>
  <c r="AX10" i="12"/>
  <c r="AW10" i="12"/>
  <c r="AV10" i="12"/>
  <c r="AU10" i="12"/>
  <c r="AZ9" i="12"/>
  <c r="AY9" i="12"/>
  <c r="AX9" i="12"/>
  <c r="AW9" i="12"/>
  <c r="AV9" i="12"/>
  <c r="AU9" i="12"/>
  <c r="AZ8" i="12"/>
  <c r="AY8" i="12"/>
  <c r="AX8" i="12"/>
  <c r="AW8" i="12"/>
  <c r="AV8" i="12"/>
  <c r="AU8" i="12"/>
  <c r="AZ7" i="12"/>
  <c r="AY7" i="12"/>
  <c r="AX7" i="12"/>
  <c r="AW7" i="12"/>
  <c r="AV7" i="12"/>
  <c r="AU7" i="12"/>
  <c r="AZ6" i="12"/>
  <c r="AY6" i="12"/>
  <c r="AX6" i="12"/>
  <c r="AW6" i="12"/>
  <c r="AV6" i="12"/>
  <c r="AU6" i="12"/>
  <c r="AZ5" i="12"/>
  <c r="AY5" i="12"/>
  <c r="AX5" i="12"/>
  <c r="AW5" i="12"/>
  <c r="AV5" i="12"/>
  <c r="AU5" i="12"/>
  <c r="AZ4" i="12"/>
  <c r="AY4" i="12"/>
  <c r="AX4" i="12"/>
  <c r="AW4" i="12"/>
  <c r="AV4" i="12"/>
  <c r="AU4" i="12"/>
  <c r="AZ3" i="12"/>
  <c r="AY3" i="12"/>
  <c r="AX3" i="12"/>
  <c r="AW3" i="12"/>
  <c r="AV3" i="12"/>
  <c r="AU3" i="12"/>
  <c r="AZ2" i="12"/>
  <c r="AY2" i="12"/>
  <c r="AX2" i="12"/>
  <c r="AW2" i="12"/>
  <c r="AV2" i="12"/>
  <c r="AU2" i="12"/>
  <c r="K18" i="6" l="1"/>
  <c r="O3" i="4" l="1"/>
  <c r="O4" i="4"/>
  <c r="O5" i="4"/>
  <c r="O6" i="4"/>
  <c r="O7" i="4"/>
  <c r="O8" i="4"/>
  <c r="O9" i="4"/>
  <c r="O10" i="4"/>
  <c r="O11" i="4"/>
  <c r="O12" i="4"/>
  <c r="O13" i="4"/>
  <c r="O14" i="4"/>
  <c r="O15" i="4"/>
  <c r="O2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2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2" i="4"/>
  <c r="E13" i="1" l="1"/>
  <c r="E14" i="1" s="1"/>
  <c r="C13" i="1"/>
  <c r="C14" i="1" s="1"/>
  <c r="B13" i="1"/>
  <c r="B14" i="1" s="1"/>
  <c r="D13" i="1"/>
  <c r="D14" i="1" s="1"/>
  <c r="F13" i="1"/>
  <c r="F14" i="1" s="1"/>
</calcChain>
</file>

<file path=xl/sharedStrings.xml><?xml version="1.0" encoding="utf-8"?>
<sst xmlns="http://schemas.openxmlformats.org/spreadsheetml/2006/main" count="353" uniqueCount="185">
  <si>
    <t xml:space="preserve">DOLOR </t>
  </si>
  <si>
    <t>INFLAMACIÓN</t>
  </si>
  <si>
    <t>EROSIÓN</t>
  </si>
  <si>
    <t>SUPURACIÓN</t>
  </si>
  <si>
    <t>DESALOJO DE HEALING</t>
  </si>
  <si>
    <t>EDGAR JEREZ</t>
  </si>
  <si>
    <t>JAIME RINCÓN</t>
  </si>
  <si>
    <t>OLGA LUCIA MORA</t>
  </si>
  <si>
    <t>VALENTINA PACHÓN</t>
  </si>
  <si>
    <t>CARMEN MONTAÑO</t>
  </si>
  <si>
    <t>LUZ LÓPEZ</t>
  </si>
  <si>
    <t>NELCY MORALES</t>
  </si>
  <si>
    <t>JOSÉ ÁVILA</t>
  </si>
  <si>
    <t>STELLA PERDOMO</t>
  </si>
  <si>
    <t>BLANCA MOJICA</t>
  </si>
  <si>
    <t>1 SI</t>
  </si>
  <si>
    <t>0 NO</t>
  </si>
  <si>
    <t>NOÉ MENDOZA</t>
  </si>
  <si>
    <t>IDENTIFICACIÓN</t>
  </si>
  <si>
    <t>INCIAL (MOMENTO QUIRÚRGICO)</t>
  </si>
  <si>
    <t>FINAL (3 MESES POSQUIRÚRGICO)</t>
  </si>
  <si>
    <t>PACIENTE</t>
  </si>
  <si>
    <t>DIFERENCIA T0T1 MESIAL</t>
  </si>
  <si>
    <t>DIFERENCIA T0T1 DISTAL</t>
  </si>
  <si>
    <t>DIFERENCIA T1T2 MESIAL</t>
  </si>
  <si>
    <t>DIFERENCIA T1T2 DISTAL</t>
  </si>
  <si>
    <t>DIFERENCIA T0T2 MESIAL</t>
  </si>
  <si>
    <t>DIFERENCIA T0T2 DISTAL</t>
  </si>
  <si>
    <t>MINIMO REQUERIDO</t>
  </si>
  <si>
    <t>CASO1</t>
  </si>
  <si>
    <t>CASO2</t>
  </si>
  <si>
    <t>CASO3</t>
  </si>
  <si>
    <t>CASO4</t>
  </si>
  <si>
    <t>CASO5</t>
  </si>
  <si>
    <t>CASO6</t>
  </si>
  <si>
    <t>CASO7</t>
  </si>
  <si>
    <t>CASO8</t>
  </si>
  <si>
    <t>CASO9</t>
  </si>
  <si>
    <t>CASO10</t>
  </si>
  <si>
    <t>CASO11</t>
  </si>
  <si>
    <t>CASO12</t>
  </si>
  <si>
    <t>CASO13</t>
  </si>
  <si>
    <t>CASO14</t>
  </si>
  <si>
    <t>T0MESIAL</t>
  </si>
  <si>
    <t>T1MESIAL</t>
  </si>
  <si>
    <t>T1DISTAL</t>
  </si>
  <si>
    <t>T2MESIAL</t>
  </si>
  <si>
    <t>T2DISTAL</t>
  </si>
  <si>
    <t>T0DISTAL</t>
  </si>
  <si>
    <t>Prueba de muestras emparejadas</t>
  </si>
  <si>
    <t/>
  </si>
  <si>
    <t>Diferencias emparejadas</t>
  </si>
  <si>
    <t>t</t>
  </si>
  <si>
    <t>gl</t>
  </si>
  <si>
    <t>Sig. (bilateral)</t>
  </si>
  <si>
    <t>Media</t>
  </si>
  <si>
    <t>Desviación estándar</t>
  </si>
  <si>
    <t>Media de error estándar</t>
  </si>
  <si>
    <t>95% de intervalo de confianza de la diferencia</t>
  </si>
  <si>
    <t>Inferior</t>
  </si>
  <si>
    <t>Superior</t>
  </si>
  <si>
    <t>Par 1</t>
  </si>
  <si>
    <t>FINAL (3 MESES POSQUIRÚRGICO) - INCIAL (MOMENTO QUIRÚRGICO)</t>
  </si>
  <si>
    <t>Par 2</t>
  </si>
  <si>
    <t>T1MESIAL - T0MESIAL</t>
  </si>
  <si>
    <t>Par 3</t>
  </si>
  <si>
    <t>T1DISTAL - T0DISTAL</t>
  </si>
  <si>
    <t>Par 4</t>
  </si>
  <si>
    <t>T2MESIAL - T0MESIAL</t>
  </si>
  <si>
    <t>Par 5</t>
  </si>
  <si>
    <t>T2DISTAL - T0DISTAL</t>
  </si>
  <si>
    <t>Par 6</t>
  </si>
  <si>
    <t>T2MESIAL - T1MESIAL</t>
  </si>
  <si>
    <t>Par 7</t>
  </si>
  <si>
    <t>T2DISTAL - T1DISTAL</t>
  </si>
  <si>
    <t>Estadísticas de muestras emparejadas</t>
  </si>
  <si>
    <t>N</t>
  </si>
  <si>
    <t>De_dif</t>
  </si>
  <si>
    <t>Valor p</t>
  </si>
  <si>
    <t>Media_dif</t>
  </si>
  <si>
    <t>Variables</t>
  </si>
  <si>
    <t>ISQ 3 MESES</t>
  </si>
  <si>
    <t>ISQ INICIAL</t>
  </si>
  <si>
    <t>Desv_dif</t>
  </si>
  <si>
    <r>
      <t xml:space="preserve">71,07 </t>
    </r>
    <r>
      <rPr>
        <sz val="11"/>
        <color theme="1"/>
        <rFont val="Calibri"/>
        <family val="2"/>
      </rPr>
      <t>±  10,04</t>
    </r>
  </si>
  <si>
    <r>
      <t xml:space="preserve">75,92 </t>
    </r>
    <r>
      <rPr>
        <sz val="11"/>
        <color theme="1"/>
        <rFont val="Calibri"/>
        <family val="2"/>
      </rPr>
      <t>± 7,74</t>
    </r>
  </si>
  <si>
    <r>
      <t xml:space="preserve">71,07 </t>
    </r>
    <r>
      <rPr>
        <sz val="10"/>
        <color rgb="FF3F3F3F"/>
        <rFont val="Calibri"/>
        <family val="2"/>
      </rPr>
      <t>± 10,05</t>
    </r>
  </si>
  <si>
    <r>
      <t xml:space="preserve">75,93 </t>
    </r>
    <r>
      <rPr>
        <sz val="10"/>
        <color rgb="FF3F3F3F"/>
        <rFont val="Calibri"/>
        <family val="2"/>
      </rPr>
      <t>± 7,74</t>
    </r>
  </si>
  <si>
    <t>0,002*</t>
  </si>
  <si>
    <t>0,000*</t>
  </si>
  <si>
    <t>Media_dif ± De_dif</t>
  </si>
  <si>
    <r>
      <t xml:space="preserve">Media </t>
    </r>
    <r>
      <rPr>
        <b/>
        <sz val="9"/>
        <color rgb="FF3F3F3F"/>
        <rFont val="Calibri"/>
        <family val="2"/>
      </rPr>
      <t>±</t>
    </r>
    <r>
      <rPr>
        <b/>
        <sz val="9"/>
        <color rgb="FF3F3F3F"/>
        <rFont val="Arial"/>
        <family val="2"/>
      </rPr>
      <t xml:space="preserve"> DE (IC 95%)</t>
    </r>
  </si>
  <si>
    <t>-0,80 ± 0,91 </t>
  </si>
  <si>
    <t>0,006</t>
  </si>
  <si>
    <t xml:space="preserve">-0,94 ± 0,94 </t>
  </si>
  <si>
    <t>-1,09 ± 1,24</t>
  </si>
  <si>
    <t>-1,79 ± 0,76</t>
  </si>
  <si>
    <t>-0,29 ± 0,93</t>
  </si>
  <si>
    <t>0,258</t>
  </si>
  <si>
    <t>-0,85 ± 0,81</t>
  </si>
  <si>
    <t xml:space="preserve">Desviación estandar </t>
  </si>
  <si>
    <t>media_ dif ± De_dif</t>
  </si>
  <si>
    <t>T1</t>
  </si>
  <si>
    <t>Mesial</t>
  </si>
  <si>
    <t>T0</t>
  </si>
  <si>
    <t>EDAD</t>
  </si>
  <si>
    <t>SEXO</t>
  </si>
  <si>
    <t>ESTRATO</t>
  </si>
  <si>
    <t>DIABÉTICO</t>
  </si>
  <si>
    <t>FUMADOR</t>
  </si>
  <si>
    <t>POSTMENOPAUSICO</t>
  </si>
  <si>
    <t>MOV8DIAS</t>
  </si>
  <si>
    <t>MOV15DIAS</t>
  </si>
  <si>
    <t>MOV30DIAS</t>
  </si>
  <si>
    <t>MOV90DIAS</t>
  </si>
  <si>
    <t>RADIOLUINMEDIATA</t>
  </si>
  <si>
    <t>RADIOLU30DIAS</t>
  </si>
  <si>
    <t>SUPURA8DIAS</t>
  </si>
  <si>
    <t>SUPURA15DIAS</t>
  </si>
  <si>
    <t>SUPURA30DIAS</t>
  </si>
  <si>
    <t>SUPURA90DIAS</t>
  </si>
  <si>
    <t>INFGINIGI8DIAS</t>
  </si>
  <si>
    <t>INFLAGINGI15DIAS</t>
  </si>
  <si>
    <t>INFLAGINGI30DIAS</t>
  </si>
  <si>
    <t>UBICACIÓN</t>
  </si>
  <si>
    <t>TOQUE</t>
  </si>
  <si>
    <t>M</t>
  </si>
  <si>
    <t>F</t>
  </si>
  <si>
    <t>IG8DIAS</t>
  </si>
  <si>
    <t>IG15DIAS</t>
  </si>
  <si>
    <t>IG30DIAS</t>
  </si>
  <si>
    <t>IG90DIAS</t>
  </si>
  <si>
    <t>IP8DIAS</t>
  </si>
  <si>
    <t>IP15DIAS</t>
  </si>
  <si>
    <t>IP30DIAS</t>
  </si>
  <si>
    <t>IP90DIAS</t>
  </si>
  <si>
    <t>IGINICIAL</t>
  </si>
  <si>
    <t>IPINICIAL</t>
  </si>
  <si>
    <t>TAMAÑOHEALING</t>
  </si>
  <si>
    <t>IG= INDICE GINGIVAL</t>
  </si>
  <si>
    <t>IP= INDICE DE PLACA</t>
  </si>
  <si>
    <t>INFGINGI= INFLAMACION GINGIVAL</t>
  </si>
  <si>
    <t>se evaluó de 0 a 3</t>
  </si>
  <si>
    <t>se evaluó de 0 a 4</t>
  </si>
  <si>
    <t>MOV= MOVILIDAD</t>
  </si>
  <si>
    <t>Si=1 No=0</t>
  </si>
  <si>
    <t>RADIOLUCIDEZ</t>
  </si>
  <si>
    <t>HEALING PEQUEÑO = 0 GRANDE =1</t>
  </si>
  <si>
    <t>DIAMETROIMPLANTE</t>
  </si>
  <si>
    <t>LONGITUDIMPLANTE</t>
  </si>
  <si>
    <t>RADIOLU90DIAS</t>
  </si>
  <si>
    <t>INFLAGINIGI90DIAS</t>
  </si>
  <si>
    <t>PROMEDIO DE EDAD</t>
  </si>
  <si>
    <t>5 MASCULINO 9 FEMENINO</t>
  </si>
  <si>
    <t>PROMEDIO DE ESTRATO</t>
  </si>
  <si>
    <t xml:space="preserve">DIABÉTICOS </t>
  </si>
  <si>
    <t>FUMADORES</t>
  </si>
  <si>
    <t>POSTMENOPAUSICOS</t>
  </si>
  <si>
    <t>SUPERIOR</t>
  </si>
  <si>
    <t>UBICACIÓN IMPLANTE</t>
  </si>
  <si>
    <t>INFERIOR</t>
  </si>
  <si>
    <t>PREMOLARES</t>
  </si>
  <si>
    <t>MOLARES</t>
  </si>
  <si>
    <t>3,5x10</t>
  </si>
  <si>
    <t>3,5X11,5</t>
  </si>
  <si>
    <t>4X8,5</t>
  </si>
  <si>
    <t>DIAMETRO Y LONGITUD DEL IMPLANTE</t>
  </si>
  <si>
    <t>4x10</t>
  </si>
  <si>
    <t>5x8,5</t>
  </si>
  <si>
    <t>4x13</t>
  </si>
  <si>
    <t>PROMEDIOTORQUE</t>
  </si>
  <si>
    <t>INDICE GINGIVAL</t>
  </si>
  <si>
    <t xml:space="preserve">INCIAL </t>
  </si>
  <si>
    <t>8 DIAS</t>
  </si>
  <si>
    <t>15 DIAS</t>
  </si>
  <si>
    <t>30 DIAS</t>
  </si>
  <si>
    <t>90 DIAS</t>
  </si>
  <si>
    <t xml:space="preserve">movilidad del implante </t>
  </si>
  <si>
    <t xml:space="preserve">radiolucidez periimplante </t>
  </si>
  <si>
    <t xml:space="preserve">supuración </t>
  </si>
  <si>
    <t>PERDIERON 1- 5</t>
  </si>
  <si>
    <t>PERDIERON 6- 10</t>
  </si>
  <si>
    <t>PERDIERON 11- 15</t>
  </si>
  <si>
    <t>PERDIERON 16- 20</t>
  </si>
  <si>
    <t>PERDIERON 21- 25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</si>
</sst>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##0.0000"/>
    <numFmt numFmtId="165" formatCode="###0.000"/>
    <numFmt numFmtId="166" formatCode="###0"/>
    <numFmt numFmtId="167" formatCode="####.000"/>
    <numFmt numFmtId="168" formatCode="####.0000"/>
    <numFmt numFmtId="169" formatCode="###0.00"/>
    <numFmt numFmtId="170" formatCode="####.00"/>
    <numFmt numFmtId="171" formatCode="0.0"/>
    <numFmt numFmtId="172" formatCode="0.000"/>
    <numFmt numFmtId="173" formatCode="0.00000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9"/>
      <color indexed="8"/>
      <name val="Arial Bold"/>
    </font>
    <font>
      <sz val="9"/>
      <color indexed="8"/>
      <name val="Arial"/>
    </font>
    <font>
      <b/>
      <sz val="11"/>
      <color rgb="FF3F3F3F"/>
      <name val="Calibri"/>
      <family val="2"/>
      <scheme val="minor"/>
    </font>
    <font>
      <sz val="10"/>
      <color rgb="FF3F3F3F"/>
      <name val="Arial"/>
      <family val="2"/>
    </font>
    <font>
      <b/>
      <sz val="9"/>
      <color rgb="FF3F3F3F"/>
      <name val="Arial"/>
      <family val="2"/>
    </font>
    <font>
      <b/>
      <sz val="8"/>
      <color rgb="FF3F3F3F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rgb="FF3F3F3F"/>
      <name val="Calibri"/>
      <family val="2"/>
    </font>
    <font>
      <b/>
      <sz val="9"/>
      <color rgb="FF3F3F3F"/>
      <name val="Calibri"/>
      <family val="2"/>
    </font>
    <font>
      <b/>
      <sz val="8"/>
      <color rgb="FF000000"/>
      <name val="Calibri"/>
      <family val="2"/>
    </font>
    <font>
      <sz val="8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rgb="FFDEE7D1"/>
        <bgColor indexed="64"/>
      </patternFill>
    </fill>
    <fill>
      <patternFill patternType="solid">
        <fgColor rgb="FFEFF3EA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</fills>
  <borders count="38">
    <border>
      <left/>
      <right/>
      <top/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5" fillId="3" borderId="30" applyNumberFormat="0" applyAlignment="0" applyProtection="0"/>
  </cellStyleXfs>
  <cellXfs count="20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0" fillId="0" borderId="0" xfId="1" applyFont="1"/>
    <xf numFmtId="0" fontId="2" fillId="0" borderId="0" xfId="2"/>
    <xf numFmtId="0" fontId="4" fillId="0" borderId="14" xfId="2" applyFont="1" applyBorder="1" applyAlignment="1">
      <alignment horizontal="center" wrapText="1"/>
    </xf>
    <xf numFmtId="0" fontId="4" fillId="0" borderId="1" xfId="2" applyFont="1" applyBorder="1" applyAlignment="1">
      <alignment horizontal="left" vertical="top" wrapText="1"/>
    </xf>
    <xf numFmtId="0" fontId="4" fillId="0" borderId="2" xfId="2" applyFont="1" applyBorder="1" applyAlignment="1">
      <alignment horizontal="left" vertical="top" wrapText="1"/>
    </xf>
    <xf numFmtId="164" fontId="4" fillId="0" borderId="16" xfId="2" applyNumberFormat="1" applyFont="1" applyBorder="1" applyAlignment="1">
      <alignment horizontal="right" vertical="center"/>
    </xf>
    <xf numFmtId="164" fontId="4" fillId="0" borderId="17" xfId="2" applyNumberFormat="1" applyFont="1" applyBorder="1" applyAlignment="1">
      <alignment horizontal="right" vertical="center"/>
    </xf>
    <xf numFmtId="165" fontId="4" fillId="0" borderId="17" xfId="2" applyNumberFormat="1" applyFont="1" applyBorder="1" applyAlignment="1">
      <alignment horizontal="right" vertical="center"/>
    </xf>
    <xf numFmtId="166" fontId="4" fillId="0" borderId="17" xfId="2" applyNumberFormat="1" applyFont="1" applyBorder="1" applyAlignment="1">
      <alignment horizontal="right" vertical="center"/>
    </xf>
    <xf numFmtId="167" fontId="4" fillId="0" borderId="18" xfId="2" applyNumberFormat="1" applyFont="1" applyBorder="1" applyAlignment="1">
      <alignment horizontal="right" vertical="center"/>
    </xf>
    <xf numFmtId="0" fontId="4" fillId="0" borderId="6" xfId="2" applyFont="1" applyBorder="1" applyAlignment="1">
      <alignment horizontal="left" vertical="top" wrapText="1"/>
    </xf>
    <xf numFmtId="0" fontId="4" fillId="0" borderId="7" xfId="2" applyFont="1" applyBorder="1" applyAlignment="1">
      <alignment horizontal="left" vertical="top" wrapText="1"/>
    </xf>
    <xf numFmtId="168" fontId="4" fillId="0" borderId="19" xfId="2" applyNumberFormat="1" applyFont="1" applyBorder="1" applyAlignment="1">
      <alignment horizontal="right" vertical="center"/>
    </xf>
    <xf numFmtId="168" fontId="4" fillId="0" borderId="20" xfId="2" applyNumberFormat="1" applyFont="1" applyBorder="1" applyAlignment="1">
      <alignment horizontal="right" vertical="center"/>
    </xf>
    <xf numFmtId="164" fontId="4" fillId="0" borderId="20" xfId="2" applyNumberFormat="1" applyFont="1" applyBorder="1" applyAlignment="1">
      <alignment horizontal="right" vertical="center"/>
    </xf>
    <xf numFmtId="165" fontId="4" fillId="0" borderId="20" xfId="2" applyNumberFormat="1" applyFont="1" applyBorder="1" applyAlignment="1">
      <alignment horizontal="right" vertical="center"/>
    </xf>
    <xf numFmtId="166" fontId="4" fillId="0" borderId="20" xfId="2" applyNumberFormat="1" applyFont="1" applyBorder="1" applyAlignment="1">
      <alignment horizontal="right" vertical="center"/>
    </xf>
    <xf numFmtId="167" fontId="4" fillId="0" borderId="21" xfId="2" applyNumberFormat="1" applyFont="1" applyBorder="1" applyAlignment="1">
      <alignment horizontal="right" vertical="center"/>
    </xf>
    <xf numFmtId="164" fontId="4" fillId="0" borderId="19" xfId="2" applyNumberFormat="1" applyFont="1" applyBorder="1" applyAlignment="1">
      <alignment horizontal="right" vertical="center"/>
    </xf>
    <xf numFmtId="0" fontId="4" fillId="0" borderId="11" xfId="2" applyFont="1" applyBorder="1" applyAlignment="1">
      <alignment horizontal="left" vertical="top" wrapText="1"/>
    </xf>
    <xf numFmtId="0" fontId="4" fillId="0" borderId="12" xfId="2" applyFont="1" applyBorder="1" applyAlignment="1">
      <alignment horizontal="left" vertical="top" wrapText="1"/>
    </xf>
    <xf numFmtId="168" fontId="4" fillId="0" borderId="22" xfId="2" applyNumberFormat="1" applyFont="1" applyBorder="1" applyAlignment="1">
      <alignment horizontal="right" vertical="center"/>
    </xf>
    <xf numFmtId="168" fontId="4" fillId="0" borderId="23" xfId="2" applyNumberFormat="1" applyFont="1" applyBorder="1" applyAlignment="1">
      <alignment horizontal="right" vertical="center"/>
    </xf>
    <xf numFmtId="164" fontId="4" fillId="0" borderId="23" xfId="2" applyNumberFormat="1" applyFont="1" applyBorder="1" applyAlignment="1">
      <alignment horizontal="right" vertical="center"/>
    </xf>
    <xf numFmtId="165" fontId="4" fillId="0" borderId="23" xfId="2" applyNumberFormat="1" applyFont="1" applyBorder="1" applyAlignment="1">
      <alignment horizontal="right" vertical="center"/>
    </xf>
    <xf numFmtId="166" fontId="4" fillId="0" borderId="23" xfId="2" applyNumberFormat="1" applyFont="1" applyBorder="1" applyAlignment="1">
      <alignment horizontal="right" vertical="center"/>
    </xf>
    <xf numFmtId="167" fontId="4" fillId="0" borderId="24" xfId="2" applyNumberFormat="1" applyFont="1" applyBorder="1" applyAlignment="1">
      <alignment horizontal="right" vertical="center"/>
    </xf>
    <xf numFmtId="0" fontId="2" fillId="0" borderId="0" xfId="3"/>
    <xf numFmtId="0" fontId="4" fillId="0" borderId="1" xfId="3" applyFont="1" applyBorder="1" applyAlignment="1">
      <alignment horizontal="left" vertical="top" wrapText="1"/>
    </xf>
    <xf numFmtId="0" fontId="4" fillId="0" borderId="2" xfId="3" applyFont="1" applyBorder="1" applyAlignment="1">
      <alignment horizontal="left" vertical="top" wrapText="1"/>
    </xf>
    <xf numFmtId="164" fontId="4" fillId="0" borderId="16" xfId="3" applyNumberFormat="1" applyFont="1" applyBorder="1" applyAlignment="1">
      <alignment horizontal="right" vertical="center"/>
    </xf>
    <xf numFmtId="164" fontId="4" fillId="0" borderId="17" xfId="3" applyNumberFormat="1" applyFont="1" applyBorder="1" applyAlignment="1">
      <alignment horizontal="right" vertical="center"/>
    </xf>
    <xf numFmtId="167" fontId="4" fillId="0" borderId="18" xfId="3" applyNumberFormat="1" applyFont="1" applyBorder="1" applyAlignment="1">
      <alignment horizontal="right" vertical="center"/>
    </xf>
    <xf numFmtId="0" fontId="4" fillId="0" borderId="6" xfId="3" applyFont="1" applyBorder="1" applyAlignment="1">
      <alignment horizontal="left" vertical="top" wrapText="1"/>
    </xf>
    <xf numFmtId="0" fontId="4" fillId="0" borderId="7" xfId="3" applyFont="1" applyBorder="1" applyAlignment="1">
      <alignment horizontal="left" vertical="top" wrapText="1"/>
    </xf>
    <xf numFmtId="168" fontId="4" fillId="0" borderId="19" xfId="3" applyNumberFormat="1" applyFont="1" applyBorder="1" applyAlignment="1">
      <alignment horizontal="right" vertical="center"/>
    </xf>
    <xf numFmtId="168" fontId="4" fillId="0" borderId="20" xfId="3" applyNumberFormat="1" applyFont="1" applyBorder="1" applyAlignment="1">
      <alignment horizontal="right" vertical="center"/>
    </xf>
    <xf numFmtId="164" fontId="4" fillId="0" borderId="20" xfId="3" applyNumberFormat="1" applyFont="1" applyBorder="1" applyAlignment="1">
      <alignment horizontal="right" vertical="center"/>
    </xf>
    <xf numFmtId="167" fontId="4" fillId="0" borderId="21" xfId="3" applyNumberFormat="1" applyFont="1" applyBorder="1" applyAlignment="1">
      <alignment horizontal="right" vertical="center"/>
    </xf>
    <xf numFmtId="164" fontId="4" fillId="0" borderId="19" xfId="3" applyNumberFormat="1" applyFont="1" applyBorder="1" applyAlignment="1">
      <alignment horizontal="right" vertical="center"/>
    </xf>
    <xf numFmtId="0" fontId="4" fillId="0" borderId="11" xfId="3" applyFont="1" applyBorder="1" applyAlignment="1">
      <alignment horizontal="left" vertical="top" wrapText="1"/>
    </xf>
    <xf numFmtId="0" fontId="4" fillId="0" borderId="12" xfId="3" applyFont="1" applyBorder="1" applyAlignment="1">
      <alignment horizontal="left" vertical="top" wrapText="1"/>
    </xf>
    <xf numFmtId="168" fontId="4" fillId="0" borderId="22" xfId="3" applyNumberFormat="1" applyFont="1" applyBorder="1" applyAlignment="1">
      <alignment horizontal="right" vertical="center"/>
    </xf>
    <xf numFmtId="168" fontId="4" fillId="0" borderId="23" xfId="3" applyNumberFormat="1" applyFont="1" applyBorder="1" applyAlignment="1">
      <alignment horizontal="right" vertical="center"/>
    </xf>
    <xf numFmtId="167" fontId="4" fillId="0" borderId="24" xfId="3" applyNumberFormat="1" applyFont="1" applyBorder="1" applyAlignment="1">
      <alignment horizontal="right" vertical="center"/>
    </xf>
    <xf numFmtId="0" fontId="4" fillId="0" borderId="27" xfId="2" applyFont="1" applyBorder="1" applyAlignment="1">
      <alignment horizontal="center" wrapText="1"/>
    </xf>
    <xf numFmtId="0" fontId="4" fillId="0" borderId="28" xfId="2" applyFont="1" applyBorder="1" applyAlignment="1">
      <alignment horizontal="center" wrapText="1"/>
    </xf>
    <xf numFmtId="0" fontId="4" fillId="0" borderId="29" xfId="2" applyFont="1" applyBorder="1" applyAlignment="1">
      <alignment horizontal="center" wrapText="1"/>
    </xf>
    <xf numFmtId="165" fontId="4" fillId="0" borderId="16" xfId="2" applyNumberFormat="1" applyFont="1" applyBorder="1" applyAlignment="1">
      <alignment horizontal="right" vertical="center"/>
    </xf>
    <xf numFmtId="164" fontId="4" fillId="0" borderId="18" xfId="2" applyNumberFormat="1" applyFont="1" applyBorder="1" applyAlignment="1">
      <alignment horizontal="right" vertical="center"/>
    </xf>
    <xf numFmtId="165" fontId="4" fillId="0" borderId="19" xfId="2" applyNumberFormat="1" applyFont="1" applyBorder="1" applyAlignment="1">
      <alignment horizontal="right" vertical="center"/>
    </xf>
    <xf numFmtId="164" fontId="4" fillId="0" borderId="21" xfId="2" applyNumberFormat="1" applyFont="1" applyBorder="1" applyAlignment="1">
      <alignment horizontal="right" vertical="center"/>
    </xf>
    <xf numFmtId="167" fontId="4" fillId="0" borderId="19" xfId="2" applyNumberFormat="1" applyFont="1" applyBorder="1" applyAlignment="1">
      <alignment horizontal="right" vertical="center"/>
    </xf>
    <xf numFmtId="168" fontId="4" fillId="0" borderId="21" xfId="2" applyNumberFormat="1" applyFont="1" applyBorder="1" applyAlignment="1">
      <alignment horizontal="right" vertical="center"/>
    </xf>
    <xf numFmtId="167" fontId="4" fillId="0" borderId="22" xfId="2" applyNumberFormat="1" applyFont="1" applyBorder="1" applyAlignment="1">
      <alignment horizontal="right" vertical="center"/>
    </xf>
    <xf numFmtId="168" fontId="4" fillId="0" borderId="24" xfId="2" applyNumberFormat="1" applyFont="1" applyBorder="1" applyAlignment="1">
      <alignment horizontal="right" vertical="center"/>
    </xf>
    <xf numFmtId="0" fontId="4" fillId="2" borderId="26" xfId="2" applyFont="1" applyFill="1" applyBorder="1" applyAlignment="1">
      <alignment horizontal="left" wrapText="1"/>
    </xf>
    <xf numFmtId="0" fontId="4" fillId="2" borderId="27" xfId="2" applyFont="1" applyFill="1" applyBorder="1" applyAlignment="1">
      <alignment horizontal="center" wrapText="1"/>
    </xf>
    <xf numFmtId="0" fontId="4" fillId="2" borderId="28" xfId="2" applyFont="1" applyFill="1" applyBorder="1" applyAlignment="1">
      <alignment horizontal="center" wrapText="1"/>
    </xf>
    <xf numFmtId="0" fontId="4" fillId="2" borderId="0" xfId="2" applyFont="1" applyFill="1" applyAlignment="1">
      <alignment horizontal="center" wrapText="1"/>
    </xf>
    <xf numFmtId="0" fontId="4" fillId="2" borderId="7" xfId="2" applyFont="1" applyFill="1" applyBorder="1" applyAlignment="1">
      <alignment horizontal="left" vertical="top" wrapText="1"/>
    </xf>
    <xf numFmtId="167" fontId="4" fillId="2" borderId="19" xfId="2" applyNumberFormat="1" applyFont="1" applyFill="1" applyBorder="1" applyAlignment="1">
      <alignment horizontal="right" vertical="center"/>
    </xf>
    <xf numFmtId="164" fontId="4" fillId="2" borderId="20" xfId="2" applyNumberFormat="1" applyFont="1" applyFill="1" applyBorder="1" applyAlignment="1">
      <alignment horizontal="right" vertical="center"/>
    </xf>
    <xf numFmtId="165" fontId="4" fillId="2" borderId="19" xfId="2" applyNumberFormat="1" applyFont="1" applyFill="1" applyBorder="1" applyAlignment="1">
      <alignment horizontal="right" vertical="center"/>
    </xf>
    <xf numFmtId="168" fontId="4" fillId="2" borderId="20" xfId="2" applyNumberFormat="1" applyFont="1" applyFill="1" applyBorder="1" applyAlignment="1">
      <alignment horizontal="right" vertical="center"/>
    </xf>
    <xf numFmtId="0" fontId="0" fillId="2" borderId="0" xfId="0" applyFill="1"/>
    <xf numFmtId="169" fontId="6" fillId="3" borderId="30" xfId="4" applyNumberFormat="1" applyFont="1" applyAlignment="1">
      <alignment horizontal="center" vertical="center"/>
    </xf>
    <xf numFmtId="0" fontId="7" fillId="2" borderId="30" xfId="4" applyFont="1" applyFill="1" applyAlignment="1">
      <alignment horizontal="center" vertical="center" wrapText="1"/>
    </xf>
    <xf numFmtId="0" fontId="8" fillId="3" borderId="30" xfId="4" applyFont="1" applyAlignment="1">
      <alignment horizontal="center" vertical="center" wrapText="1"/>
    </xf>
    <xf numFmtId="0" fontId="9" fillId="3" borderId="30" xfId="4" applyFont="1" applyAlignment="1">
      <alignment horizontal="center" vertical="center" wrapText="1"/>
    </xf>
    <xf numFmtId="0" fontId="9" fillId="3" borderId="30" xfId="4" applyFont="1" applyAlignment="1">
      <alignment horizontal="center" vertical="top" wrapText="1"/>
    </xf>
    <xf numFmtId="170" fontId="10" fillId="3" borderId="30" xfId="4" applyNumberFormat="1" applyFont="1" applyAlignment="1">
      <alignment horizontal="center" vertical="center"/>
    </xf>
    <xf numFmtId="169" fontId="10" fillId="3" borderId="30" xfId="4" applyNumberFormat="1" applyFont="1" applyAlignment="1">
      <alignment horizontal="center" vertical="center"/>
    </xf>
    <xf numFmtId="0" fontId="9" fillId="2" borderId="30" xfId="4" applyFont="1" applyFill="1" applyAlignment="1">
      <alignment horizontal="center" vertical="top" wrapText="1"/>
    </xf>
    <xf numFmtId="170" fontId="10" fillId="2" borderId="30" xfId="4" applyNumberFormat="1" applyFont="1" applyFill="1" applyAlignment="1">
      <alignment horizontal="center" vertical="center"/>
    </xf>
    <xf numFmtId="169" fontId="10" fillId="2" borderId="30" xfId="4" applyNumberFormat="1" applyFont="1" applyFill="1" applyAlignment="1">
      <alignment horizontal="center" vertical="center"/>
    </xf>
    <xf numFmtId="0" fontId="9" fillId="3" borderId="30" xfId="4" applyNumberFormat="1" applyFont="1" applyAlignment="1">
      <alignment horizontal="center" vertical="center" wrapText="1"/>
    </xf>
    <xf numFmtId="0" fontId="9" fillId="2" borderId="30" xfId="4" applyNumberFormat="1" applyFont="1" applyFill="1" applyAlignment="1">
      <alignment horizontal="center" vertical="top" wrapText="1"/>
    </xf>
    <xf numFmtId="0" fontId="10" fillId="2" borderId="30" xfId="4" applyNumberFormat="1" applyFont="1" applyFill="1" applyAlignment="1">
      <alignment horizontal="center" vertical="center"/>
    </xf>
    <xf numFmtId="0" fontId="9" fillId="3" borderId="30" xfId="4" applyNumberFormat="1" applyFont="1" applyAlignment="1">
      <alignment horizontal="center" vertical="top" wrapText="1"/>
    </xf>
    <xf numFmtId="2" fontId="10" fillId="2" borderId="30" xfId="4" applyNumberFormat="1" applyFont="1" applyFill="1" applyAlignment="1">
      <alignment horizontal="center" vertical="center"/>
    </xf>
    <xf numFmtId="2" fontId="10" fillId="3" borderId="30" xfId="4" applyNumberFormat="1" applyFont="1" applyAlignment="1">
      <alignment horizontal="center" vertical="center"/>
    </xf>
    <xf numFmtId="171" fontId="10" fillId="2" borderId="30" xfId="4" applyNumberFormat="1" applyFont="1" applyFill="1" applyAlignment="1">
      <alignment horizontal="center" vertical="center"/>
    </xf>
    <xf numFmtId="171" fontId="10" fillId="3" borderId="30" xfId="4" applyNumberFormat="1" applyFont="1" applyAlignment="1">
      <alignment horizontal="center" vertical="center"/>
    </xf>
    <xf numFmtId="0" fontId="14" fillId="6" borderId="32" xfId="0" applyFont="1" applyFill="1" applyBorder="1" applyAlignment="1">
      <alignment horizontal="center" vertical="center" wrapText="1" readingOrder="1"/>
    </xf>
    <xf numFmtId="0" fontId="14" fillId="6" borderId="33" xfId="0" applyFont="1" applyFill="1" applyBorder="1" applyAlignment="1">
      <alignment horizontal="center" vertical="center" wrapText="1" readingOrder="1"/>
    </xf>
    <xf numFmtId="0" fontId="15" fillId="4" borderId="33" xfId="0" applyFont="1" applyFill="1" applyBorder="1" applyAlignment="1">
      <alignment horizontal="center" vertical="center" wrapText="1" readingOrder="1"/>
    </xf>
    <xf numFmtId="0" fontId="14" fillId="6" borderId="36" xfId="0" applyFont="1" applyFill="1" applyBorder="1" applyAlignment="1">
      <alignment horizontal="center" vertical="center" wrapText="1" readingOrder="1"/>
    </xf>
    <xf numFmtId="0" fontId="15" fillId="5" borderId="36" xfId="0" applyFont="1" applyFill="1" applyBorder="1" applyAlignment="1">
      <alignment horizontal="center" vertical="center" wrapText="1" readingOrder="1"/>
    </xf>
    <xf numFmtId="0" fontId="15" fillId="6" borderId="36" xfId="0" applyFont="1" applyFill="1" applyBorder="1" applyAlignment="1">
      <alignment horizontal="center" vertical="center" wrapText="1" readingOrder="1"/>
    </xf>
    <xf numFmtId="0" fontId="15" fillId="4" borderId="36" xfId="0" applyFont="1" applyFill="1" applyBorder="1" applyAlignment="1">
      <alignment horizontal="center" vertical="center" wrapText="1" readingOrder="1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10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15" borderId="0" xfId="0" applyFill="1" applyAlignment="1">
      <alignment horizontal="center"/>
    </xf>
    <xf numFmtId="0" fontId="0" fillId="0" borderId="0" xfId="0" applyAlignment="1">
      <alignment vertical="center"/>
    </xf>
    <xf numFmtId="0" fontId="0" fillId="13" borderId="0" xfId="0" applyFill="1" applyAlignment="1">
      <alignment horizontal="center" vertical="center"/>
    </xf>
    <xf numFmtId="0" fontId="0" fillId="13" borderId="0" xfId="0" applyFill="1" applyAlignment="1">
      <alignment horizontal="center" wrapText="1"/>
    </xf>
    <xf numFmtId="0" fontId="0" fillId="8" borderId="0" xfId="0" applyFill="1" applyAlignment="1">
      <alignment horizontal="center" vertical="center"/>
    </xf>
    <xf numFmtId="0" fontId="0" fillId="8" borderId="0" xfId="0" applyFill="1" applyAlignment="1">
      <alignment horizontal="center" wrapText="1"/>
    </xf>
    <xf numFmtId="0" fontId="0" fillId="8" borderId="0" xfId="0" applyFill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16" borderId="0" xfId="0" applyFill="1" applyAlignment="1">
      <alignment horizontal="center"/>
    </xf>
    <xf numFmtId="0" fontId="0" fillId="16" borderId="0" xfId="0" applyFill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0" fillId="10" borderId="0" xfId="0" applyFill="1" applyAlignment="1">
      <alignment horizontal="center" vertical="center" wrapText="1"/>
    </xf>
    <xf numFmtId="0" fontId="0" fillId="17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71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9" fontId="0" fillId="0" borderId="0" xfId="0" applyNumberFormat="1" applyAlignment="1">
      <alignment horizontal="center"/>
    </xf>
    <xf numFmtId="0" fontId="0" fillId="2" borderId="0" xfId="0" applyFill="1" applyAlignment="1">
      <alignment horizontal="center" vertical="center" wrapText="1"/>
    </xf>
    <xf numFmtId="9" fontId="0" fillId="2" borderId="0" xfId="0" applyNumberFormat="1" applyFill="1" applyAlignment="1">
      <alignment horizontal="center"/>
    </xf>
    <xf numFmtId="0" fontId="0" fillId="9" borderId="0" xfId="0" applyFill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14" borderId="0" xfId="0" applyFill="1" applyAlignment="1">
      <alignment horizontal="center"/>
    </xf>
    <xf numFmtId="0" fontId="0" fillId="14" borderId="0" xfId="0" applyFill="1" applyAlignment="1">
      <alignment horizontal="center" vertical="center" wrapText="1"/>
    </xf>
    <xf numFmtId="0" fontId="0" fillId="11" borderId="0" xfId="0" applyFill="1" applyAlignment="1">
      <alignment horizontal="center"/>
    </xf>
    <xf numFmtId="0" fontId="0" fillId="9" borderId="0" xfId="0" applyFill="1" applyAlignment="1">
      <alignment horizontal="center" wrapText="1"/>
    </xf>
    <xf numFmtId="0" fontId="0" fillId="0" borderId="0" xfId="0" applyAlignment="1">
      <alignment horizontal="center"/>
    </xf>
    <xf numFmtId="0" fontId="4" fillId="0" borderId="6" xfId="2" applyFont="1" applyBorder="1" applyAlignment="1">
      <alignment horizontal="left" vertical="top" wrapText="1"/>
    </xf>
    <xf numFmtId="0" fontId="4" fillId="0" borderId="11" xfId="2" applyFont="1" applyBorder="1" applyAlignment="1">
      <alignment horizontal="left" vertical="top" wrapText="1"/>
    </xf>
    <xf numFmtId="0" fontId="3" fillId="0" borderId="0" xfId="2" applyFont="1" applyAlignment="1">
      <alignment horizontal="center" vertical="center" wrapText="1"/>
    </xf>
    <xf numFmtId="0" fontId="4" fillId="0" borderId="25" xfId="2" applyFont="1" applyBorder="1" applyAlignment="1">
      <alignment horizontal="left" wrapText="1"/>
    </xf>
    <xf numFmtId="0" fontId="4" fillId="0" borderId="26" xfId="2" applyFont="1" applyBorder="1" applyAlignment="1">
      <alignment horizontal="left" wrapText="1"/>
    </xf>
    <xf numFmtId="0" fontId="4" fillId="0" borderId="1" xfId="2" applyFont="1" applyBorder="1" applyAlignment="1">
      <alignment horizontal="left" vertical="top" wrapText="1"/>
    </xf>
    <xf numFmtId="0" fontId="4" fillId="0" borderId="1" xfId="2" applyFont="1" applyBorder="1" applyAlignment="1">
      <alignment horizontal="left" wrapText="1"/>
    </xf>
    <xf numFmtId="0" fontId="4" fillId="0" borderId="2" xfId="2" applyFont="1" applyBorder="1" applyAlignment="1">
      <alignment horizontal="left" wrapText="1"/>
    </xf>
    <xf numFmtId="0" fontId="4" fillId="0" borderId="6" xfId="2" applyFont="1" applyBorder="1" applyAlignment="1">
      <alignment horizontal="left" wrapText="1"/>
    </xf>
    <xf numFmtId="0" fontId="4" fillId="0" borderId="7" xfId="2" applyFont="1" applyBorder="1" applyAlignment="1">
      <alignment horizontal="left" wrapText="1"/>
    </xf>
    <xf numFmtId="0" fontId="4" fillId="0" borderId="11" xfId="2" applyFont="1" applyBorder="1" applyAlignment="1">
      <alignment horizontal="left" wrapText="1"/>
    </xf>
    <xf numFmtId="0" fontId="4" fillId="0" borderId="12" xfId="2" applyFont="1" applyBorder="1" applyAlignment="1">
      <alignment horizontal="left" wrapText="1"/>
    </xf>
    <xf numFmtId="0" fontId="4" fillId="0" borderId="3" xfId="2" applyFont="1" applyBorder="1" applyAlignment="1">
      <alignment horizontal="center" wrapText="1"/>
    </xf>
    <xf numFmtId="0" fontId="4" fillId="0" borderId="4" xfId="2" applyFont="1" applyBorder="1" applyAlignment="1">
      <alignment horizontal="center" wrapText="1"/>
    </xf>
    <xf numFmtId="0" fontId="4" fillId="0" borderId="9" xfId="2" applyFont="1" applyBorder="1" applyAlignment="1">
      <alignment horizontal="center" wrapText="1"/>
    </xf>
    <xf numFmtId="0" fontId="4" fillId="0" borderId="14" xfId="2" applyFont="1" applyBorder="1" applyAlignment="1">
      <alignment horizontal="center" wrapText="1"/>
    </xf>
    <xf numFmtId="0" fontId="4" fillId="0" borderId="5" xfId="2" applyFont="1" applyBorder="1" applyAlignment="1">
      <alignment horizontal="center" wrapText="1"/>
    </xf>
    <xf numFmtId="0" fontId="4" fillId="0" borderId="10" xfId="2" applyFont="1" applyBorder="1" applyAlignment="1">
      <alignment horizontal="center" wrapText="1"/>
    </xf>
    <xf numFmtId="0" fontId="4" fillId="0" borderId="15" xfId="2" applyFont="1" applyBorder="1" applyAlignment="1">
      <alignment horizontal="center" wrapText="1"/>
    </xf>
    <xf numFmtId="0" fontId="4" fillId="0" borderId="8" xfId="2" applyFont="1" applyBorder="1" applyAlignment="1">
      <alignment horizontal="center" wrapText="1"/>
    </xf>
    <xf numFmtId="0" fontId="4" fillId="0" borderId="13" xfId="2" applyFont="1" applyBorder="1" applyAlignment="1">
      <alignment horizontal="center" wrapText="1"/>
    </xf>
    <xf numFmtId="0" fontId="3" fillId="0" borderId="0" xfId="3" applyFont="1" applyAlignment="1">
      <alignment horizontal="center" vertical="center" wrapText="1"/>
    </xf>
    <xf numFmtId="0" fontId="4" fillId="0" borderId="1" xfId="3" applyFont="1" applyBorder="1" applyAlignment="1">
      <alignment horizontal="left" wrapText="1"/>
    </xf>
    <xf numFmtId="0" fontId="4" fillId="0" borderId="2" xfId="3" applyFont="1" applyBorder="1" applyAlignment="1">
      <alignment horizontal="left" wrapText="1"/>
    </xf>
    <xf numFmtId="0" fontId="4" fillId="0" borderId="6" xfId="3" applyFont="1" applyBorder="1" applyAlignment="1">
      <alignment horizontal="left" wrapText="1"/>
    </xf>
    <xf numFmtId="0" fontId="4" fillId="0" borderId="7" xfId="3" applyFont="1" applyBorder="1" applyAlignment="1">
      <alignment horizontal="left" wrapText="1"/>
    </xf>
    <xf numFmtId="0" fontId="4" fillId="0" borderId="11" xfId="3" applyFont="1" applyBorder="1" applyAlignment="1">
      <alignment horizontal="left" wrapText="1"/>
    </xf>
    <xf numFmtId="0" fontId="4" fillId="0" borderId="12" xfId="3" applyFont="1" applyBorder="1" applyAlignment="1">
      <alignment horizontal="left" wrapText="1"/>
    </xf>
    <xf numFmtId="0" fontId="4" fillId="0" borderId="3" xfId="3" applyFont="1" applyBorder="1" applyAlignment="1">
      <alignment horizontal="center" wrapText="1"/>
    </xf>
    <xf numFmtId="0" fontId="4" fillId="0" borderId="4" xfId="3" applyFont="1" applyBorder="1" applyAlignment="1">
      <alignment horizontal="center" wrapText="1"/>
    </xf>
    <xf numFmtId="0" fontId="4" fillId="0" borderId="5" xfId="3" applyFont="1" applyBorder="1" applyAlignment="1">
      <alignment horizontal="center" wrapText="1"/>
    </xf>
    <xf numFmtId="0" fontId="4" fillId="0" borderId="10" xfId="3" applyFont="1" applyBorder="1" applyAlignment="1">
      <alignment horizontal="center" wrapText="1"/>
    </xf>
    <xf numFmtId="0" fontId="4" fillId="0" borderId="15" xfId="3" applyFont="1" applyBorder="1" applyAlignment="1">
      <alignment horizontal="center" wrapText="1"/>
    </xf>
    <xf numFmtId="0" fontId="4" fillId="0" borderId="8" xfId="3" applyFont="1" applyBorder="1" applyAlignment="1">
      <alignment horizontal="center" wrapText="1"/>
    </xf>
    <xf numFmtId="0" fontId="4" fillId="0" borderId="13" xfId="3" applyFont="1" applyBorder="1" applyAlignment="1">
      <alignment horizontal="center" wrapText="1"/>
    </xf>
    <xf numFmtId="0" fontId="4" fillId="0" borderId="9" xfId="3" applyFont="1" applyBorder="1" applyAlignment="1">
      <alignment horizontal="center" wrapText="1"/>
    </xf>
    <xf numFmtId="0" fontId="4" fillId="0" borderId="14" xfId="3" applyFont="1" applyBorder="1" applyAlignment="1">
      <alignment horizontal="center" wrapText="1"/>
    </xf>
    <xf numFmtId="169" fontId="10" fillId="2" borderId="30" xfId="4" applyNumberFormat="1" applyFont="1" applyFill="1" applyAlignment="1">
      <alignment horizontal="center" vertical="center"/>
    </xf>
    <xf numFmtId="167" fontId="10" fillId="2" borderId="30" xfId="4" applyNumberFormat="1" applyFont="1" applyFill="1" applyAlignment="1">
      <alignment horizontal="center" vertical="center"/>
    </xf>
    <xf numFmtId="169" fontId="6" fillId="3" borderId="30" xfId="4" applyNumberFormat="1" applyFont="1" applyAlignment="1">
      <alignment horizontal="center" vertical="center"/>
    </xf>
    <xf numFmtId="0" fontId="6" fillId="3" borderId="30" xfId="4" applyNumberFormat="1" applyFont="1" applyAlignment="1">
      <alignment horizontal="center" vertical="center"/>
    </xf>
    <xf numFmtId="169" fontId="10" fillId="3" borderId="30" xfId="4" applyNumberFormat="1" applyFont="1" applyAlignment="1">
      <alignment horizontal="center" vertical="center"/>
    </xf>
    <xf numFmtId="167" fontId="10" fillId="3" borderId="30" xfId="4" applyNumberFormat="1" applyFont="1" applyAlignment="1">
      <alignment horizontal="center" vertical="center"/>
    </xf>
    <xf numFmtId="0" fontId="11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2" fontId="10" fillId="2" borderId="30" xfId="4" applyNumberFormat="1" applyFont="1" applyFill="1" applyAlignment="1">
      <alignment horizontal="center" vertical="center"/>
    </xf>
    <xf numFmtId="172" fontId="10" fillId="2" borderId="30" xfId="4" applyNumberFormat="1" applyFont="1" applyFill="1" applyAlignment="1">
      <alignment horizontal="center" vertical="center"/>
    </xf>
    <xf numFmtId="0" fontId="10" fillId="3" borderId="30" xfId="4" applyNumberFormat="1" applyFont="1" applyAlignment="1">
      <alignment horizontal="center" vertical="center"/>
    </xf>
    <xf numFmtId="2" fontId="10" fillId="3" borderId="30" xfId="4" applyNumberFormat="1" applyFont="1" applyAlignment="1">
      <alignment horizontal="center" vertical="center"/>
    </xf>
    <xf numFmtId="0" fontId="10" fillId="2" borderId="30" xfId="4" applyNumberFormat="1" applyFont="1" applyFill="1" applyAlignment="1">
      <alignment horizontal="center" vertical="center"/>
    </xf>
    <xf numFmtId="173" fontId="10" fillId="3" borderId="30" xfId="4" applyNumberFormat="1" applyFont="1" applyAlignment="1">
      <alignment horizontal="center" vertical="center"/>
    </xf>
    <xf numFmtId="0" fontId="15" fillId="4" borderId="34" xfId="0" applyFont="1" applyFill="1" applyBorder="1" applyAlignment="1">
      <alignment horizontal="center" vertical="center" wrapText="1" readingOrder="1"/>
    </xf>
    <xf numFmtId="0" fontId="15" fillId="4" borderId="35" xfId="0" applyFont="1" applyFill="1" applyBorder="1" applyAlignment="1">
      <alignment horizontal="center" vertical="center" wrapText="1" readingOrder="1"/>
    </xf>
    <xf numFmtId="0" fontId="15" fillId="4" borderId="37" xfId="0" applyFont="1" applyFill="1" applyBorder="1" applyAlignment="1">
      <alignment horizontal="center" vertical="center" wrapText="1" readingOrder="1"/>
    </xf>
    <xf numFmtId="0" fontId="15" fillId="6" borderId="37" xfId="0" applyFont="1" applyFill="1" applyBorder="1" applyAlignment="1">
      <alignment horizontal="center" vertical="center" wrapText="1" readingOrder="1"/>
    </xf>
    <xf numFmtId="0" fontId="15" fillId="6" borderId="35" xfId="0" applyFont="1" applyFill="1" applyBorder="1" applyAlignment="1">
      <alignment horizontal="center" vertical="center" wrapText="1" readingOrder="1"/>
    </xf>
    <xf numFmtId="169" fontId="4" fillId="0" borderId="16" xfId="3" applyNumberFormat="1" applyFont="1" applyBorder="1" applyAlignment="1">
      <alignment horizontal="center" vertical="center"/>
    </xf>
    <xf numFmtId="169" fontId="4" fillId="0" borderId="19" xfId="3" applyNumberFormat="1" applyFont="1" applyBorder="1" applyAlignment="1">
      <alignment horizontal="center" vertical="center"/>
    </xf>
    <xf numFmtId="169" fontId="4" fillId="0" borderId="17" xfId="3" applyNumberFormat="1" applyFont="1" applyBorder="1" applyAlignment="1">
      <alignment horizontal="center" vertical="center"/>
    </xf>
    <xf numFmtId="169" fontId="4" fillId="0" borderId="20" xfId="3" applyNumberFormat="1" applyFont="1" applyBorder="1" applyAlignment="1">
      <alignment horizontal="center" vertical="center"/>
    </xf>
    <xf numFmtId="167" fontId="4" fillId="0" borderId="18" xfId="3" applyNumberFormat="1" applyFont="1" applyBorder="1" applyAlignment="1">
      <alignment horizontal="center" vertical="center"/>
    </xf>
    <xf numFmtId="167" fontId="4" fillId="0" borderId="21" xfId="3" applyNumberFormat="1" applyFont="1" applyBorder="1" applyAlignment="1">
      <alignment horizontal="center" vertical="center"/>
    </xf>
    <xf numFmtId="169" fontId="4" fillId="2" borderId="19" xfId="3" applyNumberFormat="1" applyFont="1" applyFill="1" applyBorder="1" applyAlignment="1">
      <alignment horizontal="center" vertical="center"/>
    </xf>
    <xf numFmtId="169" fontId="4" fillId="2" borderId="20" xfId="3" applyNumberFormat="1" applyFont="1" applyFill="1" applyBorder="1" applyAlignment="1">
      <alignment horizontal="center" vertical="center"/>
    </xf>
    <xf numFmtId="167" fontId="4" fillId="2" borderId="21" xfId="3" applyNumberFormat="1" applyFont="1" applyFill="1" applyBorder="1" applyAlignment="1">
      <alignment horizontal="center" vertical="center"/>
    </xf>
  </cellXfs>
  <cellStyles count="5">
    <cellStyle name="Normal" xfId="0" builtinId="0"/>
    <cellStyle name="Normal_Hoja1" xfId="2" xr:uid="{00000000-0005-0000-0000-000001000000}"/>
    <cellStyle name="Normal_Hoja2" xfId="3" xr:uid="{00000000-0005-0000-0000-000002000000}"/>
    <cellStyle name="Porcentaje" xfId="1" builtinId="5"/>
    <cellStyle name="Salida" xfId="4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VALORES</a:t>
            </a:r>
            <a:r>
              <a:rPr lang="es-CO" baseline="0"/>
              <a:t> ISQ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VARIABLESDEMOGRAFICAS!$B$1</c:f>
              <c:strCache>
                <c:ptCount val="1"/>
                <c:pt idx="0">
                  <c:v>INCIAL (MOMENTO QUIRÚRGICO)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VARIABLESDEMOGRAFICAS!$B$2:$B$15</c:f>
              <c:numCache>
                <c:formatCode>General</c:formatCode>
                <c:ptCount val="14"/>
                <c:pt idx="0">
                  <c:v>78</c:v>
                </c:pt>
                <c:pt idx="1">
                  <c:v>76</c:v>
                </c:pt>
                <c:pt idx="2">
                  <c:v>70</c:v>
                </c:pt>
                <c:pt idx="3">
                  <c:v>77</c:v>
                </c:pt>
                <c:pt idx="4">
                  <c:v>76</c:v>
                </c:pt>
                <c:pt idx="5">
                  <c:v>80</c:v>
                </c:pt>
                <c:pt idx="6">
                  <c:v>83</c:v>
                </c:pt>
                <c:pt idx="7">
                  <c:v>76</c:v>
                </c:pt>
                <c:pt idx="8">
                  <c:v>58</c:v>
                </c:pt>
                <c:pt idx="9">
                  <c:v>75</c:v>
                </c:pt>
                <c:pt idx="10">
                  <c:v>83</c:v>
                </c:pt>
                <c:pt idx="11">
                  <c:v>63</c:v>
                </c:pt>
                <c:pt idx="12">
                  <c:v>83</c:v>
                </c:pt>
                <c:pt idx="1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CA-4F3E-85A8-C6EF04C2A874}"/>
            </c:ext>
          </c:extLst>
        </c:ser>
        <c:ser>
          <c:idx val="1"/>
          <c:order val="1"/>
          <c:tx>
            <c:strRef>
              <c:f>VARIABLESDEMOGRAFICAS!$C$1</c:f>
              <c:strCache>
                <c:ptCount val="1"/>
                <c:pt idx="0">
                  <c:v>FINAL (3 MESES POSQUIRÚRGICO)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VARIABLESDEMOGRAFICAS!$C$2:$C$15</c:f>
              <c:numCache>
                <c:formatCode>General</c:formatCode>
                <c:ptCount val="14"/>
                <c:pt idx="0">
                  <c:v>73</c:v>
                </c:pt>
                <c:pt idx="1">
                  <c:v>84</c:v>
                </c:pt>
                <c:pt idx="2">
                  <c:v>94</c:v>
                </c:pt>
                <c:pt idx="3">
                  <c:v>71</c:v>
                </c:pt>
                <c:pt idx="4">
                  <c:v>70</c:v>
                </c:pt>
                <c:pt idx="5">
                  <c:v>74</c:v>
                </c:pt>
                <c:pt idx="6">
                  <c:v>70</c:v>
                </c:pt>
                <c:pt idx="7">
                  <c:v>75</c:v>
                </c:pt>
                <c:pt idx="8">
                  <c:v>76</c:v>
                </c:pt>
                <c:pt idx="9">
                  <c:v>66</c:v>
                </c:pt>
                <c:pt idx="10">
                  <c:v>60</c:v>
                </c:pt>
                <c:pt idx="11">
                  <c:v>61</c:v>
                </c:pt>
                <c:pt idx="12">
                  <c:v>58</c:v>
                </c:pt>
                <c:pt idx="13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A-4F3E-85A8-C6EF04C2A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55866399"/>
        <c:axId val="1355870143"/>
      </c:barChart>
      <c:catAx>
        <c:axId val="1355866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55870143"/>
        <c:crosses val="autoZero"/>
        <c:auto val="1"/>
        <c:lblAlgn val="ctr"/>
        <c:lblOffset val="100"/>
        <c:noMultiLvlLbl val="0"/>
      </c:catAx>
      <c:valAx>
        <c:axId val="135587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558663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Hoja4!$B$3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Hoja4!$A$4:$A$15</c:f>
              <c:strCache>
                <c:ptCount val="12"/>
                <c:pt idx="0">
                  <c:v>T1MESIAL</c:v>
                </c:pt>
                <c:pt idx="1">
                  <c:v>T0MESIAL</c:v>
                </c:pt>
                <c:pt idx="2">
                  <c:v>T1DISTAL</c:v>
                </c:pt>
                <c:pt idx="3">
                  <c:v>T0DISTAL</c:v>
                </c:pt>
                <c:pt idx="4">
                  <c:v>T2MESIAL</c:v>
                </c:pt>
                <c:pt idx="5">
                  <c:v>T0MESIAL</c:v>
                </c:pt>
                <c:pt idx="6">
                  <c:v>T2DISTAL</c:v>
                </c:pt>
                <c:pt idx="7">
                  <c:v>T0DISTAL</c:v>
                </c:pt>
                <c:pt idx="8">
                  <c:v>T2MESIAL</c:v>
                </c:pt>
                <c:pt idx="9">
                  <c:v>T1MESIAL</c:v>
                </c:pt>
                <c:pt idx="10">
                  <c:v>T2DISTAL</c:v>
                </c:pt>
                <c:pt idx="11">
                  <c:v>T1DISTAL</c:v>
                </c:pt>
              </c:strCache>
            </c:strRef>
          </c:cat>
          <c:val>
            <c:numRef>
              <c:f>Hoja4!$B$4:$B$15</c:f>
              <c:numCache>
                <c:formatCode>###0.000</c:formatCode>
                <c:ptCount val="12"/>
                <c:pt idx="0" formatCode="####.000">
                  <c:v>0.39285714285714285</c:v>
                </c:pt>
                <c:pt idx="1">
                  <c:v>1.1928571428571428</c:v>
                </c:pt>
                <c:pt idx="2" formatCode="####.000">
                  <c:v>-0.42857142857142855</c:v>
                </c:pt>
                <c:pt idx="3" formatCode="####.000">
                  <c:v>0.50714285714285712</c:v>
                </c:pt>
                <c:pt idx="4" formatCode="####.000">
                  <c:v>0.1</c:v>
                </c:pt>
                <c:pt idx="5">
                  <c:v>1.1928571428571428</c:v>
                </c:pt>
                <c:pt idx="6">
                  <c:v>-1.2785714285714285</c:v>
                </c:pt>
                <c:pt idx="7" formatCode="####.000">
                  <c:v>0.50714285714285712</c:v>
                </c:pt>
                <c:pt idx="8" formatCode="####.000">
                  <c:v>0.1</c:v>
                </c:pt>
                <c:pt idx="9" formatCode="####.000">
                  <c:v>0.39285714285714285</c:v>
                </c:pt>
                <c:pt idx="10">
                  <c:v>-1.2785714285714285</c:v>
                </c:pt>
                <c:pt idx="11" formatCode="####.000">
                  <c:v>-0.42857142857142855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4-4C3E-B872-02D1B55EA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8182776"/>
        <c:axId val="578183096"/>
      </c:barChart>
      <c:catAx>
        <c:axId val="578182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8183096"/>
        <c:crosses val="autoZero"/>
        <c:auto val="1"/>
        <c:lblAlgn val="ctr"/>
        <c:lblOffset val="100"/>
        <c:noMultiLvlLbl val="0"/>
      </c:catAx>
      <c:valAx>
        <c:axId val="578183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#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8182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864286</xdr:colOff>
      <xdr:row>16</xdr:row>
      <xdr:rowOff>79289</xdr:rowOff>
    </xdr:from>
    <xdr:to>
      <xdr:col>12</xdr:col>
      <xdr:colOff>107435</xdr:colOff>
      <xdr:row>21</xdr:row>
      <xdr:rowOff>562232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735496</xdr:colOff>
      <xdr:row>0</xdr:row>
      <xdr:rowOff>239574</xdr:rowOff>
    </xdr:from>
    <xdr:to>
      <xdr:col>12</xdr:col>
      <xdr:colOff>735496</xdr:colOff>
      <xdr:row>12</xdr:row>
      <xdr:rowOff>87174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A384BE6-2087-45B5-A8C7-3626C6C624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29"/>
  <sheetViews>
    <sheetView tabSelected="1" topLeftCell="E1" zoomScale="118" workbookViewId="0">
      <selection activeCell="G19" sqref="G19"/>
    </sheetView>
  </sheetViews>
  <sheetFormatPr baseColWidth="10" defaultRowHeight="15"/>
  <cols>
    <col min="1" max="1" width="38.140625" bestFit="1" customWidth="1"/>
    <col min="2" max="2" width="21.5703125" bestFit="1" customWidth="1"/>
    <col min="3" max="4" width="16.42578125" customWidth="1"/>
    <col min="6" max="6" width="12.7109375" customWidth="1"/>
    <col min="7" max="7" width="12.85546875" customWidth="1"/>
    <col min="8" max="8" width="19.140625" bestFit="1" customWidth="1"/>
    <col min="9" max="9" width="13.28515625" bestFit="1" customWidth="1"/>
    <col min="10" max="10" width="25.5703125" bestFit="1" customWidth="1"/>
    <col min="11" max="11" width="11" bestFit="1" customWidth="1"/>
    <col min="12" max="12" width="10.5703125" customWidth="1"/>
    <col min="13" max="13" width="10" customWidth="1"/>
    <col min="14" max="14" width="9.28515625" bestFit="1" customWidth="1"/>
    <col min="15" max="15" width="10" customWidth="1"/>
    <col min="17" max="18" width="9" bestFit="1" customWidth="1"/>
    <col min="24" max="24" width="10.5703125" customWidth="1"/>
    <col min="25" max="25" width="8.85546875" bestFit="1" customWidth="1"/>
    <col min="26" max="26" width="11" customWidth="1"/>
    <col min="27" max="27" width="11.42578125" customWidth="1"/>
    <col min="28" max="28" width="11.5703125" customWidth="1"/>
    <col min="29" max="29" width="12" customWidth="1"/>
    <col min="30" max="30" width="7.140625" customWidth="1"/>
    <col min="31" max="31" width="7.5703125" customWidth="1"/>
    <col min="32" max="32" width="8.28515625" customWidth="1"/>
    <col min="33" max="33" width="7.42578125" customWidth="1"/>
    <col min="34" max="34" width="11.28515625" customWidth="1"/>
    <col min="35" max="35" width="11.42578125" customWidth="1"/>
    <col min="36" max="36" width="11.5703125" customWidth="1"/>
    <col min="37" max="37" width="9.5703125" customWidth="1"/>
    <col min="38" max="38" width="10.140625" customWidth="1"/>
    <col min="39" max="39" width="9.85546875" customWidth="1"/>
    <col min="40" max="40" width="10.140625" customWidth="1"/>
  </cols>
  <sheetData>
    <row r="1" spans="1:52" s="106" customFormat="1" ht="45">
      <c r="A1" s="2"/>
      <c r="B1" s="122" t="s">
        <v>19</v>
      </c>
      <c r="C1" s="122" t="s">
        <v>20</v>
      </c>
      <c r="D1" s="122"/>
      <c r="E1" s="102" t="s">
        <v>105</v>
      </c>
      <c r="F1" s="102" t="s">
        <v>106</v>
      </c>
      <c r="G1" s="102" t="s">
        <v>107</v>
      </c>
      <c r="H1" s="102" t="s">
        <v>108</v>
      </c>
      <c r="I1" s="102" t="s">
        <v>109</v>
      </c>
      <c r="J1" s="121" t="s">
        <v>110</v>
      </c>
      <c r="K1" s="116" t="s">
        <v>124</v>
      </c>
      <c r="L1" s="118" t="s">
        <v>148</v>
      </c>
      <c r="M1" s="118" t="s">
        <v>149</v>
      </c>
      <c r="N1" s="116" t="s">
        <v>125</v>
      </c>
      <c r="O1" s="118" t="s">
        <v>138</v>
      </c>
      <c r="P1" s="115" t="s">
        <v>136</v>
      </c>
      <c r="Q1" s="115" t="s">
        <v>128</v>
      </c>
      <c r="R1" s="115" t="s">
        <v>129</v>
      </c>
      <c r="S1" s="115" t="s">
        <v>130</v>
      </c>
      <c r="T1" s="115" t="s">
        <v>131</v>
      </c>
      <c r="U1" s="109" t="s">
        <v>137</v>
      </c>
      <c r="V1" s="109" t="s">
        <v>132</v>
      </c>
      <c r="W1" s="109" t="s">
        <v>133</v>
      </c>
      <c r="X1" s="111" t="s">
        <v>134</v>
      </c>
      <c r="Y1" s="111" t="s">
        <v>135</v>
      </c>
      <c r="Z1" s="112" t="s">
        <v>121</v>
      </c>
      <c r="AA1" s="112" t="s">
        <v>122</v>
      </c>
      <c r="AB1" s="112" t="s">
        <v>123</v>
      </c>
      <c r="AC1" s="112" t="s">
        <v>151</v>
      </c>
      <c r="AD1" s="121" t="s">
        <v>111</v>
      </c>
      <c r="AE1" s="121" t="s">
        <v>112</v>
      </c>
      <c r="AF1" s="121" t="s">
        <v>113</v>
      </c>
      <c r="AG1" s="121" t="s">
        <v>114</v>
      </c>
      <c r="AH1" s="120" t="s">
        <v>115</v>
      </c>
      <c r="AI1" s="120" t="s">
        <v>116</v>
      </c>
      <c r="AJ1" s="120" t="s">
        <v>150</v>
      </c>
      <c r="AK1" s="119" t="s">
        <v>117</v>
      </c>
      <c r="AL1" s="119" t="s">
        <v>118</v>
      </c>
      <c r="AM1" s="119" t="s">
        <v>119</v>
      </c>
      <c r="AN1" s="119" t="s">
        <v>120</v>
      </c>
      <c r="AO1" s="3" t="s">
        <v>43</v>
      </c>
      <c r="AP1" s="3" t="s">
        <v>48</v>
      </c>
      <c r="AQ1" s="3" t="s">
        <v>44</v>
      </c>
      <c r="AR1" s="3" t="s">
        <v>45</v>
      </c>
      <c r="AS1" s="3" t="s">
        <v>46</v>
      </c>
      <c r="AT1" s="3" t="s">
        <v>47</v>
      </c>
      <c r="AU1" s="3" t="s">
        <v>22</v>
      </c>
      <c r="AV1" s="3" t="s">
        <v>23</v>
      </c>
      <c r="AW1" s="3" t="s">
        <v>24</v>
      </c>
      <c r="AX1" s="3" t="s">
        <v>25</v>
      </c>
      <c r="AY1" s="3" t="s">
        <v>26</v>
      </c>
      <c r="AZ1" s="3" t="s">
        <v>27</v>
      </c>
    </row>
    <row r="2" spans="1:52">
      <c r="A2" s="1" t="s">
        <v>29</v>
      </c>
      <c r="B2" s="131">
        <v>78</v>
      </c>
      <c r="C2" s="131">
        <v>73</v>
      </c>
      <c r="D2" s="131">
        <f>+C2-B2</f>
        <v>-5</v>
      </c>
      <c r="E2" s="98">
        <v>40</v>
      </c>
      <c r="F2" s="98" t="s">
        <v>126</v>
      </c>
      <c r="G2" s="98">
        <v>3</v>
      </c>
      <c r="H2" s="98">
        <v>0</v>
      </c>
      <c r="I2" s="98">
        <v>0</v>
      </c>
      <c r="J2" s="98">
        <v>0</v>
      </c>
      <c r="K2" s="117">
        <v>46</v>
      </c>
      <c r="L2" s="117">
        <v>4</v>
      </c>
      <c r="M2" s="117">
        <v>10</v>
      </c>
      <c r="N2" s="117">
        <v>50</v>
      </c>
      <c r="O2" s="117">
        <v>0</v>
      </c>
      <c r="P2" s="95">
        <v>0</v>
      </c>
      <c r="Q2" s="95">
        <v>1</v>
      </c>
      <c r="R2" s="95">
        <v>1</v>
      </c>
      <c r="S2" s="95">
        <v>1</v>
      </c>
      <c r="T2" s="95">
        <v>0</v>
      </c>
      <c r="U2" s="96">
        <v>0</v>
      </c>
      <c r="V2" s="96">
        <v>1</v>
      </c>
      <c r="W2" s="96">
        <v>1</v>
      </c>
      <c r="X2" s="96">
        <v>0</v>
      </c>
      <c r="Y2" s="96">
        <v>0</v>
      </c>
      <c r="Z2" s="97">
        <v>3</v>
      </c>
      <c r="AA2" s="97">
        <v>2</v>
      </c>
      <c r="AB2" s="97">
        <v>1</v>
      </c>
      <c r="AC2" s="97">
        <v>0</v>
      </c>
      <c r="AD2" s="102">
        <v>0</v>
      </c>
      <c r="AE2" s="102">
        <v>0</v>
      </c>
      <c r="AF2" s="102">
        <v>0</v>
      </c>
      <c r="AG2" s="102">
        <v>0</v>
      </c>
      <c r="AH2" s="103">
        <v>0</v>
      </c>
      <c r="AI2" s="103">
        <v>0</v>
      </c>
      <c r="AJ2" s="103">
        <v>0</v>
      </c>
      <c r="AK2" s="104">
        <v>0</v>
      </c>
      <c r="AL2" s="104">
        <v>0</v>
      </c>
      <c r="AM2" s="104">
        <v>0</v>
      </c>
      <c r="AN2" s="104">
        <v>0</v>
      </c>
      <c r="AO2" s="2">
        <v>0.9</v>
      </c>
      <c r="AP2" s="2">
        <v>1.5</v>
      </c>
      <c r="AQ2" s="2">
        <v>-1.3</v>
      </c>
      <c r="AR2" s="2">
        <v>-1.1000000000000001</v>
      </c>
      <c r="AS2" s="2">
        <v>-1.3</v>
      </c>
      <c r="AT2" s="2">
        <v>-1.9</v>
      </c>
      <c r="AU2" s="2">
        <f>AQ2-AO2</f>
        <v>-2.2000000000000002</v>
      </c>
      <c r="AV2" s="2">
        <f>AR2-AP2</f>
        <v>-2.6</v>
      </c>
      <c r="AW2" s="2">
        <f>AS2-AQ2</f>
        <v>0</v>
      </c>
      <c r="AX2" s="2">
        <f>AT2-AR2</f>
        <v>-0.79999999999999982</v>
      </c>
      <c r="AY2" s="2">
        <f>AS2-AO2</f>
        <v>-2.2000000000000002</v>
      </c>
      <c r="AZ2" s="2">
        <f>AT2-AP2</f>
        <v>-3.4</v>
      </c>
    </row>
    <row r="3" spans="1:52">
      <c r="A3" s="1" t="s">
        <v>30</v>
      </c>
      <c r="B3" s="131">
        <v>76</v>
      </c>
      <c r="C3" s="131">
        <v>84</v>
      </c>
      <c r="D3" s="131">
        <f t="shared" ref="D3:D15" si="0">+C3-B3</f>
        <v>8</v>
      </c>
      <c r="E3" s="98">
        <v>38</v>
      </c>
      <c r="F3" s="98" t="s">
        <v>126</v>
      </c>
      <c r="G3" s="98">
        <v>3</v>
      </c>
      <c r="H3" s="98">
        <v>0</v>
      </c>
      <c r="I3" s="98">
        <v>0</v>
      </c>
      <c r="J3" s="98">
        <v>0</v>
      </c>
      <c r="K3" s="117">
        <v>24</v>
      </c>
      <c r="L3" s="117">
        <v>3.5</v>
      </c>
      <c r="M3" s="117">
        <v>11.5</v>
      </c>
      <c r="N3" s="117">
        <v>50</v>
      </c>
      <c r="O3" s="117">
        <v>0</v>
      </c>
      <c r="P3" s="95">
        <v>0</v>
      </c>
      <c r="Q3" s="95">
        <v>1</v>
      </c>
      <c r="R3" s="95">
        <v>1</v>
      </c>
      <c r="S3" s="95">
        <v>0</v>
      </c>
      <c r="T3" s="95">
        <v>0</v>
      </c>
      <c r="U3" s="96">
        <v>0</v>
      </c>
      <c r="V3" s="96">
        <v>0</v>
      </c>
      <c r="W3" s="96">
        <v>0</v>
      </c>
      <c r="X3" s="96">
        <v>1</v>
      </c>
      <c r="Y3" s="96">
        <v>0</v>
      </c>
      <c r="Z3" s="97">
        <v>2</v>
      </c>
      <c r="AA3" s="97">
        <v>2</v>
      </c>
      <c r="AB3" s="97">
        <v>1</v>
      </c>
      <c r="AC3" s="97">
        <v>1</v>
      </c>
      <c r="AD3" s="102">
        <v>0</v>
      </c>
      <c r="AE3" s="102">
        <v>0</v>
      </c>
      <c r="AF3" s="102">
        <v>0</v>
      </c>
      <c r="AG3" s="102">
        <v>0</v>
      </c>
      <c r="AH3" s="103">
        <v>0</v>
      </c>
      <c r="AI3" s="103">
        <v>0</v>
      </c>
      <c r="AJ3" s="103">
        <v>0</v>
      </c>
      <c r="AK3" s="104">
        <v>0</v>
      </c>
      <c r="AL3" s="104">
        <v>0</v>
      </c>
      <c r="AM3" s="104">
        <v>0</v>
      </c>
      <c r="AN3" s="104">
        <v>0</v>
      </c>
      <c r="AO3" s="2">
        <v>0.8</v>
      </c>
      <c r="AP3" s="2">
        <v>-0.4</v>
      </c>
      <c r="AQ3" s="2">
        <v>-1</v>
      </c>
      <c r="AR3" s="2">
        <v>-1.4</v>
      </c>
      <c r="AS3" s="2">
        <v>-2.1</v>
      </c>
      <c r="AT3" s="2">
        <v>-1.5</v>
      </c>
      <c r="AU3" s="2">
        <f t="shared" ref="AU3:AX15" si="1">AQ3-AO3</f>
        <v>-1.8</v>
      </c>
      <c r="AV3" s="2">
        <f t="shared" si="1"/>
        <v>-0.99999999999999989</v>
      </c>
      <c r="AW3" s="2">
        <f t="shared" si="1"/>
        <v>-1.1000000000000001</v>
      </c>
      <c r="AX3" s="2">
        <f t="shared" si="1"/>
        <v>-0.10000000000000009</v>
      </c>
      <c r="AY3" s="2">
        <f t="shared" ref="AY3:AZ15" si="2">AS3-AO3</f>
        <v>-2.9000000000000004</v>
      </c>
      <c r="AZ3" s="2">
        <f t="shared" si="2"/>
        <v>-1.1000000000000001</v>
      </c>
    </row>
    <row r="4" spans="1:52">
      <c r="A4" s="1" t="s">
        <v>31</v>
      </c>
      <c r="B4" s="131">
        <v>70</v>
      </c>
      <c r="C4" s="131">
        <v>94</v>
      </c>
      <c r="D4" s="131">
        <f t="shared" si="0"/>
        <v>24</v>
      </c>
      <c r="E4" s="98">
        <v>38</v>
      </c>
      <c r="F4" s="98" t="s">
        <v>126</v>
      </c>
      <c r="G4" s="98">
        <v>3</v>
      </c>
      <c r="H4" s="98">
        <v>0</v>
      </c>
      <c r="I4" s="98">
        <v>0</v>
      </c>
      <c r="J4" s="98">
        <v>0</v>
      </c>
      <c r="K4" s="117">
        <v>26</v>
      </c>
      <c r="L4" s="117">
        <v>4</v>
      </c>
      <c r="M4" s="117">
        <v>8.5</v>
      </c>
      <c r="N4" s="117">
        <v>50</v>
      </c>
      <c r="O4" s="117">
        <v>0</v>
      </c>
      <c r="P4" s="95">
        <v>0</v>
      </c>
      <c r="Q4" s="95">
        <v>1</v>
      </c>
      <c r="R4" s="95">
        <v>1</v>
      </c>
      <c r="S4" s="95">
        <v>0</v>
      </c>
      <c r="T4" s="95">
        <v>0</v>
      </c>
      <c r="U4" s="96">
        <v>0</v>
      </c>
      <c r="V4" s="96">
        <v>0</v>
      </c>
      <c r="W4" s="96">
        <v>0</v>
      </c>
      <c r="X4" s="96">
        <v>1</v>
      </c>
      <c r="Y4" s="96">
        <v>0</v>
      </c>
      <c r="Z4" s="97">
        <v>2</v>
      </c>
      <c r="AA4" s="97">
        <v>2</v>
      </c>
      <c r="AB4" s="97">
        <v>1</v>
      </c>
      <c r="AC4" s="97">
        <v>1</v>
      </c>
      <c r="AD4" s="102">
        <v>0</v>
      </c>
      <c r="AE4" s="102">
        <v>0</v>
      </c>
      <c r="AF4" s="102">
        <v>0</v>
      </c>
      <c r="AG4" s="102">
        <v>0</v>
      </c>
      <c r="AH4" s="103">
        <v>0</v>
      </c>
      <c r="AI4" s="103">
        <v>0</v>
      </c>
      <c r="AJ4" s="103">
        <v>0</v>
      </c>
      <c r="AK4" s="104">
        <v>0</v>
      </c>
      <c r="AL4" s="104">
        <v>0</v>
      </c>
      <c r="AM4" s="104">
        <v>0</v>
      </c>
      <c r="AN4" s="104">
        <v>0</v>
      </c>
      <c r="AO4" s="2">
        <v>1.9</v>
      </c>
      <c r="AP4" s="2">
        <v>-1.1000000000000001</v>
      </c>
      <c r="AQ4" s="2">
        <v>1.8</v>
      </c>
      <c r="AR4" s="2">
        <v>-1.5</v>
      </c>
      <c r="AS4" s="2">
        <v>1.5</v>
      </c>
      <c r="AT4" s="2">
        <v>-1.5</v>
      </c>
      <c r="AU4" s="2">
        <f t="shared" si="1"/>
        <v>-9.9999999999999867E-2</v>
      </c>
      <c r="AV4" s="2">
        <f t="shared" si="1"/>
        <v>-0.39999999999999991</v>
      </c>
      <c r="AW4" s="2">
        <f t="shared" si="1"/>
        <v>-0.30000000000000004</v>
      </c>
      <c r="AX4" s="2">
        <f t="shared" si="1"/>
        <v>0</v>
      </c>
      <c r="AY4" s="2">
        <f t="shared" si="2"/>
        <v>-0.39999999999999991</v>
      </c>
      <c r="AZ4" s="2">
        <f t="shared" si="2"/>
        <v>-0.39999999999999991</v>
      </c>
    </row>
    <row r="5" spans="1:52">
      <c r="A5" s="1" t="s">
        <v>32</v>
      </c>
      <c r="B5" s="131">
        <v>77</v>
      </c>
      <c r="C5" s="131">
        <v>71</v>
      </c>
      <c r="D5" s="131">
        <f>+C5-B5</f>
        <v>-6</v>
      </c>
      <c r="E5" s="98">
        <v>48</v>
      </c>
      <c r="F5" s="98" t="s">
        <v>127</v>
      </c>
      <c r="G5" s="98">
        <v>2</v>
      </c>
      <c r="H5" s="98">
        <v>0</v>
      </c>
      <c r="I5" s="98">
        <v>0</v>
      </c>
      <c r="J5" s="98">
        <v>0</v>
      </c>
      <c r="K5" s="117">
        <v>46</v>
      </c>
      <c r="L5" s="117">
        <v>4</v>
      </c>
      <c r="M5" s="117">
        <v>10</v>
      </c>
      <c r="N5" s="117">
        <v>35</v>
      </c>
      <c r="O5" s="117">
        <v>0</v>
      </c>
      <c r="P5" s="95">
        <v>0</v>
      </c>
      <c r="Q5" s="95">
        <v>1</v>
      </c>
      <c r="R5" s="95">
        <v>1</v>
      </c>
      <c r="S5" s="95">
        <v>0</v>
      </c>
      <c r="T5" s="95">
        <v>0</v>
      </c>
      <c r="U5" s="96">
        <v>0</v>
      </c>
      <c r="V5" s="96">
        <v>2</v>
      </c>
      <c r="W5" s="96">
        <v>0</v>
      </c>
      <c r="X5" s="96">
        <v>0</v>
      </c>
      <c r="Y5" s="96">
        <v>0</v>
      </c>
      <c r="Z5" s="97">
        <v>2</v>
      </c>
      <c r="AA5" s="97">
        <v>1</v>
      </c>
      <c r="AB5" s="97">
        <v>1</v>
      </c>
      <c r="AC5" s="97">
        <v>0</v>
      </c>
      <c r="AD5" s="102">
        <v>0</v>
      </c>
      <c r="AE5" s="102">
        <v>0</v>
      </c>
      <c r="AF5" s="102">
        <v>0</v>
      </c>
      <c r="AG5" s="102">
        <v>0</v>
      </c>
      <c r="AH5" s="103">
        <v>0</v>
      </c>
      <c r="AI5" s="103">
        <v>0</v>
      </c>
      <c r="AJ5" s="103">
        <v>0</v>
      </c>
      <c r="AK5" s="104">
        <v>0</v>
      </c>
      <c r="AL5" s="104">
        <v>0</v>
      </c>
      <c r="AM5" s="104">
        <v>0</v>
      </c>
      <c r="AN5" s="104">
        <v>0</v>
      </c>
      <c r="AO5" s="2">
        <v>1.6</v>
      </c>
      <c r="AP5" s="2">
        <v>0.8</v>
      </c>
      <c r="AQ5" s="2">
        <v>1</v>
      </c>
      <c r="AR5" s="2">
        <v>0.2</v>
      </c>
      <c r="AS5" s="2">
        <v>-0.8</v>
      </c>
      <c r="AT5" s="2">
        <v>-0.8</v>
      </c>
      <c r="AU5" s="2">
        <f t="shared" si="1"/>
        <v>-0.60000000000000009</v>
      </c>
      <c r="AV5" s="2">
        <f t="shared" si="1"/>
        <v>-0.60000000000000009</v>
      </c>
      <c r="AW5" s="2">
        <f t="shared" si="1"/>
        <v>-1.8</v>
      </c>
      <c r="AX5" s="2">
        <f t="shared" si="1"/>
        <v>-1</v>
      </c>
      <c r="AY5" s="2">
        <f t="shared" si="2"/>
        <v>-2.4000000000000004</v>
      </c>
      <c r="AZ5" s="2">
        <f t="shared" si="2"/>
        <v>-1.6</v>
      </c>
    </row>
    <row r="6" spans="1:52">
      <c r="A6" s="1" t="s">
        <v>33</v>
      </c>
      <c r="B6" s="131">
        <v>76</v>
      </c>
      <c r="C6" s="131">
        <v>70</v>
      </c>
      <c r="D6" s="131">
        <f t="shared" si="0"/>
        <v>-6</v>
      </c>
      <c r="E6" s="98">
        <v>68</v>
      </c>
      <c r="F6" s="98" t="s">
        <v>126</v>
      </c>
      <c r="G6" s="98">
        <v>2</v>
      </c>
      <c r="H6" s="98">
        <v>0</v>
      </c>
      <c r="I6" s="98">
        <v>0</v>
      </c>
      <c r="J6" s="98">
        <v>0</v>
      </c>
      <c r="K6" s="117">
        <v>36</v>
      </c>
      <c r="L6" s="117">
        <v>4</v>
      </c>
      <c r="M6" s="117">
        <v>10</v>
      </c>
      <c r="N6" s="117">
        <v>30</v>
      </c>
      <c r="O6" s="117">
        <v>1</v>
      </c>
      <c r="P6" s="95">
        <v>0</v>
      </c>
      <c r="Q6" s="95">
        <v>2</v>
      </c>
      <c r="R6" s="95">
        <v>1</v>
      </c>
      <c r="S6" s="95">
        <v>0</v>
      </c>
      <c r="T6" s="95">
        <v>1</v>
      </c>
      <c r="U6" s="96">
        <v>1</v>
      </c>
      <c r="V6" s="96">
        <v>2</v>
      </c>
      <c r="W6" s="96">
        <v>1</v>
      </c>
      <c r="X6" s="96">
        <v>0</v>
      </c>
      <c r="Y6" s="96">
        <v>2</v>
      </c>
      <c r="Z6" s="97">
        <v>3</v>
      </c>
      <c r="AA6" s="97">
        <v>1</v>
      </c>
      <c r="AB6" s="97">
        <v>0</v>
      </c>
      <c r="AC6" s="97">
        <v>1</v>
      </c>
      <c r="AD6" s="98">
        <v>0</v>
      </c>
      <c r="AE6" s="98">
        <v>0</v>
      </c>
      <c r="AF6" s="98">
        <v>0</v>
      </c>
      <c r="AG6" s="98">
        <v>0</v>
      </c>
      <c r="AH6" s="99">
        <v>0</v>
      </c>
      <c r="AI6" s="99">
        <v>0</v>
      </c>
      <c r="AJ6" s="99">
        <v>0</v>
      </c>
      <c r="AK6" s="100">
        <v>0</v>
      </c>
      <c r="AL6" s="100">
        <v>0</v>
      </c>
      <c r="AM6" s="100">
        <v>0</v>
      </c>
      <c r="AN6" s="100">
        <v>0</v>
      </c>
      <c r="AO6" s="2">
        <v>1</v>
      </c>
      <c r="AP6" s="2">
        <v>1.1000000000000001</v>
      </c>
      <c r="AQ6" s="2">
        <v>2</v>
      </c>
      <c r="AR6" s="2">
        <v>-0.9</v>
      </c>
      <c r="AS6" s="2">
        <v>2</v>
      </c>
      <c r="AT6" s="2">
        <v>-1.2</v>
      </c>
      <c r="AU6" s="2">
        <f t="shared" si="1"/>
        <v>1</v>
      </c>
      <c r="AV6" s="2">
        <f t="shared" si="1"/>
        <v>-2</v>
      </c>
      <c r="AW6" s="2">
        <f t="shared" si="1"/>
        <v>0</v>
      </c>
      <c r="AX6" s="2">
        <f t="shared" si="1"/>
        <v>-0.29999999999999993</v>
      </c>
      <c r="AY6" s="2">
        <f t="shared" si="2"/>
        <v>1</v>
      </c>
      <c r="AZ6" s="2">
        <f t="shared" si="2"/>
        <v>-2.2999999999999998</v>
      </c>
    </row>
    <row r="7" spans="1:52">
      <c r="A7" s="1" t="s">
        <v>34</v>
      </c>
      <c r="B7" s="131">
        <v>80</v>
      </c>
      <c r="C7" s="131">
        <v>74</v>
      </c>
      <c r="D7" s="131">
        <f t="shared" si="0"/>
        <v>-6</v>
      </c>
      <c r="E7" s="98">
        <v>19</v>
      </c>
      <c r="F7" s="98" t="s">
        <v>127</v>
      </c>
      <c r="G7" s="98">
        <v>4</v>
      </c>
      <c r="H7" s="98">
        <v>0</v>
      </c>
      <c r="I7" s="98">
        <v>0</v>
      </c>
      <c r="J7" s="98">
        <v>0</v>
      </c>
      <c r="K7" s="117">
        <v>45</v>
      </c>
      <c r="L7" s="117">
        <v>4</v>
      </c>
      <c r="M7" s="117">
        <v>13</v>
      </c>
      <c r="N7" s="117">
        <v>45</v>
      </c>
      <c r="O7" s="117">
        <v>0</v>
      </c>
      <c r="P7" s="95">
        <v>0</v>
      </c>
      <c r="Q7" s="95">
        <v>1</v>
      </c>
      <c r="R7" s="95">
        <v>1</v>
      </c>
      <c r="S7" s="95">
        <v>1</v>
      </c>
      <c r="T7" s="95">
        <v>0</v>
      </c>
      <c r="U7" s="96">
        <v>0</v>
      </c>
      <c r="V7" s="96">
        <v>1</v>
      </c>
      <c r="W7" s="96">
        <v>1</v>
      </c>
      <c r="X7" s="96">
        <v>0</v>
      </c>
      <c r="Y7" s="96">
        <v>0</v>
      </c>
      <c r="Z7" s="97">
        <v>1</v>
      </c>
      <c r="AA7" s="97">
        <v>2</v>
      </c>
      <c r="AB7" s="97">
        <v>1</v>
      </c>
      <c r="AC7" s="97">
        <v>0</v>
      </c>
      <c r="AD7" s="98">
        <v>0</v>
      </c>
      <c r="AE7" s="98">
        <v>0</v>
      </c>
      <c r="AF7" s="98">
        <v>0</v>
      </c>
      <c r="AG7" s="98">
        <v>0</v>
      </c>
      <c r="AH7" s="99">
        <v>0</v>
      </c>
      <c r="AI7" s="99">
        <v>0</v>
      </c>
      <c r="AJ7" s="99">
        <v>0</v>
      </c>
      <c r="AK7" s="100">
        <v>0</v>
      </c>
      <c r="AL7" s="100">
        <v>0</v>
      </c>
      <c r="AM7" s="100">
        <v>0</v>
      </c>
      <c r="AN7" s="100">
        <v>0</v>
      </c>
      <c r="AO7" s="2">
        <v>0.7</v>
      </c>
      <c r="AP7" s="2">
        <v>1.4</v>
      </c>
      <c r="AQ7" s="2">
        <v>-1.1000000000000001</v>
      </c>
      <c r="AR7" s="2">
        <v>1</v>
      </c>
      <c r="AS7" s="2">
        <v>-1.6</v>
      </c>
      <c r="AT7" s="2">
        <v>-0.1</v>
      </c>
      <c r="AU7" s="2">
        <f t="shared" si="1"/>
        <v>-1.8</v>
      </c>
      <c r="AV7" s="2">
        <f t="shared" si="1"/>
        <v>-0.39999999999999991</v>
      </c>
      <c r="AW7" s="2">
        <f t="shared" si="1"/>
        <v>-0.5</v>
      </c>
      <c r="AX7" s="2">
        <f t="shared" si="1"/>
        <v>-1.1000000000000001</v>
      </c>
      <c r="AY7" s="2">
        <f t="shared" si="2"/>
        <v>-2.2999999999999998</v>
      </c>
      <c r="AZ7" s="2">
        <f t="shared" si="2"/>
        <v>-1.5</v>
      </c>
    </row>
    <row r="8" spans="1:52">
      <c r="A8" s="1" t="s">
        <v>35</v>
      </c>
      <c r="B8" s="131">
        <v>83</v>
      </c>
      <c r="C8" s="131">
        <v>70</v>
      </c>
      <c r="D8" s="131">
        <f>+C8-B8</f>
        <v>-13</v>
      </c>
      <c r="E8" s="98">
        <v>48</v>
      </c>
      <c r="F8" s="98" t="s">
        <v>127</v>
      </c>
      <c r="G8" s="98">
        <v>4</v>
      </c>
      <c r="H8" s="98">
        <v>0</v>
      </c>
      <c r="I8" s="98">
        <v>0</v>
      </c>
      <c r="J8" s="98">
        <v>0</v>
      </c>
      <c r="K8" s="117">
        <v>35</v>
      </c>
      <c r="L8" s="117">
        <v>3.5</v>
      </c>
      <c r="M8" s="117">
        <v>10</v>
      </c>
      <c r="N8" s="117">
        <v>40</v>
      </c>
      <c r="O8" s="117">
        <v>1</v>
      </c>
      <c r="P8" s="95">
        <v>0</v>
      </c>
      <c r="Q8" s="95">
        <v>1</v>
      </c>
      <c r="R8" s="95">
        <v>1</v>
      </c>
      <c r="S8" s="95">
        <v>1</v>
      </c>
      <c r="T8" s="95">
        <v>0</v>
      </c>
      <c r="U8" s="96">
        <v>1</v>
      </c>
      <c r="V8" s="96">
        <v>0</v>
      </c>
      <c r="W8" s="96">
        <v>0</v>
      </c>
      <c r="X8" s="96">
        <v>0</v>
      </c>
      <c r="Y8" s="96">
        <v>0</v>
      </c>
      <c r="Z8" s="97">
        <v>2</v>
      </c>
      <c r="AA8" s="97">
        <v>1</v>
      </c>
      <c r="AB8" s="97">
        <v>1</v>
      </c>
      <c r="AC8" s="97">
        <v>1</v>
      </c>
      <c r="AD8" s="98">
        <v>0</v>
      </c>
      <c r="AE8" s="98">
        <v>0</v>
      </c>
      <c r="AF8" s="98">
        <v>0</v>
      </c>
      <c r="AG8" s="98">
        <v>0</v>
      </c>
      <c r="AH8" s="99">
        <v>0</v>
      </c>
      <c r="AI8" s="99">
        <v>0</v>
      </c>
      <c r="AJ8" s="99">
        <v>0</v>
      </c>
      <c r="AK8" s="100">
        <v>0</v>
      </c>
      <c r="AL8" s="100">
        <v>0</v>
      </c>
      <c r="AM8" s="100">
        <v>0</v>
      </c>
      <c r="AN8" s="100">
        <v>0</v>
      </c>
      <c r="AO8" s="2">
        <v>1.2</v>
      </c>
      <c r="AP8" s="2">
        <v>1</v>
      </c>
      <c r="AQ8" s="2">
        <v>-0.7</v>
      </c>
      <c r="AR8" s="2">
        <v>-0.6</v>
      </c>
      <c r="AS8" s="2">
        <v>0.8</v>
      </c>
      <c r="AT8" s="2">
        <v>-1</v>
      </c>
      <c r="AU8" s="2">
        <f t="shared" si="1"/>
        <v>-1.9</v>
      </c>
      <c r="AV8" s="2">
        <f t="shared" si="1"/>
        <v>-1.6</v>
      </c>
      <c r="AW8" s="2">
        <f t="shared" si="1"/>
        <v>1.5</v>
      </c>
      <c r="AX8" s="2">
        <f t="shared" si="1"/>
        <v>-0.4</v>
      </c>
      <c r="AY8" s="2">
        <f t="shared" si="2"/>
        <v>-0.39999999999999991</v>
      </c>
      <c r="AZ8" s="2">
        <f t="shared" si="2"/>
        <v>-2</v>
      </c>
    </row>
    <row r="9" spans="1:52">
      <c r="A9" s="1" t="s">
        <v>36</v>
      </c>
      <c r="B9" s="131">
        <v>76</v>
      </c>
      <c r="C9" s="131">
        <v>75</v>
      </c>
      <c r="D9" s="131">
        <f t="shared" si="0"/>
        <v>-1</v>
      </c>
      <c r="E9" s="98">
        <v>48</v>
      </c>
      <c r="F9" s="98" t="s">
        <v>127</v>
      </c>
      <c r="G9" s="98">
        <v>2</v>
      </c>
      <c r="H9" s="98">
        <v>0</v>
      </c>
      <c r="I9" s="98">
        <v>0</v>
      </c>
      <c r="J9" s="98">
        <v>0</v>
      </c>
      <c r="K9" s="117">
        <v>36</v>
      </c>
      <c r="L9" s="117">
        <v>5</v>
      </c>
      <c r="M9" s="117">
        <v>8.5</v>
      </c>
      <c r="N9" s="117">
        <v>35</v>
      </c>
      <c r="O9" s="117">
        <v>1</v>
      </c>
      <c r="P9" s="95">
        <v>0</v>
      </c>
      <c r="Q9" s="95">
        <v>0</v>
      </c>
      <c r="R9" s="95">
        <v>0</v>
      </c>
      <c r="S9" s="95">
        <v>0</v>
      </c>
      <c r="T9" s="95">
        <v>0</v>
      </c>
      <c r="U9" s="96">
        <v>0</v>
      </c>
      <c r="V9" s="96">
        <v>0</v>
      </c>
      <c r="W9" s="96">
        <v>0</v>
      </c>
      <c r="X9" s="96">
        <v>0</v>
      </c>
      <c r="Y9" s="96">
        <v>0</v>
      </c>
      <c r="Z9" s="97">
        <v>2</v>
      </c>
      <c r="AA9" s="97">
        <v>1</v>
      </c>
      <c r="AB9" s="97">
        <v>1</v>
      </c>
      <c r="AC9" s="97">
        <v>0</v>
      </c>
      <c r="AD9" s="98">
        <v>0</v>
      </c>
      <c r="AE9" s="98">
        <v>0</v>
      </c>
      <c r="AF9" s="98">
        <v>0</v>
      </c>
      <c r="AG9" s="98">
        <v>0</v>
      </c>
      <c r="AH9" s="99">
        <v>0</v>
      </c>
      <c r="AI9" s="99">
        <v>0</v>
      </c>
      <c r="AJ9" s="99">
        <v>0</v>
      </c>
      <c r="AK9" s="100">
        <v>0</v>
      </c>
      <c r="AL9" s="100">
        <v>0</v>
      </c>
      <c r="AM9" s="100">
        <v>0</v>
      </c>
      <c r="AN9" s="100">
        <v>0</v>
      </c>
      <c r="AO9" s="2">
        <v>1.3</v>
      </c>
      <c r="AP9" s="2">
        <v>0.6</v>
      </c>
      <c r="AQ9" s="2">
        <v>1</v>
      </c>
      <c r="AR9" s="2">
        <v>0.7</v>
      </c>
      <c r="AS9" s="2">
        <v>-0.7</v>
      </c>
      <c r="AT9" s="2">
        <v>-1.5</v>
      </c>
      <c r="AU9" s="2">
        <f t="shared" si="1"/>
        <v>-0.30000000000000004</v>
      </c>
      <c r="AV9" s="2">
        <f t="shared" si="1"/>
        <v>9.9999999999999978E-2</v>
      </c>
      <c r="AW9" s="2">
        <f t="shared" si="1"/>
        <v>-1.7</v>
      </c>
      <c r="AX9" s="2">
        <f t="shared" si="1"/>
        <v>-2.2000000000000002</v>
      </c>
      <c r="AY9" s="2">
        <f t="shared" si="2"/>
        <v>-2</v>
      </c>
      <c r="AZ9" s="2">
        <f t="shared" si="2"/>
        <v>-2.1</v>
      </c>
    </row>
    <row r="10" spans="1:52">
      <c r="A10" s="1" t="s">
        <v>37</v>
      </c>
      <c r="B10" s="131">
        <v>58</v>
      </c>
      <c r="C10" s="131">
        <v>76</v>
      </c>
      <c r="D10" s="131">
        <f t="shared" si="0"/>
        <v>18</v>
      </c>
      <c r="E10" s="98">
        <v>48</v>
      </c>
      <c r="F10" s="98" t="s">
        <v>127</v>
      </c>
      <c r="G10" s="98">
        <v>3</v>
      </c>
      <c r="H10" s="98">
        <v>0</v>
      </c>
      <c r="I10" s="98">
        <v>0</v>
      </c>
      <c r="J10" s="98">
        <v>0</v>
      </c>
      <c r="K10" s="117">
        <v>47</v>
      </c>
      <c r="L10" s="117">
        <v>4</v>
      </c>
      <c r="M10" s="117">
        <v>8.5</v>
      </c>
      <c r="N10" s="117">
        <v>35</v>
      </c>
      <c r="O10" s="117">
        <v>0</v>
      </c>
      <c r="P10" s="95">
        <v>0</v>
      </c>
      <c r="Q10" s="95">
        <v>0</v>
      </c>
      <c r="R10" s="95">
        <v>0</v>
      </c>
      <c r="S10" s="95">
        <v>0</v>
      </c>
      <c r="T10" s="95">
        <v>0</v>
      </c>
      <c r="U10" s="96">
        <v>0</v>
      </c>
      <c r="V10" s="96">
        <v>0</v>
      </c>
      <c r="W10" s="96">
        <v>0</v>
      </c>
      <c r="X10" s="96">
        <v>2</v>
      </c>
      <c r="Y10" s="96">
        <v>1</v>
      </c>
      <c r="Z10" s="97">
        <v>2</v>
      </c>
      <c r="AA10" s="97">
        <v>1</v>
      </c>
      <c r="AB10" s="97">
        <v>2</v>
      </c>
      <c r="AC10" s="97">
        <v>1</v>
      </c>
      <c r="AD10" s="98">
        <v>0</v>
      </c>
      <c r="AE10" s="98">
        <v>0</v>
      </c>
      <c r="AF10" s="98">
        <v>0</v>
      </c>
      <c r="AG10" s="98">
        <v>0</v>
      </c>
      <c r="AH10" s="99">
        <v>0</v>
      </c>
      <c r="AI10" s="99">
        <v>0</v>
      </c>
      <c r="AJ10" s="99">
        <v>0</v>
      </c>
      <c r="AK10" s="100">
        <v>0</v>
      </c>
      <c r="AL10" s="100">
        <v>0</v>
      </c>
      <c r="AM10" s="100">
        <v>0</v>
      </c>
      <c r="AN10" s="100">
        <v>0</v>
      </c>
      <c r="AO10" s="2">
        <v>1.6</v>
      </c>
      <c r="AP10" s="2">
        <v>0.7</v>
      </c>
      <c r="AQ10" s="2">
        <v>1.6</v>
      </c>
      <c r="AR10" s="2">
        <v>0.6</v>
      </c>
      <c r="AS10" s="2">
        <v>1</v>
      </c>
      <c r="AT10" s="2">
        <v>-0.9</v>
      </c>
      <c r="AU10" s="2">
        <f t="shared" si="1"/>
        <v>0</v>
      </c>
      <c r="AV10" s="2">
        <f t="shared" si="1"/>
        <v>-9.9999999999999978E-2</v>
      </c>
      <c r="AW10" s="2">
        <f t="shared" si="1"/>
        <v>-0.60000000000000009</v>
      </c>
      <c r="AX10" s="2">
        <f t="shared" si="1"/>
        <v>-1.5</v>
      </c>
      <c r="AY10" s="2">
        <f t="shared" si="2"/>
        <v>-0.60000000000000009</v>
      </c>
      <c r="AZ10" s="2">
        <f t="shared" si="2"/>
        <v>-1.6</v>
      </c>
    </row>
    <row r="11" spans="1:52">
      <c r="A11" s="1" t="s">
        <v>38</v>
      </c>
      <c r="B11" s="131">
        <v>75</v>
      </c>
      <c r="C11" s="131">
        <v>66</v>
      </c>
      <c r="D11" s="131">
        <f>+C11-B11</f>
        <v>-9</v>
      </c>
      <c r="E11" s="98">
        <v>49</v>
      </c>
      <c r="F11" s="98" t="s">
        <v>127</v>
      </c>
      <c r="G11" s="98">
        <v>2</v>
      </c>
      <c r="H11" s="98">
        <v>0</v>
      </c>
      <c r="I11" s="98">
        <v>0</v>
      </c>
      <c r="J11" s="98">
        <v>1</v>
      </c>
      <c r="K11" s="117">
        <v>46</v>
      </c>
      <c r="L11" s="117">
        <v>4</v>
      </c>
      <c r="M11" s="117">
        <v>10</v>
      </c>
      <c r="N11" s="117">
        <v>35</v>
      </c>
      <c r="O11" s="117">
        <v>0</v>
      </c>
      <c r="P11" s="95">
        <v>0</v>
      </c>
      <c r="Q11" s="95">
        <v>0</v>
      </c>
      <c r="R11" s="95">
        <v>0</v>
      </c>
      <c r="S11" s="95">
        <v>0</v>
      </c>
      <c r="T11" s="95">
        <v>0</v>
      </c>
      <c r="U11" s="96">
        <v>0</v>
      </c>
      <c r="V11" s="96">
        <v>1</v>
      </c>
      <c r="W11" s="96">
        <v>1</v>
      </c>
      <c r="X11" s="96">
        <v>0</v>
      </c>
      <c r="Y11" s="96">
        <v>0</v>
      </c>
      <c r="Z11" s="97">
        <v>2</v>
      </c>
      <c r="AA11" s="97">
        <v>1</v>
      </c>
      <c r="AB11" s="97">
        <v>0</v>
      </c>
      <c r="AC11" s="97">
        <v>0</v>
      </c>
      <c r="AD11" s="98">
        <v>0</v>
      </c>
      <c r="AE11" s="98">
        <v>0</v>
      </c>
      <c r="AF11" s="98">
        <v>0</v>
      </c>
      <c r="AG11" s="98">
        <v>0</v>
      </c>
      <c r="AH11" s="99">
        <v>0</v>
      </c>
      <c r="AI11" s="99">
        <v>0</v>
      </c>
      <c r="AJ11" s="99">
        <v>0</v>
      </c>
      <c r="AK11" s="100">
        <v>0</v>
      </c>
      <c r="AL11" s="100">
        <v>0</v>
      </c>
      <c r="AM11" s="100">
        <v>0</v>
      </c>
      <c r="AN11" s="100">
        <v>0</v>
      </c>
      <c r="AO11" s="2">
        <v>1.5</v>
      </c>
      <c r="AP11" s="2">
        <v>1.1000000000000001</v>
      </c>
      <c r="AQ11" s="2">
        <v>0.6</v>
      </c>
      <c r="AR11" s="2">
        <v>0</v>
      </c>
      <c r="AS11" s="2">
        <v>0.6</v>
      </c>
      <c r="AT11" s="2">
        <v>0</v>
      </c>
      <c r="AU11" s="2">
        <f t="shared" si="1"/>
        <v>-0.9</v>
      </c>
      <c r="AV11" s="2">
        <f t="shared" si="1"/>
        <v>-1.1000000000000001</v>
      </c>
      <c r="AW11" s="2">
        <f t="shared" si="1"/>
        <v>0</v>
      </c>
      <c r="AX11" s="2">
        <f t="shared" si="1"/>
        <v>0</v>
      </c>
      <c r="AY11" s="2">
        <f t="shared" si="2"/>
        <v>-0.9</v>
      </c>
      <c r="AZ11" s="2">
        <f t="shared" si="2"/>
        <v>-1.1000000000000001</v>
      </c>
    </row>
    <row r="12" spans="1:52">
      <c r="A12" s="1" t="s">
        <v>39</v>
      </c>
      <c r="B12" s="131">
        <v>83</v>
      </c>
      <c r="C12" s="131">
        <v>60</v>
      </c>
      <c r="D12" s="131">
        <f t="shared" si="0"/>
        <v>-23</v>
      </c>
      <c r="E12" s="98">
        <v>61</v>
      </c>
      <c r="F12" s="98" t="s">
        <v>126</v>
      </c>
      <c r="G12" s="98">
        <v>3</v>
      </c>
      <c r="H12" s="98">
        <v>0</v>
      </c>
      <c r="I12" s="98">
        <v>0</v>
      </c>
      <c r="J12" s="98">
        <v>0</v>
      </c>
      <c r="K12" s="117">
        <v>37</v>
      </c>
      <c r="L12" s="117">
        <v>4</v>
      </c>
      <c r="M12" s="117">
        <v>10</v>
      </c>
      <c r="N12" s="117">
        <v>45</v>
      </c>
      <c r="O12" s="117">
        <v>1</v>
      </c>
      <c r="P12" s="95">
        <v>0</v>
      </c>
      <c r="Q12" s="95">
        <v>1</v>
      </c>
      <c r="R12" s="95">
        <v>0</v>
      </c>
      <c r="S12" s="95">
        <v>1</v>
      </c>
      <c r="T12" s="95">
        <v>2</v>
      </c>
      <c r="U12" s="96">
        <v>1</v>
      </c>
      <c r="V12" s="96">
        <v>1</v>
      </c>
      <c r="W12" s="96">
        <v>1</v>
      </c>
      <c r="X12" s="96">
        <v>2</v>
      </c>
      <c r="Y12" s="96">
        <v>2</v>
      </c>
      <c r="Z12" s="97">
        <v>2</v>
      </c>
      <c r="AA12" s="97">
        <v>1</v>
      </c>
      <c r="AB12" s="97">
        <v>1</v>
      </c>
      <c r="AC12" s="97">
        <v>1</v>
      </c>
      <c r="AD12" s="98">
        <v>0</v>
      </c>
      <c r="AE12" s="98">
        <v>0</v>
      </c>
      <c r="AF12" s="98">
        <v>0</v>
      </c>
      <c r="AG12" s="98">
        <v>0</v>
      </c>
      <c r="AH12" s="99">
        <v>0</v>
      </c>
      <c r="AI12" s="99">
        <v>0</v>
      </c>
      <c r="AJ12" s="99">
        <v>0</v>
      </c>
      <c r="AK12" s="100">
        <v>0</v>
      </c>
      <c r="AL12" s="100">
        <v>0</v>
      </c>
      <c r="AM12" s="100">
        <v>0</v>
      </c>
      <c r="AN12" s="100">
        <v>0</v>
      </c>
      <c r="AO12" s="2">
        <v>1.2</v>
      </c>
      <c r="AP12" s="2">
        <v>0.9</v>
      </c>
      <c r="AQ12" s="2">
        <v>1</v>
      </c>
      <c r="AR12" s="2">
        <v>0</v>
      </c>
      <c r="AS12" s="2">
        <v>1</v>
      </c>
      <c r="AT12" s="2">
        <v>-0.5</v>
      </c>
      <c r="AU12" s="2">
        <f t="shared" si="1"/>
        <v>-0.19999999999999996</v>
      </c>
      <c r="AV12" s="2">
        <f t="shared" si="1"/>
        <v>-0.9</v>
      </c>
      <c r="AW12" s="2">
        <f t="shared" si="1"/>
        <v>0</v>
      </c>
      <c r="AX12" s="2">
        <f t="shared" si="1"/>
        <v>-0.5</v>
      </c>
      <c r="AY12" s="2">
        <f t="shared" si="2"/>
        <v>-0.19999999999999996</v>
      </c>
      <c r="AZ12" s="2">
        <f t="shared" si="2"/>
        <v>-1.4</v>
      </c>
    </row>
    <row r="13" spans="1:52">
      <c r="A13" s="1" t="s">
        <v>40</v>
      </c>
      <c r="B13" s="131">
        <v>63</v>
      </c>
      <c r="C13" s="131">
        <v>61</v>
      </c>
      <c r="D13" s="131">
        <f t="shared" si="0"/>
        <v>-2</v>
      </c>
      <c r="E13" s="98">
        <v>73</v>
      </c>
      <c r="F13" s="98" t="s">
        <v>127</v>
      </c>
      <c r="G13" s="98">
        <v>4</v>
      </c>
      <c r="H13" s="98">
        <v>0</v>
      </c>
      <c r="I13" s="98">
        <v>0</v>
      </c>
      <c r="J13" s="98">
        <v>1</v>
      </c>
      <c r="K13" s="117">
        <v>34</v>
      </c>
      <c r="L13" s="117">
        <v>4</v>
      </c>
      <c r="M13" s="117">
        <v>10</v>
      </c>
      <c r="N13" s="117">
        <v>35</v>
      </c>
      <c r="O13" s="117">
        <v>0</v>
      </c>
      <c r="P13" s="95">
        <v>1</v>
      </c>
      <c r="Q13" s="95">
        <v>1</v>
      </c>
      <c r="R13" s="95">
        <v>1</v>
      </c>
      <c r="S13" s="95">
        <v>0</v>
      </c>
      <c r="T13" s="95">
        <v>0</v>
      </c>
      <c r="U13" s="96">
        <v>1</v>
      </c>
      <c r="V13" s="96">
        <v>1</v>
      </c>
      <c r="W13" s="96">
        <v>1</v>
      </c>
      <c r="X13" s="96">
        <v>1</v>
      </c>
      <c r="Y13" s="96">
        <v>1</v>
      </c>
      <c r="Z13" s="97">
        <v>1</v>
      </c>
      <c r="AA13" s="97">
        <v>1</v>
      </c>
      <c r="AB13" s="97">
        <v>1</v>
      </c>
      <c r="AC13" s="97">
        <v>1</v>
      </c>
      <c r="AD13" s="98">
        <v>0</v>
      </c>
      <c r="AE13" s="98">
        <v>0</v>
      </c>
      <c r="AF13" s="98">
        <v>0</v>
      </c>
      <c r="AG13" s="98">
        <v>0</v>
      </c>
      <c r="AH13" s="99">
        <v>0</v>
      </c>
      <c r="AI13" s="99">
        <v>1</v>
      </c>
      <c r="AJ13" s="99">
        <v>1</v>
      </c>
      <c r="AK13" s="100">
        <v>0</v>
      </c>
      <c r="AL13" s="100">
        <v>0</v>
      </c>
      <c r="AM13" s="100">
        <v>0</v>
      </c>
      <c r="AN13" s="100">
        <v>0</v>
      </c>
      <c r="AO13" s="2">
        <v>1.4</v>
      </c>
      <c r="AP13" s="2">
        <v>-0.8</v>
      </c>
      <c r="AQ13" s="2">
        <v>0.6</v>
      </c>
      <c r="AR13" s="2">
        <v>-3</v>
      </c>
      <c r="AS13" s="2">
        <v>0.6</v>
      </c>
      <c r="AT13" s="2">
        <v>-3</v>
      </c>
      <c r="AU13" s="2">
        <f t="shared" si="1"/>
        <v>-0.79999999999999993</v>
      </c>
      <c r="AV13" s="2">
        <f t="shared" si="1"/>
        <v>-2.2000000000000002</v>
      </c>
      <c r="AW13" s="2">
        <f t="shared" si="1"/>
        <v>0</v>
      </c>
      <c r="AX13" s="2">
        <f t="shared" si="1"/>
        <v>0</v>
      </c>
      <c r="AY13" s="2">
        <f t="shared" si="2"/>
        <v>-0.79999999999999993</v>
      </c>
      <c r="AZ13" s="2">
        <f t="shared" si="2"/>
        <v>-2.2000000000000002</v>
      </c>
    </row>
    <row r="14" spans="1:52">
      <c r="A14" s="1" t="s">
        <v>41</v>
      </c>
      <c r="B14" s="131">
        <v>83</v>
      </c>
      <c r="C14" s="131">
        <v>58</v>
      </c>
      <c r="D14" s="131">
        <f t="shared" si="0"/>
        <v>-25</v>
      </c>
      <c r="E14" s="98">
        <v>56</v>
      </c>
      <c r="F14" s="98" t="s">
        <v>127</v>
      </c>
      <c r="G14" s="98">
        <v>4</v>
      </c>
      <c r="H14" s="98">
        <v>0</v>
      </c>
      <c r="I14" s="98">
        <v>0</v>
      </c>
      <c r="J14" s="98">
        <v>1</v>
      </c>
      <c r="K14" s="117">
        <v>35</v>
      </c>
      <c r="L14" s="117">
        <v>3.5</v>
      </c>
      <c r="M14" s="117">
        <v>11.5</v>
      </c>
      <c r="N14" s="117">
        <v>45</v>
      </c>
      <c r="O14" s="117">
        <v>0</v>
      </c>
      <c r="P14" s="95">
        <v>0</v>
      </c>
      <c r="Q14" s="95">
        <v>0</v>
      </c>
      <c r="R14" s="95">
        <v>1</v>
      </c>
      <c r="S14" s="95">
        <v>0</v>
      </c>
      <c r="T14" s="95">
        <v>1</v>
      </c>
      <c r="U14" s="96">
        <v>1</v>
      </c>
      <c r="V14" s="96">
        <v>1</v>
      </c>
      <c r="W14" s="96">
        <v>1</v>
      </c>
      <c r="X14" s="96">
        <v>0</v>
      </c>
      <c r="Y14" s="96">
        <v>1</v>
      </c>
      <c r="Z14" s="97">
        <v>2</v>
      </c>
      <c r="AA14" s="97">
        <v>1</v>
      </c>
      <c r="AB14" s="97">
        <v>1</v>
      </c>
      <c r="AC14" s="97">
        <v>2</v>
      </c>
      <c r="AD14" s="98">
        <v>0</v>
      </c>
      <c r="AE14" s="98">
        <v>0</v>
      </c>
      <c r="AF14" s="98">
        <v>0</v>
      </c>
      <c r="AG14" s="98">
        <v>0</v>
      </c>
      <c r="AH14" s="99">
        <v>0</v>
      </c>
      <c r="AI14" s="99">
        <v>0</v>
      </c>
      <c r="AJ14" s="99">
        <v>0</v>
      </c>
      <c r="AK14" s="100">
        <v>0</v>
      </c>
      <c r="AL14" s="100">
        <v>0</v>
      </c>
      <c r="AM14" s="100">
        <v>0</v>
      </c>
      <c r="AN14" s="100">
        <v>0</v>
      </c>
      <c r="AO14" s="2">
        <v>0.3</v>
      </c>
      <c r="AP14" s="2">
        <v>-0.8</v>
      </c>
      <c r="AQ14" s="2">
        <v>0</v>
      </c>
      <c r="AR14" s="2">
        <v>0</v>
      </c>
      <c r="AS14" s="2">
        <v>1.2</v>
      </c>
      <c r="AT14" s="2">
        <v>-2.2999999999999998</v>
      </c>
      <c r="AU14" s="2">
        <f t="shared" si="1"/>
        <v>-0.3</v>
      </c>
      <c r="AV14" s="2">
        <f t="shared" si="1"/>
        <v>0.8</v>
      </c>
      <c r="AW14" s="2">
        <f t="shared" si="1"/>
        <v>1.2</v>
      </c>
      <c r="AX14" s="2">
        <f t="shared" si="1"/>
        <v>-2.2999999999999998</v>
      </c>
      <c r="AY14" s="2">
        <f t="shared" si="2"/>
        <v>0.89999999999999991</v>
      </c>
      <c r="AZ14" s="2">
        <f t="shared" si="2"/>
        <v>-1.4999999999999998</v>
      </c>
    </row>
    <row r="15" spans="1:52">
      <c r="A15" s="1" t="s">
        <v>42</v>
      </c>
      <c r="B15" s="131">
        <v>85</v>
      </c>
      <c r="C15" s="131">
        <v>68</v>
      </c>
      <c r="D15" s="131">
        <f t="shared" si="0"/>
        <v>-17</v>
      </c>
      <c r="E15" s="98">
        <v>56</v>
      </c>
      <c r="F15" s="98" t="s">
        <v>127</v>
      </c>
      <c r="G15" s="98">
        <v>4</v>
      </c>
      <c r="H15" s="98">
        <v>0</v>
      </c>
      <c r="I15" s="98">
        <v>0</v>
      </c>
      <c r="J15" s="98">
        <v>1</v>
      </c>
      <c r="K15" s="117">
        <v>45</v>
      </c>
      <c r="L15" s="117">
        <v>3.5</v>
      </c>
      <c r="M15" s="117">
        <v>11.5</v>
      </c>
      <c r="N15" s="117">
        <v>45</v>
      </c>
      <c r="O15" s="117">
        <v>0</v>
      </c>
      <c r="P15" s="95">
        <v>1</v>
      </c>
      <c r="Q15" s="95">
        <v>1</v>
      </c>
      <c r="R15" s="95">
        <v>1</v>
      </c>
      <c r="S15" s="95">
        <v>0</v>
      </c>
      <c r="T15" s="95">
        <v>0</v>
      </c>
      <c r="U15" s="96">
        <v>1</v>
      </c>
      <c r="V15" s="96">
        <v>1</v>
      </c>
      <c r="W15" s="96">
        <v>1</v>
      </c>
      <c r="X15" s="96">
        <v>1</v>
      </c>
      <c r="Y15" s="96">
        <v>1</v>
      </c>
      <c r="Z15" s="97">
        <v>1</v>
      </c>
      <c r="AA15" s="97">
        <v>2</v>
      </c>
      <c r="AB15" s="97">
        <v>1</v>
      </c>
      <c r="AC15" s="97">
        <v>1</v>
      </c>
      <c r="AD15" s="98">
        <v>0</v>
      </c>
      <c r="AE15" s="98">
        <v>0</v>
      </c>
      <c r="AF15" s="98">
        <v>0</v>
      </c>
      <c r="AG15" s="98">
        <v>0</v>
      </c>
      <c r="AH15" s="99">
        <v>0</v>
      </c>
      <c r="AI15" s="99">
        <v>0</v>
      </c>
      <c r="AJ15" s="99">
        <v>0</v>
      </c>
      <c r="AK15" s="100">
        <v>0</v>
      </c>
      <c r="AL15" s="100">
        <v>0</v>
      </c>
      <c r="AM15" s="100">
        <v>0</v>
      </c>
      <c r="AN15" s="100">
        <v>0</v>
      </c>
      <c r="AO15" s="2">
        <v>1.3</v>
      </c>
      <c r="AP15" s="2">
        <v>1.1000000000000001</v>
      </c>
      <c r="AQ15" s="2">
        <v>0</v>
      </c>
      <c r="AR15" s="2">
        <v>0</v>
      </c>
      <c r="AS15" s="2">
        <v>-0.8</v>
      </c>
      <c r="AT15" s="2">
        <v>-1.7</v>
      </c>
      <c r="AU15" s="2">
        <f t="shared" si="1"/>
        <v>-1.3</v>
      </c>
      <c r="AV15" s="2">
        <f t="shared" si="1"/>
        <v>-1.1000000000000001</v>
      </c>
      <c r="AW15" s="2">
        <f t="shared" si="1"/>
        <v>-0.8</v>
      </c>
      <c r="AX15" s="2">
        <f t="shared" si="1"/>
        <v>-1.7</v>
      </c>
      <c r="AY15" s="2">
        <f t="shared" si="2"/>
        <v>-2.1</v>
      </c>
      <c r="AZ15" s="2">
        <f t="shared" si="2"/>
        <v>-2.8</v>
      </c>
    </row>
    <row r="16" spans="1:52">
      <c r="A16" s="1"/>
      <c r="B16" s="124">
        <f>AVERAGE(B2:B15)</f>
        <v>75.928571428571431</v>
      </c>
      <c r="C16" s="124">
        <f t="shared" ref="C16:E16" si="3">AVERAGE(C2:C15)</f>
        <v>71.428571428571431</v>
      </c>
      <c r="D16" s="124"/>
      <c r="E16" s="124">
        <f t="shared" si="3"/>
        <v>49.285714285714285</v>
      </c>
      <c r="F16" s="1"/>
      <c r="G16" s="124">
        <f>AVERAGE(G2:G15)</f>
        <v>3.0714285714285716</v>
      </c>
      <c r="H16" s="125">
        <f>AVERAGE(H2:H15)</f>
        <v>0</v>
      </c>
      <c r="I16" s="125">
        <f t="shared" ref="I16:J16" si="4">AVERAGE(I2:I15)</f>
        <v>0</v>
      </c>
      <c r="J16" s="125">
        <f t="shared" si="4"/>
        <v>0.2857142857142857</v>
      </c>
      <c r="K16" s="1"/>
      <c r="L16" s="1"/>
      <c r="M16" s="1"/>
      <c r="N16" s="124">
        <f>AVERAGE(N2:N15)</f>
        <v>41.071428571428569</v>
      </c>
      <c r="O16" s="1"/>
      <c r="P16" s="1">
        <f>+MODE(P2:P15)</f>
        <v>0</v>
      </c>
      <c r="Q16" s="1">
        <f t="shared" ref="Q16:T16" si="5">+MODE(Q2:Q15)</f>
        <v>1</v>
      </c>
      <c r="R16" s="1">
        <f t="shared" si="5"/>
        <v>1</v>
      </c>
      <c r="S16" s="1">
        <f t="shared" si="5"/>
        <v>0</v>
      </c>
      <c r="T16" s="1">
        <f t="shared" si="5"/>
        <v>0</v>
      </c>
      <c r="U16" s="1">
        <f t="shared" ref="U16" si="6">+MODE(U2:U15)</f>
        <v>0</v>
      </c>
      <c r="V16" s="1">
        <f t="shared" ref="V16" si="7">+MODE(V2:V15)</f>
        <v>1</v>
      </c>
      <c r="W16" s="1">
        <f t="shared" ref="W16" si="8">+MODE(W2:W15)</f>
        <v>1</v>
      </c>
      <c r="X16" s="1">
        <f t="shared" ref="X16" si="9">+MODE(X2:X15)</f>
        <v>0</v>
      </c>
      <c r="Y16" s="1">
        <f t="shared" ref="Y16" si="10">+MODE(Y2:Y15)</f>
        <v>0</v>
      </c>
      <c r="Z16" s="1">
        <f t="shared" ref="Z16" si="11">+MODE(Z2:Z15)</f>
        <v>2</v>
      </c>
      <c r="AA16" s="1">
        <f t="shared" ref="AA16" si="12">+MODE(AA2:AA15)</f>
        <v>1</v>
      </c>
      <c r="AB16" s="1">
        <f t="shared" ref="AB16" si="13">+MODE(AB2:AB15)</f>
        <v>1</v>
      </c>
      <c r="AC16" s="1">
        <f t="shared" ref="AC16" si="14">+MODE(AC2:AC15)</f>
        <v>1</v>
      </c>
      <c r="AD16" s="125">
        <f>+AVERAGE(AD2:AD15)</f>
        <v>0</v>
      </c>
      <c r="AE16" s="125">
        <f t="shared" ref="AE16:AH16" si="15">+AVERAGE(AE2:AE15)</f>
        <v>0</v>
      </c>
      <c r="AF16" s="125">
        <f t="shared" si="15"/>
        <v>0</v>
      </c>
      <c r="AG16" s="125">
        <f t="shared" si="15"/>
        <v>0</v>
      </c>
      <c r="AH16" s="125">
        <f t="shared" si="15"/>
        <v>0</v>
      </c>
      <c r="AI16" s="125">
        <f t="shared" ref="AI16" si="16">+AVERAGE(AI2:AI15)</f>
        <v>7.1428571428571425E-2</v>
      </c>
      <c r="AJ16" s="125">
        <f t="shared" ref="AJ16" si="17">+AVERAGE(AJ2:AJ15)</f>
        <v>7.1428571428571425E-2</v>
      </c>
      <c r="AK16" s="125">
        <f t="shared" ref="AK16:AL16" si="18">+AVERAGE(AK2:AK15)</f>
        <v>0</v>
      </c>
      <c r="AL16" s="125">
        <f t="shared" si="18"/>
        <v>0</v>
      </c>
      <c r="AM16" s="125">
        <f t="shared" ref="AM16" si="19">+AVERAGE(AM2:AM15)</f>
        <v>0</v>
      </c>
      <c r="AN16" s="125">
        <f t="shared" ref="AN16" si="20">+AVERAGE(AN2:AN15)</f>
        <v>0</v>
      </c>
    </row>
    <row r="17" spans="1: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spans="1:35">
      <c r="B18" t="s">
        <v>180</v>
      </c>
      <c r="C18" s="1">
        <v>3</v>
      </c>
      <c r="D18" s="1"/>
      <c r="E18" s="1"/>
      <c r="G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spans="1:35" ht="60">
      <c r="B19" t="s">
        <v>181</v>
      </c>
      <c r="C19" s="1">
        <v>4</v>
      </c>
      <c r="D19" s="1"/>
      <c r="E19" s="1"/>
      <c r="G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3" t="s">
        <v>177</v>
      </c>
      <c r="AF19" s="130">
        <v>0</v>
      </c>
      <c r="AG19" s="1"/>
      <c r="AH19" s="1"/>
      <c r="AI19" s="1"/>
    </row>
    <row r="20" spans="1:35" ht="60">
      <c r="B20" t="s">
        <v>182</v>
      </c>
      <c r="C20" s="1">
        <v>1</v>
      </c>
      <c r="AE20" s="3" t="s">
        <v>178</v>
      </c>
      <c r="AF20" s="130">
        <v>7.0000000000000007E-2</v>
      </c>
    </row>
    <row r="21" spans="1:35" ht="30">
      <c r="B21" t="s">
        <v>183</v>
      </c>
      <c r="C21" s="1">
        <v>1</v>
      </c>
      <c r="F21" s="127" t="s">
        <v>152</v>
      </c>
      <c r="G21" s="113">
        <v>49.3</v>
      </c>
      <c r="I21" s="133" t="s">
        <v>159</v>
      </c>
      <c r="J21" s="133"/>
      <c r="L21" s="134" t="s">
        <v>166</v>
      </c>
      <c r="M21" s="134"/>
      <c r="O21" s="123" t="s">
        <v>170</v>
      </c>
      <c r="P21">
        <v>41.1</v>
      </c>
      <c r="R21" s="135" t="s">
        <v>171</v>
      </c>
      <c r="S21" s="135"/>
      <c r="AE21" s="3" t="s">
        <v>179</v>
      </c>
      <c r="AF21" s="130">
        <v>0</v>
      </c>
    </row>
    <row r="22" spans="1:35" ht="45">
      <c r="A22" s="132" t="s">
        <v>147</v>
      </c>
      <c r="B22" t="s">
        <v>184</v>
      </c>
      <c r="C22" s="1">
        <v>2</v>
      </c>
      <c r="F22" s="2" t="s">
        <v>106</v>
      </c>
      <c r="G22" s="3" t="s">
        <v>153</v>
      </c>
      <c r="I22" s="2" t="s">
        <v>158</v>
      </c>
      <c r="J22" s="2">
        <v>2</v>
      </c>
      <c r="L22" s="2" t="s">
        <v>163</v>
      </c>
      <c r="M22" s="2">
        <v>1</v>
      </c>
      <c r="R22" t="s">
        <v>172</v>
      </c>
      <c r="S22">
        <v>0</v>
      </c>
    </row>
    <row r="23" spans="1:35" ht="30">
      <c r="A23" s="132"/>
      <c r="F23" s="127" t="s">
        <v>154</v>
      </c>
      <c r="G23" s="127">
        <v>3</v>
      </c>
      <c r="I23" s="103" t="s">
        <v>160</v>
      </c>
      <c r="J23" s="103">
        <v>12</v>
      </c>
      <c r="L23" s="129" t="s">
        <v>164</v>
      </c>
      <c r="M23" s="129">
        <v>3</v>
      </c>
      <c r="R23" t="s">
        <v>173</v>
      </c>
      <c r="S23">
        <v>1</v>
      </c>
    </row>
    <row r="24" spans="1:35">
      <c r="A24" s="107" t="s">
        <v>139</v>
      </c>
      <c r="B24" s="108" t="s">
        <v>142</v>
      </c>
      <c r="F24" s="2" t="s">
        <v>155</v>
      </c>
      <c r="G24" s="126">
        <v>0</v>
      </c>
      <c r="I24" s="3" t="s">
        <v>161</v>
      </c>
      <c r="J24" s="2">
        <v>6</v>
      </c>
      <c r="L24" s="2" t="s">
        <v>165</v>
      </c>
      <c r="M24" s="2">
        <v>2</v>
      </c>
      <c r="R24" t="s">
        <v>174</v>
      </c>
      <c r="S24">
        <v>1</v>
      </c>
    </row>
    <row r="25" spans="1:35">
      <c r="A25" s="109" t="s">
        <v>140</v>
      </c>
      <c r="B25" s="110" t="s">
        <v>142</v>
      </c>
      <c r="F25" s="113" t="s">
        <v>156</v>
      </c>
      <c r="G25" s="128">
        <v>0</v>
      </c>
      <c r="I25" s="120" t="s">
        <v>162</v>
      </c>
      <c r="J25" s="103">
        <v>8</v>
      </c>
      <c r="L25" s="129" t="s">
        <v>167</v>
      </c>
      <c r="M25" s="129">
        <v>6</v>
      </c>
      <c r="R25" t="s">
        <v>175</v>
      </c>
      <c r="S25">
        <v>0</v>
      </c>
    </row>
    <row r="26" spans="1:35" ht="30">
      <c r="A26" s="112" t="s">
        <v>141</v>
      </c>
      <c r="B26" s="112" t="s">
        <v>143</v>
      </c>
      <c r="F26" s="3" t="s">
        <v>157</v>
      </c>
      <c r="G26" s="126">
        <v>0.28999999999999998</v>
      </c>
      <c r="L26" s="2" t="s">
        <v>169</v>
      </c>
      <c r="M26" s="2">
        <v>1</v>
      </c>
      <c r="R26" t="s">
        <v>176</v>
      </c>
      <c r="S26">
        <v>0</v>
      </c>
    </row>
    <row r="27" spans="1:35">
      <c r="A27" s="113" t="s">
        <v>144</v>
      </c>
      <c r="B27" s="101" t="s">
        <v>145</v>
      </c>
      <c r="L27" s="129" t="s">
        <v>168</v>
      </c>
      <c r="M27" s="129">
        <v>1</v>
      </c>
    </row>
    <row r="28" spans="1:35">
      <c r="A28" s="103" t="s">
        <v>146</v>
      </c>
      <c r="B28" s="99" t="s">
        <v>145</v>
      </c>
    </row>
    <row r="29" spans="1:35">
      <c r="A29" s="114" t="s">
        <v>3</v>
      </c>
      <c r="B29" s="105" t="s">
        <v>145</v>
      </c>
    </row>
  </sheetData>
  <mergeCells count="4">
    <mergeCell ref="A22:A23"/>
    <mergeCell ref="I21:J21"/>
    <mergeCell ref="L21:M21"/>
    <mergeCell ref="R21:S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5"/>
  <sheetViews>
    <sheetView topLeftCell="F1" zoomScale="85" zoomScaleNormal="85" workbookViewId="0">
      <selection activeCell="D13" sqref="D13:F13"/>
    </sheetView>
  </sheetViews>
  <sheetFormatPr baseColWidth="10" defaultRowHeight="15"/>
  <cols>
    <col min="10" max="10" width="23.42578125" customWidth="1"/>
    <col min="11" max="11" width="22.7109375" bestFit="1" customWidth="1"/>
    <col min="12" max="12" width="23.42578125" bestFit="1" customWidth="1"/>
    <col min="13" max="13" width="22.7109375" bestFit="1" customWidth="1"/>
    <col min="14" max="14" width="23.42578125" bestFit="1" customWidth="1"/>
    <col min="15" max="15" width="22.7109375" bestFit="1" customWidth="1"/>
  </cols>
  <sheetData>
    <row r="1" spans="1:17" ht="60">
      <c r="A1" t="s">
        <v>21</v>
      </c>
      <c r="B1" s="3" t="s">
        <v>19</v>
      </c>
      <c r="C1" s="3" t="s">
        <v>20</v>
      </c>
      <c r="D1" s="1" t="s">
        <v>43</v>
      </c>
      <c r="E1" s="1" t="s">
        <v>48</v>
      </c>
      <c r="F1" s="1" t="s">
        <v>44</v>
      </c>
      <c r="G1" s="1" t="s">
        <v>45</v>
      </c>
      <c r="H1" s="1" t="s">
        <v>46</v>
      </c>
      <c r="I1" s="1" t="s">
        <v>47</v>
      </c>
      <c r="J1" s="1" t="s">
        <v>22</v>
      </c>
      <c r="K1" s="1" t="s">
        <v>23</v>
      </c>
      <c r="L1" s="1" t="s">
        <v>24</v>
      </c>
      <c r="M1" s="1" t="s">
        <v>25</v>
      </c>
      <c r="N1" s="1" t="s">
        <v>26</v>
      </c>
      <c r="O1" s="1" t="s">
        <v>27</v>
      </c>
      <c r="P1" s="1"/>
      <c r="Q1" s="1"/>
    </row>
    <row r="2" spans="1:17">
      <c r="A2" s="1">
        <v>79962170</v>
      </c>
      <c r="B2" s="1">
        <v>78</v>
      </c>
      <c r="C2" s="1">
        <v>73</v>
      </c>
      <c r="D2" s="1">
        <v>0.9</v>
      </c>
      <c r="E2" s="1">
        <v>1.5</v>
      </c>
      <c r="F2" s="1">
        <v>-1.3</v>
      </c>
      <c r="G2" s="1">
        <v>-1.1000000000000001</v>
      </c>
      <c r="H2" s="1">
        <v>-1.3</v>
      </c>
      <c r="I2" s="1">
        <v>-1.9</v>
      </c>
      <c r="J2" s="1">
        <f>F2-D2</f>
        <v>-2.2000000000000002</v>
      </c>
      <c r="K2" s="1">
        <f>G2-E2</f>
        <v>-2.6</v>
      </c>
      <c r="L2" s="1">
        <f>H2-F2</f>
        <v>0</v>
      </c>
      <c r="M2" s="1">
        <f>I2-G2</f>
        <v>-0.79999999999999982</v>
      </c>
      <c r="N2" s="1">
        <f>H2-D2</f>
        <v>-2.2000000000000002</v>
      </c>
      <c r="O2" s="1">
        <f>I2-E2</f>
        <v>-3.4</v>
      </c>
    </row>
    <row r="3" spans="1:17">
      <c r="A3" s="1">
        <v>11510593</v>
      </c>
      <c r="B3" s="1">
        <v>76</v>
      </c>
      <c r="C3" s="1">
        <v>84</v>
      </c>
      <c r="D3" s="1">
        <v>0.8</v>
      </c>
      <c r="E3" s="1">
        <v>-0.4</v>
      </c>
      <c r="F3" s="1">
        <v>-1</v>
      </c>
      <c r="G3" s="1">
        <v>-1.4</v>
      </c>
      <c r="H3" s="1">
        <v>-2.1</v>
      </c>
      <c r="I3" s="1">
        <v>-1.5</v>
      </c>
      <c r="J3" s="1">
        <f t="shared" ref="J3:J15" si="0">F3-D3</f>
        <v>-1.8</v>
      </c>
      <c r="K3" s="1">
        <f t="shared" ref="K3:K15" si="1">G3-E3</f>
        <v>-0.99999999999999989</v>
      </c>
      <c r="L3" s="1">
        <f t="shared" ref="L3:L15" si="2">H3-F3</f>
        <v>-1.1000000000000001</v>
      </c>
      <c r="M3" s="1">
        <f t="shared" ref="M3:M15" si="3">I3-G3</f>
        <v>-0.10000000000000009</v>
      </c>
      <c r="N3" s="1">
        <f t="shared" ref="N3:N15" si="4">H3-D3</f>
        <v>-2.9000000000000004</v>
      </c>
      <c r="O3" s="1">
        <f t="shared" ref="O3:O15" si="5">I3-E3</f>
        <v>-1.1000000000000001</v>
      </c>
    </row>
    <row r="4" spans="1:17">
      <c r="A4" s="1">
        <v>11510593</v>
      </c>
      <c r="B4" s="1">
        <v>70</v>
      </c>
      <c r="C4" s="1">
        <v>94</v>
      </c>
      <c r="D4" s="1">
        <v>1.9</v>
      </c>
      <c r="E4" s="1">
        <v>-1.1000000000000001</v>
      </c>
      <c r="F4" s="1">
        <v>1.8</v>
      </c>
      <c r="G4" s="1">
        <v>-1.5</v>
      </c>
      <c r="H4" s="1">
        <v>1.5</v>
      </c>
      <c r="I4" s="1">
        <v>-1.5</v>
      </c>
      <c r="J4" s="1">
        <f t="shared" si="0"/>
        <v>-9.9999999999999867E-2</v>
      </c>
      <c r="K4" s="1">
        <f t="shared" si="1"/>
        <v>-0.39999999999999991</v>
      </c>
      <c r="L4" s="1">
        <f t="shared" si="2"/>
        <v>-0.30000000000000004</v>
      </c>
      <c r="M4" s="1">
        <f t="shared" si="3"/>
        <v>0</v>
      </c>
      <c r="N4" s="1">
        <f t="shared" si="4"/>
        <v>-0.39999999999999991</v>
      </c>
      <c r="O4" s="1">
        <f t="shared" si="5"/>
        <v>-0.39999999999999991</v>
      </c>
    </row>
    <row r="5" spans="1:17">
      <c r="A5" s="1">
        <v>52032950</v>
      </c>
      <c r="B5" s="1">
        <v>77</v>
      </c>
      <c r="C5" s="1">
        <v>71</v>
      </c>
      <c r="D5" s="1">
        <v>1.6</v>
      </c>
      <c r="E5" s="1">
        <v>0.8</v>
      </c>
      <c r="F5" s="1">
        <v>1</v>
      </c>
      <c r="G5" s="1">
        <v>0.2</v>
      </c>
      <c r="H5" s="1">
        <v>-0.8</v>
      </c>
      <c r="I5" s="1">
        <v>-0.8</v>
      </c>
      <c r="J5" s="1">
        <f t="shared" si="0"/>
        <v>-0.60000000000000009</v>
      </c>
      <c r="K5" s="1">
        <f t="shared" si="1"/>
        <v>-0.60000000000000009</v>
      </c>
      <c r="L5" s="1">
        <f t="shared" si="2"/>
        <v>-1.8</v>
      </c>
      <c r="M5" s="1">
        <f t="shared" si="3"/>
        <v>-1</v>
      </c>
      <c r="N5" s="1">
        <f t="shared" si="4"/>
        <v>-2.4000000000000004</v>
      </c>
      <c r="O5" s="1">
        <f t="shared" si="5"/>
        <v>-1.6</v>
      </c>
    </row>
    <row r="6" spans="1:17">
      <c r="A6" s="1">
        <v>14208257</v>
      </c>
      <c r="B6" s="1">
        <v>76</v>
      </c>
      <c r="C6" s="1">
        <v>70</v>
      </c>
      <c r="D6" s="2">
        <v>1</v>
      </c>
      <c r="E6" s="2">
        <v>1.1000000000000001</v>
      </c>
      <c r="F6" s="2">
        <v>2</v>
      </c>
      <c r="G6" s="2">
        <v>-0.9</v>
      </c>
      <c r="H6" s="1">
        <v>2</v>
      </c>
      <c r="I6" s="1">
        <v>-1.2</v>
      </c>
      <c r="J6" s="1">
        <f t="shared" si="0"/>
        <v>1</v>
      </c>
      <c r="K6" s="1">
        <f t="shared" si="1"/>
        <v>-2</v>
      </c>
      <c r="L6" s="1">
        <f t="shared" si="2"/>
        <v>0</v>
      </c>
      <c r="M6" s="1">
        <f t="shared" si="3"/>
        <v>-0.29999999999999993</v>
      </c>
      <c r="N6" s="1">
        <f t="shared" si="4"/>
        <v>1</v>
      </c>
      <c r="O6" s="1">
        <f t="shared" si="5"/>
        <v>-2.2999999999999998</v>
      </c>
    </row>
    <row r="7" spans="1:17">
      <c r="A7" s="1">
        <v>1019147407</v>
      </c>
      <c r="B7" s="1">
        <v>80</v>
      </c>
      <c r="C7" s="1">
        <v>74</v>
      </c>
      <c r="D7" s="2">
        <v>0.7</v>
      </c>
      <c r="E7" s="2">
        <v>1.4</v>
      </c>
      <c r="F7" s="2">
        <v>-1.1000000000000001</v>
      </c>
      <c r="G7" s="2">
        <v>1</v>
      </c>
      <c r="H7" s="1">
        <v>-1.6</v>
      </c>
      <c r="I7" s="1">
        <v>-0.1</v>
      </c>
      <c r="J7" s="1">
        <f t="shared" si="0"/>
        <v>-1.8</v>
      </c>
      <c r="K7" s="1">
        <f t="shared" si="1"/>
        <v>-0.39999999999999991</v>
      </c>
      <c r="L7" s="1">
        <f t="shared" si="2"/>
        <v>-0.5</v>
      </c>
      <c r="M7" s="1">
        <f t="shared" si="3"/>
        <v>-1.1000000000000001</v>
      </c>
      <c r="N7" s="1">
        <f t="shared" si="4"/>
        <v>-2.2999999999999998</v>
      </c>
      <c r="O7" s="1">
        <f t="shared" si="5"/>
        <v>-1.5</v>
      </c>
    </row>
    <row r="8" spans="1:17">
      <c r="A8" s="1">
        <v>45488132</v>
      </c>
      <c r="B8" s="1">
        <v>83</v>
      </c>
      <c r="C8" s="1">
        <v>70</v>
      </c>
      <c r="D8" s="2">
        <v>1.2</v>
      </c>
      <c r="E8" s="2">
        <v>1</v>
      </c>
      <c r="F8" s="2">
        <v>-0.7</v>
      </c>
      <c r="G8" s="2">
        <v>-0.6</v>
      </c>
      <c r="H8" s="1">
        <v>0.8</v>
      </c>
      <c r="I8" s="1">
        <v>-1</v>
      </c>
      <c r="J8" s="1">
        <f t="shared" si="0"/>
        <v>-1.9</v>
      </c>
      <c r="K8" s="1">
        <f t="shared" si="1"/>
        <v>-1.6</v>
      </c>
      <c r="L8" s="1">
        <f t="shared" si="2"/>
        <v>1.5</v>
      </c>
      <c r="M8" s="1">
        <f t="shared" si="3"/>
        <v>-0.4</v>
      </c>
      <c r="N8" s="1">
        <f t="shared" si="4"/>
        <v>-0.39999999999999991</v>
      </c>
      <c r="O8" s="1">
        <f t="shared" si="5"/>
        <v>-2</v>
      </c>
    </row>
    <row r="9" spans="1:17">
      <c r="A9" s="1">
        <v>51946882</v>
      </c>
      <c r="B9" s="1">
        <v>76</v>
      </c>
      <c r="C9" s="1">
        <v>75</v>
      </c>
      <c r="D9" s="2">
        <v>1.3</v>
      </c>
      <c r="E9" s="2">
        <v>0.6</v>
      </c>
      <c r="F9" s="1">
        <v>1</v>
      </c>
      <c r="G9" s="1">
        <v>0.7</v>
      </c>
      <c r="H9" s="1">
        <v>-0.7</v>
      </c>
      <c r="I9" s="1">
        <v>-1.5</v>
      </c>
      <c r="J9" s="1">
        <f t="shared" si="0"/>
        <v>-0.30000000000000004</v>
      </c>
      <c r="K9" s="1">
        <f t="shared" si="1"/>
        <v>9.9999999999999978E-2</v>
      </c>
      <c r="L9" s="1">
        <f t="shared" si="2"/>
        <v>-1.7</v>
      </c>
      <c r="M9" s="1">
        <f t="shared" si="3"/>
        <v>-2.2000000000000002</v>
      </c>
      <c r="N9" s="1">
        <f t="shared" si="4"/>
        <v>-2</v>
      </c>
      <c r="O9" s="1">
        <f t="shared" si="5"/>
        <v>-2.1</v>
      </c>
    </row>
    <row r="10" spans="1:17">
      <c r="A10" s="1">
        <v>51946882</v>
      </c>
      <c r="B10" s="1">
        <v>58</v>
      </c>
      <c r="C10" s="1">
        <v>76</v>
      </c>
      <c r="D10" s="2">
        <v>1.6</v>
      </c>
      <c r="E10" s="2">
        <v>0.7</v>
      </c>
      <c r="F10" s="1">
        <v>1.6</v>
      </c>
      <c r="G10" s="1">
        <v>0.6</v>
      </c>
      <c r="H10" s="1">
        <v>1</v>
      </c>
      <c r="I10" s="1">
        <v>-0.9</v>
      </c>
      <c r="J10" s="1">
        <f t="shared" si="0"/>
        <v>0</v>
      </c>
      <c r="K10" s="1">
        <f t="shared" si="1"/>
        <v>-9.9999999999999978E-2</v>
      </c>
      <c r="L10" s="1">
        <f t="shared" si="2"/>
        <v>-0.60000000000000009</v>
      </c>
      <c r="M10" s="1">
        <f t="shared" si="3"/>
        <v>-1.5</v>
      </c>
      <c r="N10" s="1">
        <f t="shared" si="4"/>
        <v>-0.60000000000000009</v>
      </c>
      <c r="O10" s="1">
        <f t="shared" si="5"/>
        <v>-1.6</v>
      </c>
    </row>
    <row r="11" spans="1:17">
      <c r="A11" s="1">
        <v>51934228</v>
      </c>
      <c r="B11" s="1">
        <v>75</v>
      </c>
      <c r="C11" s="1">
        <v>66</v>
      </c>
      <c r="D11" s="2">
        <v>1.5</v>
      </c>
      <c r="E11" s="2">
        <v>1.1000000000000001</v>
      </c>
      <c r="F11" s="1">
        <v>0.6</v>
      </c>
      <c r="G11" s="1">
        <v>0</v>
      </c>
      <c r="H11" s="1">
        <v>0.6</v>
      </c>
      <c r="I11" s="1">
        <v>0</v>
      </c>
      <c r="J11" s="1">
        <f t="shared" si="0"/>
        <v>-0.9</v>
      </c>
      <c r="K11" s="1">
        <f t="shared" si="1"/>
        <v>-1.1000000000000001</v>
      </c>
      <c r="L11" s="1">
        <f t="shared" si="2"/>
        <v>0</v>
      </c>
      <c r="M11" s="1">
        <f t="shared" si="3"/>
        <v>0</v>
      </c>
      <c r="N11" s="1">
        <f t="shared" si="4"/>
        <v>-0.9</v>
      </c>
      <c r="O11" s="1">
        <f t="shared" si="5"/>
        <v>-1.1000000000000001</v>
      </c>
    </row>
    <row r="12" spans="1:17">
      <c r="A12" s="1">
        <v>406782</v>
      </c>
      <c r="B12" s="1">
        <v>83</v>
      </c>
      <c r="C12" s="1">
        <v>55</v>
      </c>
      <c r="D12" s="2">
        <v>1.2</v>
      </c>
      <c r="E12" s="2">
        <v>0.9</v>
      </c>
      <c r="F12" s="1">
        <v>1</v>
      </c>
      <c r="G12" s="1">
        <v>0</v>
      </c>
      <c r="H12" s="1">
        <v>1</v>
      </c>
      <c r="I12" s="1">
        <v>-0.5</v>
      </c>
      <c r="J12" s="1">
        <f t="shared" si="0"/>
        <v>-0.19999999999999996</v>
      </c>
      <c r="K12" s="1">
        <f t="shared" si="1"/>
        <v>-0.9</v>
      </c>
      <c r="L12" s="1">
        <f t="shared" si="2"/>
        <v>0</v>
      </c>
      <c r="M12" s="1">
        <f t="shared" si="3"/>
        <v>-0.5</v>
      </c>
      <c r="N12" s="1">
        <f t="shared" si="4"/>
        <v>-0.19999999999999996</v>
      </c>
      <c r="O12" s="1">
        <f t="shared" si="5"/>
        <v>-1.4</v>
      </c>
    </row>
    <row r="13" spans="1:17">
      <c r="A13" s="1">
        <v>41343088</v>
      </c>
      <c r="B13" s="1">
        <v>63</v>
      </c>
      <c r="C13" s="1">
        <v>61</v>
      </c>
      <c r="D13" s="2">
        <v>1.4</v>
      </c>
      <c r="E13" s="2">
        <v>-0.8</v>
      </c>
      <c r="F13" s="1">
        <v>0.6</v>
      </c>
      <c r="G13" s="1">
        <v>-3</v>
      </c>
      <c r="H13" s="1">
        <v>0.6</v>
      </c>
      <c r="I13" s="1">
        <v>-3</v>
      </c>
      <c r="J13" s="1">
        <f t="shared" si="0"/>
        <v>-0.79999999999999993</v>
      </c>
      <c r="K13" s="1">
        <f t="shared" si="1"/>
        <v>-2.2000000000000002</v>
      </c>
      <c r="L13" s="1">
        <f t="shared" si="2"/>
        <v>0</v>
      </c>
      <c r="M13" s="1">
        <f t="shared" si="3"/>
        <v>0</v>
      </c>
      <c r="N13" s="1">
        <f t="shared" si="4"/>
        <v>-0.79999999999999993</v>
      </c>
      <c r="O13" s="1">
        <f t="shared" si="5"/>
        <v>-2.2000000000000002</v>
      </c>
    </row>
    <row r="14" spans="1:17">
      <c r="A14" s="1">
        <v>51639872</v>
      </c>
      <c r="B14" s="1">
        <v>83</v>
      </c>
      <c r="C14" s="1">
        <v>58</v>
      </c>
      <c r="D14" s="2">
        <v>0.3</v>
      </c>
      <c r="E14" s="2">
        <v>-0.8</v>
      </c>
      <c r="F14" s="1">
        <v>0</v>
      </c>
      <c r="G14" s="1">
        <v>0</v>
      </c>
      <c r="H14" s="1">
        <v>1.2</v>
      </c>
      <c r="I14" s="1">
        <v>-2.2999999999999998</v>
      </c>
      <c r="J14" s="1">
        <f t="shared" si="0"/>
        <v>-0.3</v>
      </c>
      <c r="K14" s="1">
        <f t="shared" si="1"/>
        <v>0.8</v>
      </c>
      <c r="L14" s="1">
        <f t="shared" si="2"/>
        <v>1.2</v>
      </c>
      <c r="M14" s="1">
        <f t="shared" si="3"/>
        <v>-2.2999999999999998</v>
      </c>
      <c r="N14" s="1">
        <f t="shared" si="4"/>
        <v>0.89999999999999991</v>
      </c>
      <c r="O14" s="1">
        <f t="shared" si="5"/>
        <v>-1.4999999999999998</v>
      </c>
    </row>
    <row r="15" spans="1:17">
      <c r="A15" s="1">
        <v>51639872</v>
      </c>
      <c r="B15" s="1">
        <v>85</v>
      </c>
      <c r="C15" s="1">
        <v>68</v>
      </c>
      <c r="D15" s="2">
        <v>1.3</v>
      </c>
      <c r="E15" s="1">
        <v>1.1000000000000001</v>
      </c>
      <c r="F15" s="1">
        <v>0</v>
      </c>
      <c r="G15" s="1">
        <v>0</v>
      </c>
      <c r="H15" s="1">
        <v>-0.8</v>
      </c>
      <c r="I15" s="1">
        <v>-1.7</v>
      </c>
      <c r="J15" s="1">
        <f t="shared" si="0"/>
        <v>-1.3</v>
      </c>
      <c r="K15" s="1">
        <f t="shared" si="1"/>
        <v>-1.1000000000000001</v>
      </c>
      <c r="L15" s="1">
        <f t="shared" si="2"/>
        <v>-0.8</v>
      </c>
      <c r="M15" s="1">
        <f t="shared" si="3"/>
        <v>-1.7</v>
      </c>
      <c r="N15" s="1">
        <f t="shared" si="4"/>
        <v>-2.1</v>
      </c>
      <c r="O15" s="1">
        <f t="shared" si="5"/>
        <v>-2.8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9"/>
  <sheetViews>
    <sheetView zoomScale="92" zoomScaleNormal="64" workbookViewId="0">
      <selection activeCell="D13" sqref="D13:F13"/>
    </sheetView>
  </sheetViews>
  <sheetFormatPr baseColWidth="10" defaultRowHeight="15"/>
  <cols>
    <col min="1" max="1" width="20.7109375" bestFit="1" customWidth="1"/>
    <col min="2" max="2" width="13.7109375" bestFit="1" customWidth="1"/>
    <col min="4" max="4" width="11.140625" customWidth="1"/>
    <col min="5" max="5" width="21" bestFit="1" customWidth="1"/>
    <col min="6" max="6" width="15.85546875" bestFit="1" customWidth="1"/>
    <col min="9" max="9" width="19" bestFit="1" customWidth="1"/>
    <col min="10" max="10" width="36.5703125" bestFit="1" customWidth="1"/>
    <col min="11" max="11" width="38.140625" bestFit="1" customWidth="1"/>
    <col min="12" max="12" width="23.5703125" bestFit="1" customWidth="1"/>
    <col min="13" max="13" width="23.140625" bestFit="1" customWidth="1"/>
    <col min="14" max="14" width="23.5703125" bestFit="1" customWidth="1"/>
    <col min="15" max="15" width="23" bestFit="1" customWidth="1"/>
    <col min="16" max="16" width="29.7109375" bestFit="1" customWidth="1"/>
    <col min="17" max="17" width="29.140625" bestFit="1" customWidth="1"/>
  </cols>
  <sheetData>
    <row r="1" spans="1:11">
      <c r="A1" s="1" t="s">
        <v>18</v>
      </c>
      <c r="B1" s="1" t="s">
        <v>1</v>
      </c>
      <c r="C1" s="1" t="s">
        <v>0</v>
      </c>
      <c r="D1" s="1" t="s">
        <v>2</v>
      </c>
      <c r="E1" s="1" t="s">
        <v>4</v>
      </c>
      <c r="F1" s="1" t="s">
        <v>3</v>
      </c>
    </row>
    <row r="2" spans="1:11" ht="16.5" customHeight="1">
      <c r="A2" s="1">
        <v>79962170</v>
      </c>
      <c r="B2" s="1">
        <v>1</v>
      </c>
      <c r="C2" s="1">
        <v>1</v>
      </c>
      <c r="D2" s="1">
        <v>0</v>
      </c>
      <c r="E2" s="1">
        <v>0</v>
      </c>
      <c r="F2" s="1">
        <v>0</v>
      </c>
    </row>
    <row r="3" spans="1:11">
      <c r="A3" s="1">
        <v>11510593</v>
      </c>
      <c r="B3" s="1">
        <v>1</v>
      </c>
      <c r="C3" s="1">
        <v>1</v>
      </c>
      <c r="D3" s="1">
        <v>0</v>
      </c>
      <c r="E3" s="1">
        <v>0</v>
      </c>
      <c r="F3" s="1">
        <v>0</v>
      </c>
    </row>
    <row r="4" spans="1:11">
      <c r="A4" s="1">
        <v>52032950</v>
      </c>
      <c r="B4" s="1">
        <v>1</v>
      </c>
      <c r="C4" s="1">
        <v>0</v>
      </c>
      <c r="D4" s="1">
        <v>0</v>
      </c>
      <c r="E4" s="1">
        <v>0</v>
      </c>
      <c r="F4" s="1">
        <v>0</v>
      </c>
    </row>
    <row r="5" spans="1:11">
      <c r="A5" s="1">
        <v>14208257</v>
      </c>
      <c r="B5" s="1">
        <v>1</v>
      </c>
      <c r="C5" s="1">
        <v>1</v>
      </c>
      <c r="D5" s="1">
        <v>1</v>
      </c>
      <c r="E5" s="1">
        <v>0</v>
      </c>
      <c r="F5" s="1">
        <v>0</v>
      </c>
    </row>
    <row r="6" spans="1:11">
      <c r="A6" s="1">
        <v>1019147407</v>
      </c>
      <c r="B6" s="1">
        <v>1</v>
      </c>
      <c r="C6" s="1">
        <v>1</v>
      </c>
      <c r="D6" s="1">
        <v>0</v>
      </c>
      <c r="E6" s="1">
        <v>0</v>
      </c>
      <c r="F6" s="1">
        <v>0</v>
      </c>
    </row>
    <row r="7" spans="1:11">
      <c r="A7" s="1">
        <v>45488132</v>
      </c>
      <c r="B7" s="1">
        <v>1</v>
      </c>
      <c r="C7" s="1">
        <v>1</v>
      </c>
      <c r="D7" s="1">
        <v>0</v>
      </c>
      <c r="E7" s="1">
        <v>1</v>
      </c>
      <c r="F7" s="1">
        <v>0</v>
      </c>
    </row>
    <row r="8" spans="1:11">
      <c r="A8" s="1">
        <v>51946882</v>
      </c>
      <c r="B8" s="1">
        <v>1</v>
      </c>
      <c r="C8" s="1">
        <v>1</v>
      </c>
      <c r="D8" s="1">
        <v>0</v>
      </c>
      <c r="E8" s="1">
        <v>1</v>
      </c>
      <c r="F8" s="1">
        <v>0</v>
      </c>
    </row>
    <row r="9" spans="1:11">
      <c r="A9" s="1">
        <v>51934228</v>
      </c>
      <c r="B9" s="1">
        <v>1</v>
      </c>
      <c r="C9" s="1">
        <v>1</v>
      </c>
      <c r="D9" s="1">
        <v>0</v>
      </c>
      <c r="E9" s="1">
        <v>0</v>
      </c>
      <c r="F9" s="1">
        <v>0</v>
      </c>
    </row>
    <row r="10" spans="1:11">
      <c r="A10" s="1">
        <v>406782</v>
      </c>
      <c r="B10" s="1">
        <v>1</v>
      </c>
      <c r="C10" s="1">
        <v>0</v>
      </c>
      <c r="D10" s="1">
        <v>0</v>
      </c>
      <c r="E10" s="1">
        <v>0</v>
      </c>
      <c r="F10" s="1">
        <v>0</v>
      </c>
    </row>
    <row r="11" spans="1:11">
      <c r="A11" s="1">
        <v>41343088</v>
      </c>
      <c r="B11" s="1">
        <v>1</v>
      </c>
      <c r="C11" s="1">
        <v>1</v>
      </c>
      <c r="D11" s="1">
        <v>0</v>
      </c>
      <c r="E11" s="1">
        <v>0</v>
      </c>
      <c r="F11" s="1">
        <v>0</v>
      </c>
    </row>
    <row r="12" spans="1:11">
      <c r="A12" s="1">
        <v>51639872</v>
      </c>
      <c r="B12" s="1">
        <v>1</v>
      </c>
      <c r="C12" s="1">
        <v>1</v>
      </c>
      <c r="D12" s="1">
        <v>1</v>
      </c>
      <c r="E12" s="1">
        <v>0</v>
      </c>
      <c r="F12" s="1">
        <v>0</v>
      </c>
    </row>
    <row r="13" spans="1:11">
      <c r="B13">
        <f>SUM(B2:B12)</f>
        <v>11</v>
      </c>
      <c r="C13">
        <f>SUM(C2:C12)</f>
        <v>9</v>
      </c>
      <c r="D13">
        <f t="shared" ref="D13" si="0">SUM(D2:D12)</f>
        <v>2</v>
      </c>
      <c r="E13">
        <f>SUM(E2:E12)</f>
        <v>2</v>
      </c>
      <c r="F13">
        <f>SUM(F2:F12)</f>
        <v>0</v>
      </c>
    </row>
    <row r="14" spans="1:11">
      <c r="B14" s="4">
        <f>B13/11</f>
        <v>1</v>
      </c>
      <c r="C14" s="4">
        <f>C13/11</f>
        <v>0.81818181818181823</v>
      </c>
      <c r="D14" s="4">
        <f t="shared" ref="D14" si="1">D13/11</f>
        <v>0.18181818181818182</v>
      </c>
      <c r="E14" s="4">
        <f>E13/11</f>
        <v>0.18181818181818182</v>
      </c>
      <c r="F14" s="4">
        <f>F13/11</f>
        <v>0</v>
      </c>
    </row>
    <row r="16" spans="1:11">
      <c r="A16" t="s">
        <v>15</v>
      </c>
      <c r="J16" s="1"/>
      <c r="K16" s="1"/>
    </row>
    <row r="17" spans="1:2">
      <c r="A17" t="s">
        <v>16</v>
      </c>
    </row>
    <row r="19" spans="1:2">
      <c r="A19" t="s">
        <v>5</v>
      </c>
      <c r="B19">
        <v>79962170</v>
      </c>
    </row>
    <row r="20" spans="1:2">
      <c r="A20" t="s">
        <v>6</v>
      </c>
      <c r="B20">
        <v>11510593</v>
      </c>
    </row>
    <row r="21" spans="1:2">
      <c r="A21" t="s">
        <v>7</v>
      </c>
      <c r="B21">
        <v>52032950</v>
      </c>
    </row>
    <row r="22" spans="1:2">
      <c r="A22" t="s">
        <v>17</v>
      </c>
      <c r="B22">
        <v>14208257</v>
      </c>
    </row>
    <row r="23" spans="1:2">
      <c r="A23" t="s">
        <v>8</v>
      </c>
      <c r="B23" s="1">
        <v>1019147407</v>
      </c>
    </row>
    <row r="24" spans="1:2">
      <c r="A24" t="s">
        <v>9</v>
      </c>
      <c r="B24">
        <v>45488132</v>
      </c>
    </row>
    <row r="25" spans="1:2">
      <c r="A25" t="s">
        <v>10</v>
      </c>
      <c r="B25">
        <v>51946882</v>
      </c>
    </row>
    <row r="26" spans="1:2">
      <c r="A26" t="s">
        <v>11</v>
      </c>
      <c r="B26">
        <v>51934228</v>
      </c>
    </row>
    <row r="27" spans="1:2">
      <c r="A27" t="s">
        <v>12</v>
      </c>
      <c r="B27">
        <v>406782</v>
      </c>
    </row>
    <row r="28" spans="1:2">
      <c r="A28" t="s">
        <v>13</v>
      </c>
      <c r="B28">
        <v>41343088</v>
      </c>
    </row>
    <row r="29" spans="1:2">
      <c r="A29" t="s">
        <v>14</v>
      </c>
      <c r="B29">
        <v>51639872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6"/>
  <sheetViews>
    <sheetView zoomScale="110" zoomScaleNormal="130" workbookViewId="0">
      <selection activeCell="D13" sqref="D13:F13"/>
    </sheetView>
  </sheetViews>
  <sheetFormatPr baseColWidth="10" defaultRowHeight="15"/>
  <cols>
    <col min="1" max="1" width="19.28515625" bestFit="1" customWidth="1"/>
    <col min="2" max="2" width="18.42578125" customWidth="1"/>
    <col min="3" max="3" width="17.28515625" customWidth="1"/>
  </cols>
  <sheetData>
    <row r="1" spans="1:4" ht="30" customHeight="1">
      <c r="A1" s="3" t="s">
        <v>18</v>
      </c>
      <c r="B1" s="3" t="s">
        <v>19</v>
      </c>
      <c r="C1" s="3" t="s">
        <v>20</v>
      </c>
    </row>
    <row r="2" spans="1:4">
      <c r="A2" s="1" t="s">
        <v>29</v>
      </c>
      <c r="B2" s="1">
        <v>78</v>
      </c>
      <c r="C2" s="1">
        <v>73</v>
      </c>
      <c r="D2" s="1"/>
    </row>
    <row r="3" spans="1:4">
      <c r="A3" s="1" t="s">
        <v>30</v>
      </c>
      <c r="B3" s="1">
        <v>76</v>
      </c>
      <c r="C3" s="1">
        <v>84</v>
      </c>
      <c r="D3" s="1"/>
    </row>
    <row r="4" spans="1:4">
      <c r="A4" s="1" t="s">
        <v>31</v>
      </c>
      <c r="B4" s="1">
        <v>70</v>
      </c>
      <c r="C4" s="1">
        <v>94</v>
      </c>
      <c r="D4" s="1"/>
    </row>
    <row r="5" spans="1:4">
      <c r="A5" s="1" t="s">
        <v>32</v>
      </c>
      <c r="B5" s="1">
        <v>77</v>
      </c>
      <c r="C5" s="1">
        <v>71</v>
      </c>
      <c r="D5" s="1"/>
    </row>
    <row r="6" spans="1:4">
      <c r="A6" s="1" t="s">
        <v>33</v>
      </c>
      <c r="B6" s="1">
        <v>76</v>
      </c>
      <c r="C6" s="1">
        <v>70</v>
      </c>
      <c r="D6" s="1"/>
    </row>
    <row r="7" spans="1:4">
      <c r="A7" s="1" t="s">
        <v>34</v>
      </c>
      <c r="B7" s="1">
        <v>80</v>
      </c>
      <c r="C7" s="1">
        <v>74</v>
      </c>
      <c r="D7" s="1"/>
    </row>
    <row r="8" spans="1:4">
      <c r="A8" s="1" t="s">
        <v>35</v>
      </c>
      <c r="B8" s="1">
        <v>83</v>
      </c>
      <c r="C8" s="1">
        <v>70</v>
      </c>
      <c r="D8" s="1"/>
    </row>
    <row r="9" spans="1:4">
      <c r="A9" s="1" t="s">
        <v>36</v>
      </c>
      <c r="B9" s="1">
        <v>76</v>
      </c>
      <c r="C9" s="1">
        <v>75</v>
      </c>
      <c r="D9" s="1"/>
    </row>
    <row r="10" spans="1:4">
      <c r="A10" s="1" t="s">
        <v>37</v>
      </c>
      <c r="B10" s="1">
        <v>58</v>
      </c>
      <c r="C10" s="1">
        <v>76</v>
      </c>
      <c r="D10" s="1"/>
    </row>
    <row r="11" spans="1:4">
      <c r="A11" s="1" t="s">
        <v>38</v>
      </c>
      <c r="B11" s="1">
        <v>75</v>
      </c>
      <c r="C11" s="1">
        <v>66</v>
      </c>
      <c r="D11" s="1"/>
    </row>
    <row r="12" spans="1:4">
      <c r="A12" s="1" t="s">
        <v>39</v>
      </c>
      <c r="B12" s="1">
        <v>83</v>
      </c>
      <c r="C12" s="1">
        <v>55</v>
      </c>
      <c r="D12" s="1"/>
    </row>
    <row r="13" spans="1:4">
      <c r="A13" s="1" t="s">
        <v>40</v>
      </c>
      <c r="B13" s="1">
        <v>63</v>
      </c>
      <c r="C13" s="1">
        <v>61</v>
      </c>
      <c r="D13" s="1"/>
    </row>
    <row r="14" spans="1:4">
      <c r="A14" s="1" t="s">
        <v>41</v>
      </c>
      <c r="B14" s="1">
        <v>83</v>
      </c>
      <c r="C14" s="1">
        <v>58</v>
      </c>
      <c r="D14" s="1"/>
    </row>
    <row r="15" spans="1:4">
      <c r="A15" s="1" t="s">
        <v>42</v>
      </c>
      <c r="B15" s="1">
        <v>85</v>
      </c>
      <c r="C15" s="1">
        <v>68</v>
      </c>
      <c r="D15" s="1"/>
    </row>
    <row r="16" spans="1:4">
      <c r="A16" t="s">
        <v>28</v>
      </c>
      <c r="B16" s="1">
        <v>60</v>
      </c>
      <c r="C16" s="1"/>
      <c r="D16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4:M32"/>
  <sheetViews>
    <sheetView zoomScale="83" workbookViewId="0">
      <selection activeCell="D13" sqref="D13:F13"/>
    </sheetView>
  </sheetViews>
  <sheetFormatPr baseColWidth="10" defaultRowHeight="15"/>
  <cols>
    <col min="4" max="4" width="38.7109375" customWidth="1"/>
    <col min="5" max="5" width="17.140625" customWidth="1"/>
    <col min="6" max="10" width="11.5703125" bestFit="1" customWidth="1"/>
    <col min="11" max="11" width="12.140625" bestFit="1" customWidth="1"/>
    <col min="12" max="12" width="11.5703125" bestFit="1" customWidth="1"/>
  </cols>
  <sheetData>
    <row r="4" spans="3:13" ht="15.75" thickBot="1">
      <c r="C4" s="138" t="s">
        <v>49</v>
      </c>
      <c r="D4" s="138"/>
      <c r="E4" s="138"/>
      <c r="F4" s="138"/>
      <c r="G4" s="138"/>
      <c r="H4" s="138"/>
      <c r="I4" s="138"/>
      <c r="J4" s="138"/>
      <c r="K4" s="138"/>
      <c r="L4" s="138"/>
      <c r="M4" s="5"/>
    </row>
    <row r="5" spans="3:13" ht="15.75" thickTop="1">
      <c r="C5" s="142" t="s">
        <v>50</v>
      </c>
      <c r="D5" s="143"/>
      <c r="E5" s="148" t="s">
        <v>51</v>
      </c>
      <c r="F5" s="149"/>
      <c r="G5" s="149"/>
      <c r="H5" s="149"/>
      <c r="I5" s="149"/>
      <c r="J5" s="149" t="s">
        <v>52</v>
      </c>
      <c r="K5" s="149" t="s">
        <v>53</v>
      </c>
      <c r="L5" s="152" t="s">
        <v>54</v>
      </c>
      <c r="M5" s="5"/>
    </row>
    <row r="6" spans="3:13">
      <c r="C6" s="144"/>
      <c r="D6" s="145"/>
      <c r="E6" s="155" t="s">
        <v>55</v>
      </c>
      <c r="F6" s="150" t="s">
        <v>56</v>
      </c>
      <c r="G6" s="150" t="s">
        <v>57</v>
      </c>
      <c r="H6" s="150" t="s">
        <v>58</v>
      </c>
      <c r="I6" s="150"/>
      <c r="J6" s="150"/>
      <c r="K6" s="150"/>
      <c r="L6" s="153"/>
      <c r="M6" s="5"/>
    </row>
    <row r="7" spans="3:13" ht="15.75" thickBot="1">
      <c r="C7" s="146"/>
      <c r="D7" s="147"/>
      <c r="E7" s="156"/>
      <c r="F7" s="151"/>
      <c r="G7" s="151"/>
      <c r="H7" s="6" t="s">
        <v>59</v>
      </c>
      <c r="I7" s="6" t="s">
        <v>60</v>
      </c>
      <c r="J7" s="151"/>
      <c r="K7" s="151"/>
      <c r="L7" s="154"/>
      <c r="M7" s="5"/>
    </row>
    <row r="8" spans="3:13" ht="24.75" thickTop="1">
      <c r="C8" s="7" t="s">
        <v>61</v>
      </c>
      <c r="D8" s="8" t="s">
        <v>62</v>
      </c>
      <c r="E8" s="9">
        <v>-4.8571428571428612</v>
      </c>
      <c r="F8" s="10">
        <v>14.464051687158449</v>
      </c>
      <c r="G8" s="10">
        <v>3.8656804169954642</v>
      </c>
      <c r="H8" s="10">
        <v>-13.208437665921851</v>
      </c>
      <c r="I8" s="10">
        <v>3.4941519516361286</v>
      </c>
      <c r="J8" s="11">
        <v>-1.25647811851917</v>
      </c>
      <c r="K8" s="12">
        <v>13</v>
      </c>
      <c r="L8" s="13">
        <v>0.2310522409565956</v>
      </c>
      <c r="M8" s="5"/>
    </row>
    <row r="9" spans="3:13">
      <c r="C9" s="14" t="s">
        <v>63</v>
      </c>
      <c r="D9" s="15" t="s">
        <v>64</v>
      </c>
      <c r="E9" s="16">
        <v>-0.8</v>
      </c>
      <c r="F9" s="17">
        <v>0.90723586959341673</v>
      </c>
      <c r="G9" s="17">
        <v>0.24246898521503485</v>
      </c>
      <c r="H9" s="18">
        <v>-1.3238223958228996</v>
      </c>
      <c r="I9" s="17">
        <v>-0.27617760417710036</v>
      </c>
      <c r="J9" s="19">
        <v>-3.2993910511503812</v>
      </c>
      <c r="K9" s="20">
        <v>13</v>
      </c>
      <c r="L9" s="21">
        <v>5.7544573191749392E-3</v>
      </c>
      <c r="M9" s="5"/>
    </row>
    <row r="10" spans="3:13">
      <c r="C10" s="14" t="s">
        <v>65</v>
      </c>
      <c r="D10" s="15" t="s">
        <v>66</v>
      </c>
      <c r="E10" s="16">
        <v>-0.93571428571428572</v>
      </c>
      <c r="F10" s="17">
        <v>0.93940008913802409</v>
      </c>
      <c r="G10" s="17">
        <v>0.25106523447567047</v>
      </c>
      <c r="H10" s="18">
        <v>-1.4781077490030041</v>
      </c>
      <c r="I10" s="17">
        <v>-0.39332082242556743</v>
      </c>
      <c r="J10" s="19">
        <v>-3.7269767264609519</v>
      </c>
      <c r="K10" s="20">
        <v>13</v>
      </c>
      <c r="L10" s="21">
        <v>2.5362526961772765E-3</v>
      </c>
      <c r="M10" s="5"/>
    </row>
    <row r="11" spans="3:13">
      <c r="C11" s="14" t="s">
        <v>67</v>
      </c>
      <c r="D11" s="15" t="s">
        <v>68</v>
      </c>
      <c r="E11" s="22">
        <v>-1.092857142857143</v>
      </c>
      <c r="F11" s="18">
        <v>1.2393945703846299</v>
      </c>
      <c r="G11" s="17">
        <v>0.3312421321005119</v>
      </c>
      <c r="H11" s="18">
        <v>-1.8084622627469944</v>
      </c>
      <c r="I11" s="17">
        <v>-0.37725202296729166</v>
      </c>
      <c r="J11" s="19">
        <v>-3.2992697394108279</v>
      </c>
      <c r="K11" s="20">
        <v>13</v>
      </c>
      <c r="L11" s="21">
        <v>5.7558005543193709E-3</v>
      </c>
      <c r="M11" s="5"/>
    </row>
    <row r="12" spans="3:13">
      <c r="C12" s="14" t="s">
        <v>69</v>
      </c>
      <c r="D12" s="15" t="s">
        <v>70</v>
      </c>
      <c r="E12" s="22">
        <v>-1.7857142857142856</v>
      </c>
      <c r="F12" s="17">
        <v>0.75738126041404907</v>
      </c>
      <c r="G12" s="17">
        <v>0.20241865625945607</v>
      </c>
      <c r="H12" s="18">
        <v>-2.223013206180529</v>
      </c>
      <c r="I12" s="18">
        <v>-1.3484153652480422</v>
      </c>
      <c r="J12" s="19">
        <v>-8.8218858810395115</v>
      </c>
      <c r="K12" s="20">
        <v>13</v>
      </c>
      <c r="L12" s="21">
        <v>7.5460231475988075E-7</v>
      </c>
      <c r="M12" s="5"/>
    </row>
    <row r="13" spans="3:13">
      <c r="C13" s="14" t="s">
        <v>71</v>
      </c>
      <c r="D13" s="15" t="s">
        <v>72</v>
      </c>
      <c r="E13" s="16">
        <v>-0.29285714285714287</v>
      </c>
      <c r="F13" s="17">
        <v>0.9269173772110566</v>
      </c>
      <c r="G13" s="17">
        <v>0.24772908938363411</v>
      </c>
      <c r="H13" s="17">
        <v>-0.82804330285561378</v>
      </c>
      <c r="I13" s="17">
        <v>0.24232901714132798</v>
      </c>
      <c r="J13" s="19">
        <v>-1.1821669533674477</v>
      </c>
      <c r="K13" s="20">
        <v>13</v>
      </c>
      <c r="L13" s="21">
        <v>0.25831185509167909</v>
      </c>
      <c r="M13" s="5"/>
    </row>
    <row r="14" spans="3:13" ht="15.75" thickBot="1">
      <c r="C14" s="23" t="s">
        <v>73</v>
      </c>
      <c r="D14" s="24" t="s">
        <v>74</v>
      </c>
      <c r="E14" s="25">
        <v>-0.84999999999999987</v>
      </c>
      <c r="F14" s="26">
        <v>0.80932070281193225</v>
      </c>
      <c r="G14" s="26">
        <v>0.21630005613895315</v>
      </c>
      <c r="H14" s="27">
        <v>-1.3172878616737351</v>
      </c>
      <c r="I14" s="26">
        <v>-0.38271213832626466</v>
      </c>
      <c r="J14" s="28">
        <v>-3.9297262107687669</v>
      </c>
      <c r="K14" s="29">
        <v>13</v>
      </c>
      <c r="L14" s="30">
        <v>1.7263809194527644E-3</v>
      </c>
      <c r="M14" s="5"/>
    </row>
    <row r="17" spans="3:11" ht="15.75" thickBot="1">
      <c r="C17" s="138" t="s">
        <v>75</v>
      </c>
      <c r="D17" s="138"/>
      <c r="E17" s="138"/>
      <c r="F17" s="138"/>
      <c r="G17" s="138"/>
      <c r="H17" s="138"/>
      <c r="I17" s="5"/>
    </row>
    <row r="18" spans="3:11" ht="38.25" thickTop="1" thickBot="1">
      <c r="C18" s="139" t="s">
        <v>50</v>
      </c>
      <c r="D18" s="140"/>
      <c r="E18" s="49" t="s">
        <v>55</v>
      </c>
      <c r="F18" s="50" t="s">
        <v>76</v>
      </c>
      <c r="G18" s="50" t="s">
        <v>56</v>
      </c>
      <c r="H18" s="51" t="s">
        <v>57</v>
      </c>
      <c r="I18" s="5"/>
      <c r="K18" t="e">
        <f>+C1:N1C1:M18</f>
        <v>#NAME?</v>
      </c>
    </row>
    <row r="19" spans="3:11" ht="15.75" thickTop="1">
      <c r="C19" s="141" t="s">
        <v>61</v>
      </c>
      <c r="D19" s="8" t="s">
        <v>20</v>
      </c>
      <c r="E19" s="52">
        <v>71.071428571428569</v>
      </c>
      <c r="F19" s="12">
        <v>14</v>
      </c>
      <c r="G19" s="10">
        <v>10.049602255537554</v>
      </c>
      <c r="H19" s="53">
        <v>2.6858691795408678</v>
      </c>
      <c r="I19" s="5"/>
      <c r="J19" t="s">
        <v>84</v>
      </c>
    </row>
    <row r="20" spans="3:11">
      <c r="C20" s="136"/>
      <c r="D20" s="15" t="s">
        <v>19</v>
      </c>
      <c r="E20" s="54">
        <v>75.928571428571431</v>
      </c>
      <c r="F20" s="20">
        <v>14</v>
      </c>
      <c r="G20" s="18">
        <v>7.7406448321559385</v>
      </c>
      <c r="H20" s="55">
        <v>2.0687743510449859</v>
      </c>
      <c r="I20" s="5"/>
      <c r="J20" t="s">
        <v>85</v>
      </c>
    </row>
    <row r="21" spans="3:11">
      <c r="C21" s="136" t="s">
        <v>63</v>
      </c>
      <c r="D21" s="15" t="s">
        <v>44</v>
      </c>
      <c r="E21" s="56">
        <v>0.39285714285714285</v>
      </c>
      <c r="F21" s="20">
        <v>14</v>
      </c>
      <c r="G21" s="18">
        <v>1.1006741191122449</v>
      </c>
      <c r="H21" s="57">
        <v>0.29416753201480234</v>
      </c>
      <c r="I21" s="5"/>
    </row>
    <row r="22" spans="3:11">
      <c r="C22" s="136"/>
      <c r="D22" s="15" t="s">
        <v>43</v>
      </c>
      <c r="E22" s="54">
        <v>1.1928571428571428</v>
      </c>
      <c r="F22" s="20">
        <v>14</v>
      </c>
      <c r="G22" s="17">
        <v>0.42147047659042813</v>
      </c>
      <c r="H22" s="57">
        <v>0.11264272300297921</v>
      </c>
      <c r="I22" s="5"/>
    </row>
    <row r="23" spans="3:11">
      <c r="C23" s="136" t="s">
        <v>65</v>
      </c>
      <c r="D23" s="15" t="s">
        <v>45</v>
      </c>
      <c r="E23" s="56">
        <v>-0.42857142857142855</v>
      </c>
      <c r="F23" s="20">
        <v>14</v>
      </c>
      <c r="G23" s="18">
        <v>1.0708936393560224</v>
      </c>
      <c r="H23" s="57">
        <v>0.28620836401040645</v>
      </c>
      <c r="I23" s="5"/>
    </row>
    <row r="24" spans="3:11">
      <c r="C24" s="136"/>
      <c r="D24" s="15" t="s">
        <v>48</v>
      </c>
      <c r="E24" s="56">
        <v>0.50714285714285712</v>
      </c>
      <c r="F24" s="20">
        <v>14</v>
      </c>
      <c r="G24" s="17">
        <v>0.88531983417926929</v>
      </c>
      <c r="H24" s="57">
        <v>0.23661167837245314</v>
      </c>
      <c r="I24" s="5"/>
    </row>
    <row r="25" spans="3:11">
      <c r="C25" s="136" t="s">
        <v>67</v>
      </c>
      <c r="D25" s="15" t="s">
        <v>46</v>
      </c>
      <c r="E25" s="56">
        <v>0.1</v>
      </c>
      <c r="F25" s="20">
        <v>14</v>
      </c>
      <c r="G25" s="18">
        <v>1.2812253749978813</v>
      </c>
      <c r="H25" s="57">
        <v>0.34242188489164543</v>
      </c>
      <c r="I25" s="5"/>
    </row>
    <row r="26" spans="3:11">
      <c r="C26" s="136"/>
      <c r="D26" s="15" t="s">
        <v>43</v>
      </c>
      <c r="E26" s="54">
        <v>1.1928571428571428</v>
      </c>
      <c r="F26" s="20">
        <v>14</v>
      </c>
      <c r="G26" s="17">
        <v>0.42147047659042813</v>
      </c>
      <c r="H26" s="57">
        <v>0.11264272300297921</v>
      </c>
      <c r="I26" s="5"/>
    </row>
    <row r="27" spans="3:11">
      <c r="C27" s="136" t="s">
        <v>69</v>
      </c>
      <c r="D27" s="15" t="s">
        <v>47</v>
      </c>
      <c r="E27" s="54">
        <v>-1.2785714285714285</v>
      </c>
      <c r="F27" s="20">
        <v>14</v>
      </c>
      <c r="G27" s="17">
        <v>0.8229202890911137</v>
      </c>
      <c r="H27" s="57">
        <v>0.21993469845742236</v>
      </c>
      <c r="I27" s="5"/>
    </row>
    <row r="28" spans="3:11">
      <c r="C28" s="136"/>
      <c r="D28" s="15" t="s">
        <v>48</v>
      </c>
      <c r="E28" s="56">
        <v>0.50714285714285712</v>
      </c>
      <c r="F28" s="20">
        <v>14</v>
      </c>
      <c r="G28" s="17">
        <v>0.88531983417926929</v>
      </c>
      <c r="H28" s="57">
        <v>0.23661167837245314</v>
      </c>
      <c r="I28" s="5"/>
    </row>
    <row r="29" spans="3:11">
      <c r="C29" s="136" t="s">
        <v>71</v>
      </c>
      <c r="D29" s="15" t="s">
        <v>46</v>
      </c>
      <c r="E29" s="56">
        <v>0.1</v>
      </c>
      <c r="F29" s="20">
        <v>14</v>
      </c>
      <c r="G29" s="18">
        <v>1.2812253749978813</v>
      </c>
      <c r="H29" s="57">
        <v>0.34242188489164543</v>
      </c>
      <c r="I29" s="5"/>
    </row>
    <row r="30" spans="3:11">
      <c r="C30" s="136"/>
      <c r="D30" s="15" t="s">
        <v>44</v>
      </c>
      <c r="E30" s="56">
        <v>0.39285714285714285</v>
      </c>
      <c r="F30" s="20">
        <v>14</v>
      </c>
      <c r="G30" s="18">
        <v>1.1006741191122449</v>
      </c>
      <c r="H30" s="57">
        <v>0.29416753201480234</v>
      </c>
      <c r="I30" s="5"/>
    </row>
    <row r="31" spans="3:11">
      <c r="C31" s="136" t="s">
        <v>73</v>
      </c>
      <c r="D31" s="15" t="s">
        <v>47</v>
      </c>
      <c r="E31" s="54">
        <v>-1.2785714285714285</v>
      </c>
      <c r="F31" s="20">
        <v>14</v>
      </c>
      <c r="G31" s="17">
        <v>0.8229202890911137</v>
      </c>
      <c r="H31" s="57">
        <v>0.21993469845742236</v>
      </c>
      <c r="I31" s="5"/>
    </row>
    <row r="32" spans="3:11" ht="15.75" thickBot="1">
      <c r="C32" s="137"/>
      <c r="D32" s="24" t="s">
        <v>45</v>
      </c>
      <c r="E32" s="58">
        <v>-0.42857142857142855</v>
      </c>
      <c r="F32" s="29">
        <v>14</v>
      </c>
      <c r="G32" s="27">
        <v>1.0708936393560224</v>
      </c>
      <c r="H32" s="59">
        <v>0.28620836401040645</v>
      </c>
      <c r="I32" s="5"/>
    </row>
  </sheetData>
  <mergeCells count="19">
    <mergeCell ref="C4:L4"/>
    <mergeCell ref="C5:D7"/>
    <mergeCell ref="E5:I5"/>
    <mergeCell ref="J5:J7"/>
    <mergeCell ref="K5:K7"/>
    <mergeCell ref="L5:L7"/>
    <mergeCell ref="E6:E7"/>
    <mergeCell ref="F6:F7"/>
    <mergeCell ref="G6:G7"/>
    <mergeCell ref="H6:I6"/>
    <mergeCell ref="C27:C28"/>
    <mergeCell ref="C29:C30"/>
    <mergeCell ref="C31:C32"/>
    <mergeCell ref="C17:H17"/>
    <mergeCell ref="C18:D18"/>
    <mergeCell ref="C19:C20"/>
    <mergeCell ref="C21:C22"/>
    <mergeCell ref="C23:C24"/>
    <mergeCell ref="C25:C2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G13"/>
  <sheetViews>
    <sheetView topLeftCell="A4" zoomScale="117" workbookViewId="0">
      <selection activeCell="D13" sqref="D13:F13"/>
    </sheetView>
  </sheetViews>
  <sheetFormatPr baseColWidth="10" defaultRowHeight="15"/>
  <cols>
    <col min="2" max="2" width="12" customWidth="1"/>
    <col min="3" max="3" width="16.85546875" customWidth="1"/>
    <col min="4" max="4" width="19.7109375" customWidth="1"/>
    <col min="5" max="5" width="14.140625" customWidth="1"/>
  </cols>
  <sheetData>
    <row r="3" spans="2:7" ht="15.75" thickBot="1">
      <c r="B3" s="157" t="s">
        <v>49</v>
      </c>
      <c r="C3" s="157"/>
      <c r="D3" s="157"/>
      <c r="E3" s="157"/>
      <c r="F3" s="157"/>
      <c r="G3" s="31"/>
    </row>
    <row r="4" spans="2:7" ht="15.75" thickTop="1">
      <c r="B4" s="158" t="s">
        <v>50</v>
      </c>
      <c r="C4" s="159"/>
      <c r="D4" s="164" t="s">
        <v>51</v>
      </c>
      <c r="E4" s="165"/>
      <c r="F4" s="166" t="s">
        <v>54</v>
      </c>
      <c r="G4" s="31"/>
    </row>
    <row r="5" spans="2:7">
      <c r="B5" s="160"/>
      <c r="C5" s="161"/>
      <c r="D5" s="169" t="s">
        <v>55</v>
      </c>
      <c r="E5" s="171" t="s">
        <v>56</v>
      </c>
      <c r="F5" s="167"/>
      <c r="G5" s="31"/>
    </row>
    <row r="6" spans="2:7" ht="15.75" thickBot="1">
      <c r="B6" s="162"/>
      <c r="C6" s="163"/>
      <c r="D6" s="170"/>
      <c r="E6" s="172"/>
      <c r="F6" s="168"/>
      <c r="G6" s="31"/>
    </row>
    <row r="7" spans="2:7" ht="48.75" thickTop="1">
      <c r="B7" s="32" t="s">
        <v>61</v>
      </c>
      <c r="C7" s="33" t="s">
        <v>62</v>
      </c>
      <c r="D7" s="34">
        <v>-4.8571428571428612</v>
      </c>
      <c r="E7" s="35">
        <v>14.464051687158449</v>
      </c>
      <c r="F7" s="36">
        <v>0.2310522409565956</v>
      </c>
      <c r="G7" s="31"/>
    </row>
    <row r="8" spans="2:7" ht="24">
      <c r="B8" s="37" t="s">
        <v>63</v>
      </c>
      <c r="C8" s="38" t="s">
        <v>64</v>
      </c>
      <c r="D8" s="39">
        <v>-0.8</v>
      </c>
      <c r="E8" s="40">
        <v>0.90723586959341673</v>
      </c>
      <c r="F8" s="42">
        <v>5.7544573191749392E-3</v>
      </c>
      <c r="G8" s="31"/>
    </row>
    <row r="9" spans="2:7" ht="24">
      <c r="B9" s="37" t="s">
        <v>65</v>
      </c>
      <c r="C9" s="38" t="s">
        <v>66</v>
      </c>
      <c r="D9" s="39">
        <v>-0.93571428571428572</v>
      </c>
      <c r="E9" s="40">
        <v>0.93940008913802409</v>
      </c>
      <c r="F9" s="42">
        <v>2.5362526961772765E-3</v>
      </c>
      <c r="G9" s="31"/>
    </row>
    <row r="10" spans="2:7" ht="24">
      <c r="B10" s="37" t="s">
        <v>67</v>
      </c>
      <c r="C10" s="38" t="s">
        <v>68</v>
      </c>
      <c r="D10" s="43">
        <v>-1.092857142857143</v>
      </c>
      <c r="E10" s="41">
        <v>1.2393945703846299</v>
      </c>
      <c r="F10" s="42">
        <v>5.7558005543193709E-3</v>
      </c>
      <c r="G10" s="31"/>
    </row>
    <row r="11" spans="2:7" ht="24">
      <c r="B11" s="37" t="s">
        <v>69</v>
      </c>
      <c r="C11" s="38" t="s">
        <v>70</v>
      </c>
      <c r="D11" s="43">
        <v>-1.7857142857142856</v>
      </c>
      <c r="E11" s="40">
        <v>0.75738126041404907</v>
      </c>
      <c r="F11" s="42">
        <v>7.5460231475988075E-7</v>
      </c>
      <c r="G11" s="31"/>
    </row>
    <row r="12" spans="2:7" ht="24">
      <c r="B12" s="37" t="s">
        <v>71</v>
      </c>
      <c r="C12" s="38" t="s">
        <v>72</v>
      </c>
      <c r="D12" s="39">
        <v>-0.29285714285714287</v>
      </c>
      <c r="E12" s="40">
        <v>0.9269173772110566</v>
      </c>
      <c r="F12" s="42">
        <v>0.25831185509167909</v>
      </c>
      <c r="G12" s="31"/>
    </row>
    <row r="13" spans="2:7" ht="24.75" thickBot="1">
      <c r="B13" s="44" t="s">
        <v>73</v>
      </c>
      <c r="C13" s="45" t="s">
        <v>74</v>
      </c>
      <c r="D13" s="46">
        <v>-0.84999999999999987</v>
      </c>
      <c r="E13" s="47">
        <v>0.80932070281193225</v>
      </c>
      <c r="F13" s="48">
        <v>1.7263809194527644E-3</v>
      </c>
      <c r="G13" s="31"/>
    </row>
  </sheetData>
  <mergeCells count="6">
    <mergeCell ref="B3:F3"/>
    <mergeCell ref="B4:C6"/>
    <mergeCell ref="D4:E4"/>
    <mergeCell ref="F4:F6"/>
    <mergeCell ref="D5:D6"/>
    <mergeCell ref="E5:E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N14"/>
  <sheetViews>
    <sheetView topLeftCell="B1" zoomScale="109" zoomScaleNormal="160" workbookViewId="0">
      <selection activeCell="D13" sqref="D13:F14"/>
    </sheetView>
  </sheetViews>
  <sheetFormatPr baseColWidth="10" defaultRowHeight="15"/>
  <cols>
    <col min="2" max="2" width="23.5703125" customWidth="1"/>
    <col min="4" max="4" width="14.5703125" customWidth="1"/>
    <col min="10" max="10" width="10.5703125" customWidth="1"/>
    <col min="11" max="11" width="11.85546875" bestFit="1" customWidth="1"/>
    <col min="12" max="12" width="9.42578125" bestFit="1" customWidth="1"/>
    <col min="13" max="13" width="8.5703125" customWidth="1"/>
    <col min="14" max="14" width="7.7109375" customWidth="1"/>
  </cols>
  <sheetData>
    <row r="2" spans="2:14" ht="24">
      <c r="B2" s="73" t="s">
        <v>80</v>
      </c>
      <c r="C2" s="73" t="s">
        <v>55</v>
      </c>
      <c r="D2" s="73" t="s">
        <v>56</v>
      </c>
      <c r="E2" s="73" t="s">
        <v>79</v>
      </c>
      <c r="F2" s="73" t="s">
        <v>77</v>
      </c>
      <c r="G2" s="73" t="s">
        <v>78</v>
      </c>
    </row>
    <row r="3" spans="2:14" ht="24">
      <c r="B3" s="77" t="s">
        <v>44</v>
      </c>
      <c r="C3" s="78">
        <v>0.39285714285714285</v>
      </c>
      <c r="D3" s="79">
        <v>1.1006741191122449</v>
      </c>
      <c r="E3" s="173">
        <v>-0.8</v>
      </c>
      <c r="F3" s="173">
        <v>0.90723586959341673</v>
      </c>
      <c r="G3" s="174">
        <v>5.7544573191749392E-3</v>
      </c>
      <c r="J3" s="71" t="s">
        <v>80</v>
      </c>
      <c r="K3" s="71" t="s">
        <v>91</v>
      </c>
      <c r="L3" s="71" t="s">
        <v>79</v>
      </c>
      <c r="M3" s="71" t="s">
        <v>83</v>
      </c>
      <c r="N3" s="71" t="s">
        <v>78</v>
      </c>
    </row>
    <row r="4" spans="2:14">
      <c r="B4" s="77" t="s">
        <v>43</v>
      </c>
      <c r="C4" s="78">
        <v>1.1928571428571428</v>
      </c>
      <c r="D4" s="79">
        <v>0.42147047659042813</v>
      </c>
      <c r="E4" s="173"/>
      <c r="F4" s="173"/>
      <c r="G4" s="174"/>
      <c r="J4" s="72" t="s">
        <v>82</v>
      </c>
      <c r="K4" s="70" t="s">
        <v>87</v>
      </c>
      <c r="L4" s="175">
        <v>-4.8571428571428612</v>
      </c>
      <c r="M4" s="175">
        <v>14.464051687158449</v>
      </c>
      <c r="N4" s="176">
        <v>0.23</v>
      </c>
    </row>
    <row r="5" spans="2:14">
      <c r="B5" s="74" t="s">
        <v>45</v>
      </c>
      <c r="C5" s="75">
        <v>-0.42857142857142855</v>
      </c>
      <c r="D5" s="76">
        <v>1.0708936393560224</v>
      </c>
      <c r="E5" s="177">
        <v>-0.93571428571428605</v>
      </c>
      <c r="F5" s="177">
        <v>0.93940008913802409</v>
      </c>
      <c r="G5" s="178">
        <v>2.53625269617728E-3</v>
      </c>
      <c r="J5" s="72" t="s">
        <v>81</v>
      </c>
      <c r="K5" s="70" t="s">
        <v>86</v>
      </c>
      <c r="L5" s="175"/>
      <c r="M5" s="175"/>
      <c r="N5" s="176"/>
    </row>
    <row r="6" spans="2:14">
      <c r="B6" s="74" t="s">
        <v>48</v>
      </c>
      <c r="C6" s="75">
        <v>0.50714285714285712</v>
      </c>
      <c r="D6" s="76">
        <v>0.88531983417926929</v>
      </c>
      <c r="E6" s="177"/>
      <c r="F6" s="177"/>
      <c r="G6" s="178"/>
    </row>
    <row r="7" spans="2:14">
      <c r="B7" s="77" t="s">
        <v>46</v>
      </c>
      <c r="C7" s="78">
        <v>0.1</v>
      </c>
      <c r="D7" s="79">
        <v>1.2812253749978813</v>
      </c>
      <c r="E7" s="173">
        <v>-1.092857142857143</v>
      </c>
      <c r="F7" s="173">
        <v>1.2393945703846299</v>
      </c>
      <c r="G7" s="174">
        <v>5.7558005543193709E-3</v>
      </c>
    </row>
    <row r="8" spans="2:14">
      <c r="B8" s="77" t="s">
        <v>43</v>
      </c>
      <c r="C8" s="78">
        <v>1.1928571428571428</v>
      </c>
      <c r="D8" s="79">
        <v>0.42147047659042813</v>
      </c>
      <c r="E8" s="173"/>
      <c r="F8" s="173"/>
      <c r="G8" s="174"/>
    </row>
    <row r="9" spans="2:14">
      <c r="B9" s="74" t="s">
        <v>47</v>
      </c>
      <c r="C9" s="75">
        <v>-1.2785714285714285</v>
      </c>
      <c r="D9" s="76">
        <v>0.8229202890911137</v>
      </c>
      <c r="E9" s="177">
        <v>-1.7857142857142856</v>
      </c>
      <c r="F9" s="177">
        <v>0.75738126041404907</v>
      </c>
      <c r="G9" s="178">
        <v>7.5460231475988075E-7</v>
      </c>
    </row>
    <row r="10" spans="2:14">
      <c r="B10" s="74" t="s">
        <v>48</v>
      </c>
      <c r="C10" s="75">
        <v>0.50714285714285712</v>
      </c>
      <c r="D10" s="76">
        <v>0.88531983417926929</v>
      </c>
      <c r="E10" s="177"/>
      <c r="F10" s="177"/>
      <c r="G10" s="178"/>
    </row>
    <row r="11" spans="2:14">
      <c r="B11" s="77" t="s">
        <v>46</v>
      </c>
      <c r="C11" s="78">
        <v>0.1</v>
      </c>
      <c r="D11" s="79">
        <v>1.2812253749978813</v>
      </c>
      <c r="E11" s="173">
        <v>-0.29285714285714287</v>
      </c>
      <c r="F11" s="173">
        <v>0.9269173772110566</v>
      </c>
      <c r="G11" s="174">
        <v>0.25831185509167909</v>
      </c>
    </row>
    <row r="12" spans="2:14">
      <c r="B12" s="77" t="s">
        <v>44</v>
      </c>
      <c r="C12" s="78">
        <v>0.39285714285714285</v>
      </c>
      <c r="D12" s="79">
        <v>1.1006741191122449</v>
      </c>
      <c r="E12" s="173"/>
      <c r="F12" s="173"/>
      <c r="G12" s="174"/>
    </row>
    <row r="13" spans="2:14">
      <c r="B13" s="74" t="s">
        <v>47</v>
      </c>
      <c r="C13" s="75">
        <v>-1.2785714285714285</v>
      </c>
      <c r="D13" s="76">
        <v>0.8229202890911137</v>
      </c>
      <c r="E13" s="177">
        <v>-0.84999999999999987</v>
      </c>
      <c r="F13" s="177">
        <v>0.80932070281193225</v>
      </c>
      <c r="G13" s="178">
        <v>1.72638091945276E-3</v>
      </c>
    </row>
    <row r="14" spans="2:14">
      <c r="B14" s="74" t="s">
        <v>45</v>
      </c>
      <c r="C14" s="75">
        <v>-0.42857142857142855</v>
      </c>
      <c r="D14" s="76">
        <v>1.0708936393560224</v>
      </c>
      <c r="E14" s="177"/>
      <c r="F14" s="177"/>
      <c r="G14" s="178"/>
    </row>
  </sheetData>
  <mergeCells count="21">
    <mergeCell ref="L4:L5"/>
    <mergeCell ref="M4:M5"/>
    <mergeCell ref="N4:N5"/>
    <mergeCell ref="E13:E14"/>
    <mergeCell ref="F13:F14"/>
    <mergeCell ref="G13:G14"/>
    <mergeCell ref="E9:E10"/>
    <mergeCell ref="F9:F10"/>
    <mergeCell ref="G9:G10"/>
    <mergeCell ref="E11:E12"/>
    <mergeCell ref="F11:F12"/>
    <mergeCell ref="G11:G12"/>
    <mergeCell ref="E5:E6"/>
    <mergeCell ref="F5:F6"/>
    <mergeCell ref="G5:G6"/>
    <mergeCell ref="E7:E8"/>
    <mergeCell ref="F7:F8"/>
    <mergeCell ref="G7:G8"/>
    <mergeCell ref="E3:E4"/>
    <mergeCell ref="F3:F4"/>
    <mergeCell ref="G3:G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P18"/>
  <sheetViews>
    <sheetView topLeftCell="G5" zoomScale="130" zoomScaleNormal="130" workbookViewId="0">
      <selection activeCell="D13" sqref="D12:F13"/>
    </sheetView>
  </sheetViews>
  <sheetFormatPr baseColWidth="10" defaultRowHeight="15"/>
  <cols>
    <col min="5" max="5" width="12" customWidth="1"/>
    <col min="6" max="6" width="11.7109375" bestFit="1" customWidth="1"/>
    <col min="7" max="7" width="12.7109375" customWidth="1"/>
    <col min="9" max="9" width="9" customWidth="1"/>
    <col min="10" max="10" width="6.85546875" customWidth="1"/>
    <col min="11" max="11" width="9.140625" customWidth="1"/>
    <col min="12" max="12" width="8.42578125" customWidth="1"/>
    <col min="13" max="13" width="8.140625" customWidth="1"/>
  </cols>
  <sheetData>
    <row r="2" spans="2:16">
      <c r="C2" s="1">
        <v>14</v>
      </c>
      <c r="D2" s="1">
        <v>14</v>
      </c>
      <c r="E2" s="179"/>
      <c r="F2" s="180"/>
    </row>
    <row r="3" spans="2:16" ht="24">
      <c r="B3" s="80" t="s">
        <v>80</v>
      </c>
      <c r="C3" s="80" t="s">
        <v>55</v>
      </c>
      <c r="D3" s="80" t="s">
        <v>56</v>
      </c>
      <c r="E3" s="80" t="s">
        <v>90</v>
      </c>
      <c r="F3" s="80" t="s">
        <v>77</v>
      </c>
      <c r="G3" s="80" t="s">
        <v>78</v>
      </c>
    </row>
    <row r="4" spans="2:16">
      <c r="B4" s="81" t="s">
        <v>44</v>
      </c>
      <c r="C4" s="84">
        <v>0.39285714285714285</v>
      </c>
      <c r="D4" s="84">
        <v>1.1006741191122449</v>
      </c>
      <c r="E4" s="185"/>
      <c r="F4" s="181">
        <v>0.90723586959341673</v>
      </c>
      <c r="G4" s="185">
        <v>6.0000000000000001E-3</v>
      </c>
    </row>
    <row r="5" spans="2:16" ht="15.75" thickBot="1">
      <c r="B5" s="81" t="s">
        <v>43</v>
      </c>
      <c r="C5" s="84">
        <v>1.1928571428571428</v>
      </c>
      <c r="D5" s="84">
        <v>0.42147047659042813</v>
      </c>
      <c r="E5" s="185"/>
      <c r="F5" s="181"/>
      <c r="G5" s="185"/>
    </row>
    <row r="6" spans="2:16" ht="26.25" customHeight="1" thickBot="1">
      <c r="B6" s="83" t="s">
        <v>45</v>
      </c>
      <c r="C6" s="85">
        <v>-0.42857142857142855</v>
      </c>
      <c r="D6" s="85">
        <v>1.0708936393560224</v>
      </c>
      <c r="E6" s="184">
        <v>-0.93571428571428605</v>
      </c>
      <c r="F6" s="184">
        <v>0.93940008913802409</v>
      </c>
      <c r="G6" s="183" t="s">
        <v>88</v>
      </c>
      <c r="I6" s="88" t="s">
        <v>80</v>
      </c>
      <c r="J6" s="88" t="s">
        <v>55</v>
      </c>
      <c r="K6" s="88" t="s">
        <v>100</v>
      </c>
      <c r="L6" s="88" t="s">
        <v>101</v>
      </c>
      <c r="M6" s="88" t="s">
        <v>78</v>
      </c>
    </row>
    <row r="7" spans="2:16" ht="12.75" customHeight="1" thickTop="1" thickBot="1">
      <c r="B7" s="83" t="s">
        <v>48</v>
      </c>
      <c r="C7" s="85">
        <v>0.50714285714285712</v>
      </c>
      <c r="D7" s="85">
        <v>0.88531983417926929</v>
      </c>
      <c r="E7" s="184"/>
      <c r="F7" s="184"/>
      <c r="G7" s="183"/>
      <c r="I7" s="89" t="s">
        <v>44</v>
      </c>
      <c r="J7" s="90">
        <v>0.39</v>
      </c>
      <c r="K7" s="90">
        <v>1.1000000000000001</v>
      </c>
      <c r="L7" s="187" t="s">
        <v>92</v>
      </c>
      <c r="M7" s="187" t="s">
        <v>93</v>
      </c>
      <c r="O7" s="135" t="s">
        <v>103</v>
      </c>
      <c r="P7" s="135"/>
    </row>
    <row r="8" spans="2:16" ht="13.5" customHeight="1" thickBot="1">
      <c r="B8" s="81" t="s">
        <v>46</v>
      </c>
      <c r="C8" s="82">
        <v>0.1</v>
      </c>
      <c r="D8" s="84">
        <v>1.2812253749978813</v>
      </c>
      <c r="E8" s="181">
        <v>-1.092857142857143</v>
      </c>
      <c r="F8" s="181">
        <v>1.2393945703846299</v>
      </c>
      <c r="G8" s="185">
        <v>6.0000000000000001E-3</v>
      </c>
      <c r="I8" s="91" t="s">
        <v>43</v>
      </c>
      <c r="J8" s="92">
        <v>1.19</v>
      </c>
      <c r="K8" s="92">
        <v>0.42</v>
      </c>
      <c r="L8" s="188"/>
      <c r="M8" s="188"/>
      <c r="O8" s="1" t="s">
        <v>102</v>
      </c>
      <c r="P8" s="1" t="s">
        <v>104</v>
      </c>
    </row>
    <row r="9" spans="2:16" ht="15.75" thickBot="1">
      <c r="B9" s="81" t="s">
        <v>43</v>
      </c>
      <c r="C9" s="86">
        <v>1.1928571428571428</v>
      </c>
      <c r="D9" s="84">
        <v>0.42147047659042813</v>
      </c>
      <c r="E9" s="181"/>
      <c r="F9" s="181"/>
      <c r="G9" s="185"/>
      <c r="I9" s="91" t="s">
        <v>45</v>
      </c>
      <c r="J9" s="93">
        <v>-0.43</v>
      </c>
      <c r="K9" s="93">
        <v>1.07</v>
      </c>
      <c r="L9" s="190" t="s">
        <v>94</v>
      </c>
      <c r="M9" s="190" t="s">
        <v>88</v>
      </c>
      <c r="O9" s="1">
        <v>0.39</v>
      </c>
      <c r="P9" s="1">
        <v>1.19</v>
      </c>
    </row>
    <row r="10" spans="2:16" ht="10.5" customHeight="1" thickBot="1">
      <c r="B10" s="83" t="s">
        <v>47</v>
      </c>
      <c r="C10" s="87">
        <v>-1.2785714285714285</v>
      </c>
      <c r="D10" s="85">
        <v>0.8229202890911137</v>
      </c>
      <c r="E10" s="184">
        <v>-1.7857142857142856</v>
      </c>
      <c r="F10" s="184">
        <v>0.75738126041404907</v>
      </c>
      <c r="G10" s="186" t="s">
        <v>89</v>
      </c>
      <c r="I10" s="91" t="s">
        <v>48</v>
      </c>
      <c r="J10" s="93">
        <v>0.51</v>
      </c>
      <c r="K10" s="93">
        <v>0.89</v>
      </c>
      <c r="L10" s="191"/>
      <c r="M10" s="191"/>
    </row>
    <row r="11" spans="2:16" ht="12.75" customHeight="1" thickBot="1">
      <c r="B11" s="83" t="s">
        <v>48</v>
      </c>
      <c r="C11" s="87">
        <v>0.50714285714285712</v>
      </c>
      <c r="D11" s="85">
        <v>0.88531983417926929</v>
      </c>
      <c r="E11" s="184"/>
      <c r="F11" s="184"/>
      <c r="G11" s="186"/>
      <c r="I11" s="91" t="s">
        <v>46</v>
      </c>
      <c r="J11" s="94">
        <v>0.1</v>
      </c>
      <c r="K11" s="94">
        <v>1.28</v>
      </c>
      <c r="L11" s="189" t="s">
        <v>95</v>
      </c>
      <c r="M11" s="189" t="s">
        <v>93</v>
      </c>
    </row>
    <row r="12" spans="2:16" ht="12" customHeight="1" thickBot="1">
      <c r="B12" s="81" t="s">
        <v>46</v>
      </c>
      <c r="C12" s="82">
        <v>0.1</v>
      </c>
      <c r="D12" s="84">
        <v>1.2812253749978813</v>
      </c>
      <c r="E12" s="181">
        <v>-0.29285714285714287</v>
      </c>
      <c r="F12" s="181">
        <v>0.9269173772110566</v>
      </c>
      <c r="G12" s="182">
        <v>0.25800000000000001</v>
      </c>
      <c r="I12" s="91" t="s">
        <v>43</v>
      </c>
      <c r="J12" s="92">
        <v>1.2</v>
      </c>
      <c r="K12" s="92">
        <v>0.42</v>
      </c>
      <c r="L12" s="188"/>
      <c r="M12" s="188"/>
    </row>
    <row r="13" spans="2:16" ht="12" customHeight="1" thickBot="1">
      <c r="B13" s="81" t="s">
        <v>44</v>
      </c>
      <c r="C13" s="84">
        <v>0.39285714285714285</v>
      </c>
      <c r="D13" s="84">
        <v>1.1006741191122449</v>
      </c>
      <c r="E13" s="181"/>
      <c r="F13" s="181"/>
      <c r="G13" s="182"/>
      <c r="I13" s="91" t="s">
        <v>47</v>
      </c>
      <c r="J13" s="93">
        <v>-1.3</v>
      </c>
      <c r="K13" s="93">
        <v>0.82</v>
      </c>
      <c r="L13" s="190" t="s">
        <v>96</v>
      </c>
      <c r="M13" s="190" t="s">
        <v>89</v>
      </c>
    </row>
    <row r="14" spans="2:16" ht="9" customHeight="1" thickBot="1">
      <c r="B14" s="83" t="s">
        <v>47</v>
      </c>
      <c r="C14" s="85">
        <v>-1.2785714285714285</v>
      </c>
      <c r="D14" s="85">
        <v>0.8229202890911137</v>
      </c>
      <c r="E14" s="183">
        <v>-0.84999999999999987</v>
      </c>
      <c r="F14" s="184">
        <v>0.80932070281193225</v>
      </c>
      <c r="G14" s="183" t="s">
        <v>88</v>
      </c>
      <c r="I14" s="91" t="s">
        <v>48</v>
      </c>
      <c r="J14" s="93">
        <v>0.5</v>
      </c>
      <c r="K14" s="93">
        <v>0.89</v>
      </c>
      <c r="L14" s="191"/>
      <c r="M14" s="191"/>
    </row>
    <row r="15" spans="2:16" ht="15.75" thickBot="1">
      <c r="B15" s="83" t="s">
        <v>45</v>
      </c>
      <c r="C15" s="85">
        <v>-0.42857142857142855</v>
      </c>
      <c r="D15" s="85">
        <v>1.0708936393560224</v>
      </c>
      <c r="E15" s="183"/>
      <c r="F15" s="184"/>
      <c r="G15" s="183"/>
      <c r="I15" s="91" t="s">
        <v>46</v>
      </c>
      <c r="J15" s="94">
        <v>0.1</v>
      </c>
      <c r="K15" s="94">
        <v>1.28</v>
      </c>
      <c r="L15" s="189" t="s">
        <v>97</v>
      </c>
      <c r="M15" s="189" t="s">
        <v>98</v>
      </c>
    </row>
    <row r="16" spans="2:16" ht="12" customHeight="1" thickBot="1">
      <c r="I16" s="91" t="s">
        <v>44</v>
      </c>
      <c r="J16" s="92">
        <v>0.39</v>
      </c>
      <c r="K16" s="92">
        <v>1.1000000000000001</v>
      </c>
      <c r="L16" s="188"/>
      <c r="M16" s="188"/>
    </row>
    <row r="17" spans="9:13" ht="15.75" thickBot="1">
      <c r="I17" s="91" t="s">
        <v>47</v>
      </c>
      <c r="J17" s="93">
        <v>-1.28</v>
      </c>
      <c r="K17" s="93">
        <v>0.82</v>
      </c>
      <c r="L17" s="190" t="s">
        <v>99</v>
      </c>
      <c r="M17" s="190" t="s">
        <v>88</v>
      </c>
    </row>
    <row r="18" spans="9:13" ht="9" customHeight="1" thickBot="1">
      <c r="I18" s="91" t="s">
        <v>45</v>
      </c>
      <c r="J18" s="93">
        <v>-0.43</v>
      </c>
      <c r="K18" s="93">
        <v>1.07</v>
      </c>
      <c r="L18" s="191"/>
      <c r="M18" s="191"/>
    </row>
  </sheetData>
  <mergeCells count="32">
    <mergeCell ref="L15:L16"/>
    <mergeCell ref="M15:M16"/>
    <mergeCell ref="L17:L18"/>
    <mergeCell ref="M17:M18"/>
    <mergeCell ref="O7:P7"/>
    <mergeCell ref="L9:L10"/>
    <mergeCell ref="M9:M10"/>
    <mergeCell ref="L11:L12"/>
    <mergeCell ref="M11:M12"/>
    <mergeCell ref="L13:L14"/>
    <mergeCell ref="M13:M14"/>
    <mergeCell ref="E6:E7"/>
    <mergeCell ref="F6:F7"/>
    <mergeCell ref="G6:G7"/>
    <mergeCell ref="L7:L8"/>
    <mergeCell ref="M7:M8"/>
    <mergeCell ref="E2:F2"/>
    <mergeCell ref="E12:E13"/>
    <mergeCell ref="F12:F13"/>
    <mergeCell ref="G12:G13"/>
    <mergeCell ref="E14:E15"/>
    <mergeCell ref="F14:F15"/>
    <mergeCell ref="G14:G15"/>
    <mergeCell ref="E8:E9"/>
    <mergeCell ref="F8:F9"/>
    <mergeCell ref="G8:G9"/>
    <mergeCell ref="E10:E11"/>
    <mergeCell ref="F10:F11"/>
    <mergeCell ref="G10:G11"/>
    <mergeCell ref="E4:E5"/>
    <mergeCell ref="F4:F5"/>
    <mergeCell ref="G4:G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6"/>
  <sheetViews>
    <sheetView zoomScale="115" zoomScaleNormal="115" workbookViewId="0">
      <selection activeCell="C19" sqref="C19"/>
    </sheetView>
  </sheetViews>
  <sheetFormatPr baseColWidth="10" defaultRowHeight="15"/>
  <sheetData>
    <row r="1" spans="1:6" ht="26.25" thickTop="1" thickBot="1">
      <c r="A1" s="60" t="s">
        <v>80</v>
      </c>
      <c r="B1" s="61" t="s">
        <v>55</v>
      </c>
      <c r="C1" s="62" t="s">
        <v>56</v>
      </c>
      <c r="D1" s="63" t="s">
        <v>79</v>
      </c>
      <c r="E1" s="63" t="s">
        <v>77</v>
      </c>
      <c r="F1" s="63" t="s">
        <v>78</v>
      </c>
    </row>
    <row r="2" spans="1:6" ht="49.5" thickTop="1" thickBot="1">
      <c r="A2" s="8" t="s">
        <v>20</v>
      </c>
      <c r="B2" s="52">
        <v>71.071428571428569</v>
      </c>
      <c r="C2" s="10">
        <v>10.049602255537554</v>
      </c>
      <c r="D2" s="192">
        <v>-4.8571428571428612</v>
      </c>
      <c r="E2" s="194">
        <v>14.464051687158449</v>
      </c>
      <c r="F2" s="196">
        <v>0.2310522409565956</v>
      </c>
    </row>
    <row r="3" spans="1:6" ht="16.5" thickTop="1" thickBot="1">
      <c r="A3" s="60" t="s">
        <v>80</v>
      </c>
      <c r="B3" s="61" t="s">
        <v>55</v>
      </c>
      <c r="C3" s="18">
        <v>7.7406448321559385</v>
      </c>
      <c r="D3" s="193"/>
      <c r="E3" s="195"/>
      <c r="F3" s="197"/>
    </row>
    <row r="4" spans="1:6" ht="15.75" thickTop="1">
      <c r="A4" s="64" t="s">
        <v>44</v>
      </c>
      <c r="B4" s="65">
        <v>0.39285714285714285</v>
      </c>
      <c r="C4" s="66">
        <v>1.1006741191122449</v>
      </c>
      <c r="D4" s="198">
        <v>-0.8</v>
      </c>
      <c r="E4" s="199">
        <v>0.90723586959341673</v>
      </c>
      <c r="F4" s="200">
        <v>5.7544573191749392E-3</v>
      </c>
    </row>
    <row r="5" spans="1:6">
      <c r="A5" s="64" t="s">
        <v>43</v>
      </c>
      <c r="B5" s="67">
        <v>1.1928571428571428</v>
      </c>
      <c r="C5" s="68">
        <v>0.42147047659042813</v>
      </c>
      <c r="D5" s="198"/>
      <c r="E5" s="199"/>
      <c r="F5" s="200"/>
    </row>
    <row r="6" spans="1:6">
      <c r="A6" s="15" t="s">
        <v>45</v>
      </c>
      <c r="B6" s="56">
        <v>-0.42857142857142855</v>
      </c>
      <c r="C6" s="18">
        <v>1.0708936393560224</v>
      </c>
    </row>
    <row r="7" spans="1:6">
      <c r="A7" s="15" t="s">
        <v>48</v>
      </c>
      <c r="B7" s="56">
        <v>0.50714285714285712</v>
      </c>
      <c r="C7" s="17">
        <v>0.88531983417926929</v>
      </c>
    </row>
    <row r="8" spans="1:6">
      <c r="A8" s="64" t="s">
        <v>46</v>
      </c>
      <c r="B8" s="65">
        <v>0.1</v>
      </c>
      <c r="C8" s="66">
        <v>1.2812253749978813</v>
      </c>
      <c r="D8" s="69"/>
      <c r="E8" s="69"/>
      <c r="F8" s="69"/>
    </row>
    <row r="9" spans="1:6">
      <c r="A9" s="64" t="s">
        <v>43</v>
      </c>
      <c r="B9" s="67">
        <v>1.1928571428571428</v>
      </c>
      <c r="C9" s="68">
        <v>0.42147047659042813</v>
      </c>
      <c r="D9" s="69"/>
      <c r="E9" s="69"/>
      <c r="F9" s="69"/>
    </row>
    <row r="10" spans="1:6">
      <c r="A10" s="15" t="s">
        <v>47</v>
      </c>
      <c r="B10" s="54">
        <v>-1.2785714285714285</v>
      </c>
      <c r="C10" s="17">
        <v>0.8229202890911137</v>
      </c>
    </row>
    <row r="11" spans="1:6">
      <c r="A11" s="15" t="s">
        <v>48</v>
      </c>
      <c r="B11" s="56">
        <v>0.50714285714285712</v>
      </c>
      <c r="C11" s="17">
        <v>0.88531983417926929</v>
      </c>
    </row>
    <row r="12" spans="1:6">
      <c r="A12" s="64" t="s">
        <v>46</v>
      </c>
      <c r="B12" s="65">
        <v>0.1</v>
      </c>
      <c r="C12" s="66">
        <v>1.2812253749978813</v>
      </c>
      <c r="D12" s="69"/>
      <c r="E12" s="69"/>
      <c r="F12" s="69"/>
    </row>
    <row r="13" spans="1:6">
      <c r="A13" s="64" t="s">
        <v>44</v>
      </c>
      <c r="B13" s="65">
        <v>0.39285714285714285</v>
      </c>
      <c r="C13" s="66">
        <v>1.1006741191122449</v>
      </c>
      <c r="D13" s="69"/>
      <c r="E13" s="69"/>
      <c r="F13" s="69"/>
    </row>
    <row r="14" spans="1:6">
      <c r="A14" s="15" t="s">
        <v>47</v>
      </c>
      <c r="B14" s="54">
        <v>-1.2785714285714285</v>
      </c>
      <c r="C14" s="17">
        <v>0.8229202890911137</v>
      </c>
    </row>
    <row r="15" spans="1:6" ht="15.75" thickBot="1">
      <c r="A15" s="24" t="s">
        <v>45</v>
      </c>
      <c r="B15" s="58">
        <v>-0.42857142857142855</v>
      </c>
      <c r="C15" s="27">
        <v>1.0708936393560224</v>
      </c>
    </row>
    <row r="16" spans="1:6" ht="15.75" thickTop="1"/>
  </sheetData>
  <mergeCells count="6">
    <mergeCell ref="D2:D3"/>
    <mergeCell ref="E2:E3"/>
    <mergeCell ref="F2:F3"/>
    <mergeCell ref="D4:D5"/>
    <mergeCell ref="E4:E5"/>
    <mergeCell ref="F4:F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VARIABLESDEMOGRAFICAS</vt:lpstr>
      <vt:lpstr>MEDIDAS RADIOGCASeISQ</vt:lpstr>
      <vt:lpstr>COMPLICACIONES</vt:lpstr>
      <vt:lpstr>MEDIDAS ISQ</vt:lpstr>
      <vt:lpstr>Hoja1</vt:lpstr>
      <vt:lpstr>Hoja2</vt:lpstr>
      <vt:lpstr>Resultados</vt:lpstr>
      <vt:lpstr>tabla 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jorge jefferson parra alzate</cp:lastModifiedBy>
  <dcterms:created xsi:type="dcterms:W3CDTF">2018-07-13T20:43:56Z</dcterms:created>
  <dcterms:modified xsi:type="dcterms:W3CDTF">2025-05-18T05:59:57Z</dcterms:modified>
</cp:coreProperties>
</file>