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8"/>
  <workbookPr/>
  <xr:revisionPtr revIDLastSave="0" documentId="8_{383D684B-4222-4619-A571-61FBDDBC8E36}" xr6:coauthVersionLast="47" xr6:coauthVersionMax="47" xr10:uidLastSave="{00000000-0000-0000-0000-000000000000}"/>
  <bookViews>
    <workbookView xWindow="0" yWindow="0" windowWidth="19200" windowHeight="6800" firstSheet="2" activeTab="2" xr2:uid="{00000000-000D-0000-FFFF-FFFF00000000}"/>
  </bookViews>
  <sheets>
    <sheet name="resulatados" sheetId="7" state="hidden" r:id="rId1"/>
    <sheet name="Hoja3" sheetId="8" state="hidden" r:id="rId2"/>
    <sheet name="Hoja1" sheetId="9" r:id="rId3"/>
    <sheet name="Muestra" sheetId="1" state="hidden" r:id="rId4"/>
    <sheet name="pacientes" sheetId="4" state="hidden" r:id="rId5"/>
  </sheets>
  <definedNames>
    <definedName name="_xlnm._FilterDatabase" localSheetId="3" hidden="1">Muestra!$L$1:$R$21</definedName>
  </definedNames>
  <calcPr calcId="191028"/>
  <pivotCaches>
    <pivotCache cacheId="10952" r:id="rId6"/>
    <pivotCache cacheId="10953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9" l="1"/>
  <c r="O21" i="8"/>
  <c r="O20" i="8"/>
  <c r="O19" i="8"/>
  <c r="O18" i="8"/>
  <c r="O17" i="8"/>
  <c r="O16" i="8"/>
  <c r="O15" i="8"/>
  <c r="O14" i="8"/>
  <c r="K10" i="8"/>
  <c r="I10" i="8"/>
  <c r="K9" i="8"/>
  <c r="I9" i="8"/>
  <c r="K8" i="8"/>
  <c r="I8" i="8"/>
  <c r="K7" i="8"/>
  <c r="I7" i="8"/>
  <c r="K6" i="8"/>
  <c r="I6" i="8"/>
  <c r="K5" i="8"/>
  <c r="I5" i="8"/>
  <c r="AE9" i="7"/>
  <c r="AC9" i="7"/>
  <c r="AE8" i="7"/>
  <c r="AC8" i="7"/>
  <c r="AE7" i="7"/>
  <c r="AC7" i="7"/>
  <c r="AE6" i="7"/>
  <c r="AC6" i="7"/>
  <c r="AE5" i="7"/>
  <c r="AC5" i="7"/>
  <c r="AE4" i="7"/>
  <c r="AC4" i="7"/>
</calcChain>
</file>

<file path=xl/sharedStrings.xml><?xml version="1.0" encoding="utf-8"?>
<sst xmlns="http://schemas.openxmlformats.org/spreadsheetml/2006/main" count="407" uniqueCount="128">
  <si>
    <t>PREUBA</t>
  </si>
  <si>
    <t>OBJETIVO</t>
  </si>
  <si>
    <t>ANALISIS EXPOLORATORIO DE DATSO</t>
  </si>
  <si>
    <t>DESCRIBIR LA MUESTRA</t>
  </si>
  <si>
    <t>RESULTADSO POPR SEXTANTE</t>
  </si>
  <si>
    <t>SEXTANTE</t>
  </si>
  <si>
    <t>VARIABLE</t>
  </si>
  <si>
    <t>n</t>
  </si>
  <si>
    <t>Mean</t>
  </si>
  <si>
    <t>Standard Error</t>
  </si>
  <si>
    <t>Median</t>
  </si>
  <si>
    <t>Maximum</t>
  </si>
  <si>
    <t>Minimum</t>
  </si>
  <si>
    <t>IQR</t>
  </si>
  <si>
    <t>d´Agostino p-value</t>
  </si>
  <si>
    <t>MW p-value</t>
  </si>
  <si>
    <t>Sextante</t>
  </si>
  <si>
    <t>Espacio</t>
  </si>
  <si>
    <t>Posiciona</t>
  </si>
  <si>
    <t>Z proportions p.-value</t>
  </si>
  <si>
    <t>KW</t>
  </si>
  <si>
    <t>NEMENYI TEST</t>
  </si>
  <si>
    <t>dÁgsotino</t>
  </si>
  <si>
    <t>Determinara si las varaibles continuas presentan distribucion noram</t>
  </si>
  <si>
    <t>%</t>
  </si>
  <si>
    <t>Group</t>
  </si>
  <si>
    <t>P value</t>
  </si>
  <si>
    <t>group 1</t>
  </si>
  <si>
    <t>group 2</t>
  </si>
  <si>
    <t>mean</t>
  </si>
  <si>
    <t>std err</t>
  </si>
  <si>
    <t>p-value</t>
  </si>
  <si>
    <t>MW</t>
  </si>
  <si>
    <t>Comparar sextantes a nivel severidad y sexo</t>
  </si>
  <si>
    <t>D1</t>
  </si>
  <si>
    <t>Moderado</t>
  </si>
  <si>
    <t>N/A</t>
  </si>
  <si>
    <t>D2</t>
  </si>
  <si>
    <t>Z de proporciones</t>
  </si>
  <si>
    <t>Comprar posicionamientso a nnivel de sextantes</t>
  </si>
  <si>
    <t>Severo</t>
  </si>
  <si>
    <t>D3</t>
  </si>
  <si>
    <t>Comprar las distancais de los extantes{</t>
  </si>
  <si>
    <t>D4</t>
  </si>
  <si>
    <t>Nemenyi</t>
  </si>
  <si>
    <t>Ubicra las diferencias</t>
  </si>
  <si>
    <t>D5</t>
  </si>
  <si>
    <t>Software</t>
  </si>
  <si>
    <t>D6</t>
  </si>
  <si>
    <t>Real Stattistics V8.3 que es el mimsos R para Excel</t>
  </si>
  <si>
    <t>F</t>
  </si>
  <si>
    <t>M</t>
  </si>
  <si>
    <t>(Todas)</t>
  </si>
  <si>
    <t>Two-sample Proportion Z-Test</t>
  </si>
  <si>
    <t>Etiquetas de columna</t>
  </si>
  <si>
    <t>Sample size 1</t>
  </si>
  <si>
    <t>(en blanco)</t>
  </si>
  <si>
    <t>Total general</t>
  </si>
  <si>
    <t># of Successes 1</t>
  </si>
  <si>
    <t>Cuenta de Paciente</t>
  </si>
  <si>
    <t>Sample size 2</t>
  </si>
  <si>
    <t># of Successes 2</t>
  </si>
  <si>
    <t>Tails</t>
  </si>
  <si>
    <t>Alpha</t>
  </si>
  <si>
    <t>difference</t>
  </si>
  <si>
    <t>est hyp</t>
  </si>
  <si>
    <t>s.e.</t>
  </si>
  <si>
    <t>z-stat</t>
  </si>
  <si>
    <t>lower</t>
  </si>
  <si>
    <t>upper</t>
  </si>
  <si>
    <t>Cohen's h</t>
  </si>
  <si>
    <t>examne</t>
  </si>
  <si>
    <t>peerodobtitois}</t>
  </si>
  <si>
    <t>Tamañop de una muestra para una prueba Chi cuadraddo, para evlaur al relacion periodontitis vs intolerancaoi la gluten</t>
  </si>
  <si>
    <t>Efecto de error 0,5</t>
  </si>
  <si>
    <t>Potencia 80%</t>
  </si>
  <si>
    <t>Confainza 95%</t>
  </si>
  <si>
    <t>Etiquetas de fila</t>
  </si>
  <si>
    <t>se tomana 36 ára minimizar el errror d emeustreo</t>
  </si>
  <si>
    <t>#</t>
  </si>
  <si>
    <t>Paciente</t>
  </si>
  <si>
    <t>SEXO</t>
  </si>
  <si>
    <t>SEVERIDAD</t>
  </si>
  <si>
    <t>Paciente 12</t>
  </si>
  <si>
    <t>pone</t>
  </si>
  <si>
    <t xml:space="preserve">Paciente 17 </t>
  </si>
  <si>
    <t xml:space="preserve">Paciente 18 </t>
  </si>
  <si>
    <t xml:space="preserve">Paciente 20 </t>
  </si>
  <si>
    <t xml:space="preserve">Paciente 26 </t>
  </si>
  <si>
    <t>Paciente 27</t>
  </si>
  <si>
    <t>Paciente  29</t>
  </si>
  <si>
    <t xml:space="preserve">Paciente 30  </t>
  </si>
  <si>
    <t>Paciente 31</t>
  </si>
  <si>
    <t>Paciente 34</t>
  </si>
  <si>
    <t>Paciente 42</t>
  </si>
  <si>
    <t>Paciente  36</t>
  </si>
  <si>
    <t>Paciente 46</t>
  </si>
  <si>
    <t>Paciente 53</t>
  </si>
  <si>
    <t>pacietne 37</t>
  </si>
  <si>
    <t>pacietne 38</t>
  </si>
  <si>
    <t>Paciente 41</t>
  </si>
  <si>
    <t>Paciente 55</t>
  </si>
  <si>
    <t>Paciente 58</t>
  </si>
  <si>
    <t>Paciente 59</t>
  </si>
  <si>
    <t>3er Objetivo</t>
  </si>
  <si>
    <t>Torres Paula</t>
  </si>
  <si>
    <t xml:space="preserve">Parra Reyes Miguel </t>
  </si>
  <si>
    <t>Garcia Arenas Aura Jineth</t>
  </si>
  <si>
    <t xml:space="preserve">Forero Castro Nicolas </t>
  </si>
  <si>
    <t xml:space="preserve">Reyes Alexander </t>
  </si>
  <si>
    <t xml:space="preserve">Moreno Jorge </t>
  </si>
  <si>
    <t xml:space="preserve">Riascos Luisa </t>
  </si>
  <si>
    <t xml:space="preserve">Rosales Jessica </t>
  </si>
  <si>
    <t xml:space="preserve">Castro matilde </t>
  </si>
  <si>
    <t xml:space="preserve">Castrillon Jordan </t>
  </si>
  <si>
    <t>Paciente 36</t>
  </si>
  <si>
    <t xml:space="preserve">Mena Dario </t>
  </si>
  <si>
    <t xml:space="preserve">Romero Marcela </t>
  </si>
  <si>
    <t>Paciente  46</t>
  </si>
  <si>
    <t xml:space="preserve">Valencia Cristian </t>
  </si>
  <si>
    <t xml:space="preserve">Pantoja Alejandra </t>
  </si>
  <si>
    <t xml:space="preserve">Castro Cristian </t>
  </si>
  <si>
    <t xml:space="preserve">Mora Luis Fernando </t>
  </si>
  <si>
    <t xml:space="preserve">Arizabaleta Luz Estella </t>
  </si>
  <si>
    <t xml:space="preserve">Navarrete Valeria </t>
  </si>
  <si>
    <t xml:space="preserve">Perez Anamaria </t>
  </si>
  <si>
    <t xml:space="preserve">Pacietne 59 </t>
  </si>
  <si>
    <t xml:space="preserve">Marquez Manuel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</si>
</sst>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8" formatCode="0.0%"/>
    <numFmt numFmtId="169" formatCode="0.000"/>
    <numFmt numFmtId="170" formatCode="0.0000"/>
  </numFmts>
  <fonts count="12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name val="Calibri"/>
      <charset val="134"/>
      <scheme val="minor"/>
    </font>
    <font>
      <sz val="14"/>
      <color theme="1"/>
      <name val="Calibri"/>
      <charset val="134"/>
      <scheme val="minor"/>
    </font>
    <font>
      <sz val="16"/>
      <color theme="1"/>
      <name val="Calibri"/>
      <charset val="134"/>
      <scheme val="minor"/>
    </font>
    <font>
      <sz val="16"/>
      <name val="Calibri"/>
      <charset val="134"/>
      <scheme val="minor"/>
    </font>
    <font>
      <sz val="16"/>
      <color rgb="FF00000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rgb="FFFF0000"/>
      <name val="Calibri"/>
      <charset val="134"/>
      <scheme val="minor"/>
    </font>
    <font>
      <sz val="11"/>
      <color rgb="FFFF0000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5117038483843"/>
        <bgColor theme="4" tint="0.79995117038483843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3999450666829432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60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4" fillId="2" borderId="2" xfId="0" applyFont="1" applyFill="1" applyBorder="1"/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5" fillId="2" borderId="2" xfId="0" applyFont="1" applyFill="1" applyBorder="1"/>
    <xf numFmtId="0" fontId="6" fillId="2" borderId="2" xfId="0" applyFont="1" applyFill="1" applyBorder="1" applyAlignment="1">
      <alignment horizontal="left"/>
    </xf>
    <xf numFmtId="0" fontId="4" fillId="2" borderId="3" xfId="0" applyFont="1" applyFill="1" applyBorder="1"/>
    <xf numFmtId="0" fontId="4" fillId="0" borderId="2" xfId="0" applyFont="1" applyBorder="1"/>
    <xf numFmtId="0" fontId="0" fillId="0" borderId="4" xfId="0" applyBorder="1"/>
    <xf numFmtId="0" fontId="3" fillId="0" borderId="0" xfId="0" applyFont="1"/>
    <xf numFmtId="0" fontId="4" fillId="2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/>
    </xf>
    <xf numFmtId="0" fontId="4" fillId="2" borderId="5" xfId="0" applyFont="1" applyFill="1" applyBorder="1"/>
    <xf numFmtId="0" fontId="4" fillId="0" borderId="0" xfId="0" applyFont="1"/>
    <xf numFmtId="0" fontId="0" fillId="0" borderId="0" xfId="0" applyAlignment="1">
      <alignment horizontal="left"/>
    </xf>
    <xf numFmtId="0" fontId="0" fillId="3" borderId="0" xfId="0" applyFill="1"/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/>
    <xf numFmtId="168" fontId="0" fillId="0" borderId="5" xfId="1" applyNumberFormat="1" applyFont="1" applyBorder="1" applyAlignment="1">
      <alignment horizontal="center"/>
    </xf>
    <xf numFmtId="169" fontId="8" fillId="0" borderId="5" xfId="0" applyNumberFormat="1" applyFont="1" applyBorder="1" applyAlignment="1">
      <alignment horizontal="center"/>
    </xf>
    <xf numFmtId="169" fontId="0" fillId="0" borderId="5" xfId="0" applyNumberForma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2" fontId="0" fillId="0" borderId="5" xfId="0" applyNumberFormat="1" applyBorder="1"/>
    <xf numFmtId="0" fontId="0" fillId="0" borderId="9" xfId="0" applyBorder="1"/>
    <xf numFmtId="169" fontId="9" fillId="0" borderId="5" xfId="0" applyNumberFormat="1" applyFont="1" applyBorder="1"/>
    <xf numFmtId="0" fontId="0" fillId="0" borderId="10" xfId="0" applyBorder="1"/>
    <xf numFmtId="169" fontId="0" fillId="0" borderId="5" xfId="0" applyNumberFormat="1" applyBorder="1"/>
    <xf numFmtId="0" fontId="0" fillId="0" borderId="11" xfId="0" applyBorder="1"/>
    <xf numFmtId="0" fontId="0" fillId="0" borderId="5" xfId="0" applyBorder="1" applyAlignment="1">
      <alignment horizontal="right"/>
    </xf>
    <xf numFmtId="169" fontId="8" fillId="0" borderId="5" xfId="0" applyNumberFormat="1" applyFont="1" applyBorder="1"/>
    <xf numFmtId="0" fontId="0" fillId="0" borderId="12" xfId="0" applyBorder="1" applyAlignment="1">
      <alignment horizontal="right"/>
    </xf>
    <xf numFmtId="0" fontId="0" fillId="0" borderId="12" xfId="0" applyBorder="1"/>
    <xf numFmtId="169" fontId="0" fillId="0" borderId="13" xfId="0" applyNumberFormat="1" applyBorder="1"/>
    <xf numFmtId="169" fontId="0" fillId="0" borderId="14" xfId="0" applyNumberFormat="1" applyBorder="1"/>
    <xf numFmtId="169" fontId="8" fillId="0" borderId="12" xfId="0" applyNumberFormat="1" applyFont="1" applyBorder="1"/>
    <xf numFmtId="169" fontId="0" fillId="0" borderId="12" xfId="0" applyNumberFormat="1" applyBorder="1"/>
    <xf numFmtId="169" fontId="8" fillId="0" borderId="13" xfId="0" applyNumberFormat="1" applyFont="1" applyBorder="1"/>
    <xf numFmtId="0" fontId="10" fillId="0" borderId="15" xfId="0" applyFont="1" applyBorder="1" applyAlignment="1">
      <alignment horizontal="center"/>
    </xf>
    <xf numFmtId="170" fontId="9" fillId="0" borderId="13" xfId="0" applyNumberFormat="1" applyFont="1" applyBorder="1"/>
    <xf numFmtId="0" fontId="0" fillId="0" borderId="14" xfId="0" applyBorder="1"/>
    <xf numFmtId="0" fontId="7" fillId="4" borderId="5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5" borderId="5" xfId="0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 wrapText="1"/>
    </xf>
    <xf numFmtId="0" fontId="7" fillId="5" borderId="5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1" defaultTableStyle="TableStyleMedium2" defaultPivotStyle="PivotStyleLight16">
    <tableStyle name="Invisible" pivot="0" table="0" count="0" xr9:uid="{382FCFED-4DA5-4016-AC03-F2818FC99C0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en-US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Box Plot with Outliers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resulatados!#REF!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val>
            <c:numRef>
              <c:f>resulatados!#REF!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resulatados!#REF!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2C44-46EB-9F25-60D385D99AB5}"/>
            </c:ext>
          </c:extLst>
        </c:ser>
        <c:ser>
          <c:idx val="1"/>
          <c:order val="1"/>
          <c:tx>
            <c:strRef>
              <c:f>resulatados!#REF!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errBars>
            <c:errBarType val="minus"/>
            <c:errValType val="percentage"/>
            <c:noEndCap val="0"/>
            <c:val val="100"/>
          </c:errBars>
          <c:val>
            <c:numRef>
              <c:f>resulatados!#REF!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resulatados!#REF!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2C44-46EB-9F25-60D385D99AB5}"/>
            </c:ext>
          </c:extLst>
        </c:ser>
        <c:ser>
          <c:idx val="2"/>
          <c:order val="2"/>
          <c:tx>
            <c:strRef>
              <c:f>resulatados!#REF!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val>
            <c:numRef>
              <c:f>resulatados!#REF!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resulatados!#REF!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2C44-46EB-9F25-60D385D99AB5}"/>
            </c:ext>
          </c:extLst>
        </c:ser>
        <c:ser>
          <c:idx val="3"/>
          <c:order val="3"/>
          <c:tx>
            <c:strRef>
              <c:f>resulatados!#REF!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</c:errBars>
          <c:val>
            <c:numRef>
              <c:f>resulatados!#REF!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resulatados!#REF!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2C44-46EB-9F25-60D385D99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73529536"/>
        <c:axId val="1978430096"/>
      </c:barChart>
      <c:scatterChart>
        <c:scatterStyle val="lineMarker"/>
        <c:varyColors val="0"/>
        <c:ser>
          <c:idx val="4"/>
          <c:order val="4"/>
          <c:tx>
            <c:strRef>
              <c:f>"m"</c:f>
              <c:strCache>
                <c:ptCount val="1"/>
                <c:pt idx="0">
                  <c:v>m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</c:spPr>
          <c:marker>
            <c:symbol val="x"/>
            <c:size val="5"/>
            <c:spPr>
              <a:ln w="6350" cap="flat" cmpd="sng" algn="ctr">
                <a:solidFill>
                  <a:srgbClr val="000000"/>
                </a:solidFill>
                <a:prstDash val="solid"/>
                <a:round/>
              </a:ln>
            </c:spPr>
          </c:marker>
          <c:yVal>
            <c:numRef>
              <c:f>resulatados!#REF!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C44-46EB-9F25-60D385D99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3529536"/>
        <c:axId val="1978430096"/>
      </c:scatterChart>
      <c:catAx>
        <c:axId val="1973529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8430096"/>
        <c:crosses val="autoZero"/>
        <c:auto val="1"/>
        <c:lblAlgn val="ctr"/>
        <c:lblOffset val="100"/>
        <c:noMultiLvlLbl val="0"/>
      </c:catAx>
      <c:valAx>
        <c:axId val="19784300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352953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12</xdr:row>
      <xdr:rowOff>76200</xdr:rowOff>
    </xdr:from>
    <xdr:to>
      <xdr:col>13</xdr:col>
      <xdr:colOff>69396</xdr:colOff>
      <xdr:row>27</xdr:row>
      <xdr:rowOff>25854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12</xdr:col>
      <xdr:colOff>695741</xdr:colOff>
      <xdr:row>19</xdr:row>
      <xdr:rowOff>48137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51750" y="0"/>
          <a:ext cx="3000375" cy="355282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base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namericana" refreshedDate="44968.9050458333" createdVersion="7" refreshedVersion="7" minRefreshableVersion="3" recordCount="21" xr:uid="{00000000-000A-0000-FFFF-FFFF00000000}">
  <cacheSource type="worksheet">
    <worksheetSource ref="L1:R22" sheet="base" r:id="rId2"/>
  </cacheSource>
  <cacheFields count="7">
    <cacheField name="Paciente" numFmtId="0">
      <sharedItems containsSemiMixedTypes="0" containsNonDate="0" containsString="0"/>
    </cacheField>
    <cacheField name="D1" numFmtId="0">
      <sharedItems containsBlank="1" count="2">
        <s v="Posiciona"/>
        <m/>
      </sharedItems>
    </cacheField>
    <cacheField name="D2" numFmtId="0">
      <sharedItems containsBlank="1" count="3">
        <s v="Espacio"/>
        <s v="Posiciona"/>
        <m/>
      </sharedItems>
    </cacheField>
    <cacheField name="D3" numFmtId="0">
      <sharedItems containsBlank="1" count="3">
        <s v="Espacio"/>
        <s v="Posiciona"/>
        <m/>
      </sharedItems>
    </cacheField>
    <cacheField name="D4" numFmtId="0">
      <sharedItems containsBlank="1" count="3">
        <s v="Espacio"/>
        <s v="Posiciona"/>
        <m/>
      </sharedItems>
    </cacheField>
    <cacheField name="D5" numFmtId="0">
      <sharedItems containsBlank="1" count="3">
        <s v="Espacio"/>
        <s v="Posiciona"/>
        <m/>
      </sharedItems>
    </cacheField>
    <cacheField name="D6" numFmtId="0">
      <sharedItems containsBlank="1" count="3">
        <s v="Posiciona"/>
        <s v="Espacio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namericana" refreshedDate="45015.618118518498" createdVersion="7" refreshedVersion="7" minRefreshableVersion="3" recordCount="14" xr:uid="{00000000-000A-0000-FFFF-FFFF01000000}">
  <cacheSource type="worksheet">
    <worksheetSource ref="A1:B15" sheet="Hoja1"/>
  </cacheSource>
  <cacheFields count="2">
    <cacheField name="examne" numFmtId="0">
      <sharedItems containsSemiMixedTypes="0" containsString="0" containsNumber="1" containsInteger="1" minValue="0" maxValue="1" count="2">
        <n v="1"/>
        <n v="0"/>
      </sharedItems>
    </cacheField>
    <cacheField name="peerodobtitois}" numFmtId="0">
      <sharedItems containsSemiMixedTypes="0" containsString="0" containsNumber="1" containsInteger="1" minValue="0" maxValue="4" count="2">
        <n v="3"/>
        <n v="4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s v="Paciente 12"/>
    <x v="0"/>
    <x v="0"/>
    <x v="0"/>
    <x v="0"/>
    <x v="0"/>
    <x v="0"/>
  </r>
  <r>
    <s v="Paciente 17 "/>
    <x v="0"/>
    <x v="1"/>
    <x v="1"/>
    <x v="0"/>
    <x v="1"/>
    <x v="0"/>
  </r>
  <r>
    <s v="Paciente 18 "/>
    <x v="0"/>
    <x v="0"/>
    <x v="0"/>
    <x v="0"/>
    <x v="0"/>
    <x v="0"/>
  </r>
  <r>
    <s v="Paciente 20 "/>
    <x v="0"/>
    <x v="1"/>
    <x v="1"/>
    <x v="1"/>
    <x v="1"/>
    <x v="0"/>
  </r>
  <r>
    <s v="Paciente 26 "/>
    <x v="0"/>
    <x v="0"/>
    <x v="0"/>
    <x v="0"/>
    <x v="0"/>
    <x v="1"/>
  </r>
  <r>
    <s v="Paciente 27"/>
    <x v="0"/>
    <x v="1"/>
    <x v="0"/>
    <x v="0"/>
    <x v="0"/>
    <x v="1"/>
  </r>
  <r>
    <s v="Paciente  29"/>
    <x v="0"/>
    <x v="0"/>
    <x v="0"/>
    <x v="0"/>
    <x v="0"/>
    <x v="1"/>
  </r>
  <r>
    <s v="Paciente 30  "/>
    <x v="0"/>
    <x v="0"/>
    <x v="0"/>
    <x v="0"/>
    <x v="0"/>
    <x v="1"/>
  </r>
  <r>
    <s v="Paciente 31"/>
    <x v="0"/>
    <x v="0"/>
    <x v="0"/>
    <x v="0"/>
    <x v="0"/>
    <x v="1"/>
  </r>
  <r>
    <s v="Paciente 34"/>
    <x v="0"/>
    <x v="1"/>
    <x v="0"/>
    <x v="0"/>
    <x v="0"/>
    <x v="0"/>
  </r>
  <r>
    <s v="Paciente 42"/>
    <x v="0"/>
    <x v="1"/>
    <x v="1"/>
    <x v="0"/>
    <x v="0"/>
    <x v="1"/>
  </r>
  <r>
    <s v="Paciente  36"/>
    <x v="0"/>
    <x v="1"/>
    <x v="1"/>
    <x v="0"/>
    <x v="1"/>
    <x v="0"/>
  </r>
  <r>
    <s v="Paciente 46"/>
    <x v="0"/>
    <x v="1"/>
    <x v="1"/>
    <x v="1"/>
    <x v="0"/>
    <x v="0"/>
  </r>
  <r>
    <s v="Paciente 53"/>
    <x v="0"/>
    <x v="1"/>
    <x v="0"/>
    <x v="0"/>
    <x v="0"/>
    <x v="1"/>
  </r>
  <r>
    <s v="pacietne 37"/>
    <x v="0"/>
    <x v="0"/>
    <x v="1"/>
    <x v="1"/>
    <x v="0"/>
    <x v="0"/>
  </r>
  <r>
    <s v="pacietne 38"/>
    <x v="0"/>
    <x v="1"/>
    <x v="1"/>
    <x v="0"/>
    <x v="1"/>
    <x v="0"/>
  </r>
  <r>
    <s v="Paciente 41"/>
    <x v="0"/>
    <x v="1"/>
    <x v="0"/>
    <x v="0"/>
    <x v="0"/>
    <x v="1"/>
  </r>
  <r>
    <s v="Paciente 55"/>
    <x v="0"/>
    <x v="1"/>
    <x v="1"/>
    <x v="1"/>
    <x v="0"/>
    <x v="0"/>
  </r>
  <r>
    <s v="Paciente 58"/>
    <x v="0"/>
    <x v="0"/>
    <x v="0"/>
    <x v="0"/>
    <x v="0"/>
    <x v="1"/>
  </r>
  <r>
    <s v="Paciente 59"/>
    <x v="0"/>
    <x v="1"/>
    <x v="0"/>
    <x v="1"/>
    <x v="1"/>
    <x v="0"/>
  </r>
  <r>
    <m/>
    <x v="1"/>
    <x v="2"/>
    <x v="2"/>
    <x v="2"/>
    <x v="2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x v="0"/>
    <x v="0"/>
  </r>
  <r>
    <x v="0"/>
    <x v="0"/>
  </r>
  <r>
    <x v="0"/>
    <x v="0"/>
  </r>
  <r>
    <x v="1"/>
    <x v="1"/>
  </r>
  <r>
    <x v="1"/>
    <x v="1"/>
  </r>
  <r>
    <x v="1"/>
    <x v="1"/>
  </r>
  <r>
    <x v="1"/>
    <x v="0"/>
  </r>
  <r>
    <x v="0"/>
    <x v="0"/>
  </r>
  <r>
    <x v="0"/>
    <x v="1"/>
  </r>
  <r>
    <x v="0"/>
    <x v="1"/>
  </r>
  <r>
    <x v="0"/>
    <x v="0"/>
  </r>
  <r>
    <x v="1"/>
    <x v="0"/>
  </r>
  <r>
    <x v="1"/>
    <x v="0"/>
  </r>
  <r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laDinámica1" cacheId="10952" applyNumberFormats="0" applyBorderFormats="0" applyFontFormats="0" applyPatternFormats="0" applyAlignmentFormats="0" applyWidthHeightFormats="1" dataCaption="Valores" updatedVersion="7" minRefreshableVersion="3" useAutoFormatting="1" createdVersion="7" indent="0" outline="1" outlineData="1" multipleFieldFilters="0">
  <location ref="A7:E9" firstHeaderRow="1" firstDataRow="2" firstDataCol="1" rowPageCount="5" colPageCount="1"/>
  <pivotFields count="7">
    <pivotField dataField="1" showAll="0"/>
    <pivotField axis="axisPage" showAll="0">
      <items count="3">
        <item x="0"/>
        <item x="1"/>
        <item t="default"/>
      </items>
    </pivotField>
    <pivotField axis="axisPage" showAll="0">
      <items count="4">
        <item x="0"/>
        <item x="1"/>
        <item x="2"/>
        <item t="default"/>
      </items>
    </pivotField>
    <pivotField axis="axisPage" showAll="0">
      <items count="4">
        <item x="0"/>
        <item x="1"/>
        <item x="2"/>
        <item t="default"/>
      </items>
    </pivotField>
    <pivotField axis="axisPage" showAll="0">
      <items count="4">
        <item x="0"/>
        <item x="1"/>
        <item x="2"/>
        <item t="default"/>
      </items>
    </pivotField>
    <pivotField axis="axisPage" showAll="0">
      <items count="4">
        <item x="0"/>
        <item x="1"/>
        <item x="2"/>
        <item t="default"/>
      </items>
    </pivotField>
    <pivotField axis="axisCol" showAll="0">
      <items count="4">
        <item x="1"/>
        <item x="0"/>
        <item x="2"/>
        <item t="default"/>
      </items>
    </pivotField>
  </pivotFields>
  <rowItems count="1">
    <i/>
  </rowItems>
  <colFields count="1">
    <field x="6"/>
  </colFields>
  <colItems count="4">
    <i>
      <x/>
    </i>
    <i>
      <x v="1"/>
    </i>
    <i>
      <x v="2"/>
    </i>
    <i t="grand">
      <x/>
    </i>
  </colItems>
  <pageFields count="5">
    <pageField fld="5" hier="0"/>
    <pageField fld="2" hier="0"/>
    <pageField fld="4" hier="0"/>
    <pageField fld="3" hier="0"/>
    <pageField fld="1" hier="0"/>
  </pageFields>
  <dataFields count="1">
    <dataField name="Cuenta de Paciente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1000000}" name="TablaDinámica1" cacheId="10953" applyNumberFormats="0" applyBorderFormats="0" applyFontFormats="0" applyPatternFormats="0" applyAlignmentFormats="0" applyWidthHeightFormats="1" dataCaption="Valores" updatedVersion="7" minRefreshableVersion="3" useAutoFormatting="1" createdVersion="7" indent="0" outline="1" outlineData="1" multipleFieldFilters="0">
  <location ref="E5:H9" firstHeaderRow="1" firstDataRow="2" firstDataCol="1"/>
  <pivotFields count="2">
    <pivotField axis="axisRow" showAll="0">
      <items count="3">
        <item x="1"/>
        <item x="0"/>
        <item t="default"/>
      </items>
    </pivotField>
    <pivotField axis="axisCol" showAll="0">
      <items count="3">
        <item x="0"/>
        <item x="1"/>
        <item t="default"/>
      </items>
    </pivotField>
  </pivotFields>
  <rowFields count="1">
    <field x="0"/>
  </rowFields>
  <rowItems count="3">
    <i>
      <x/>
    </i>
    <i>
      <x v="1"/>
    </i>
    <i t="grand">
      <x/>
    </i>
  </rowItems>
  <colFields count="1">
    <field x="1"/>
  </colFields>
  <colItems count="3">
    <i>
      <x/>
    </i>
    <i>
      <x v="1"/>
    </i>
    <i t="grand">
      <x/>
    </i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7"/>
  <sheetViews>
    <sheetView topLeftCell="C1" workbookViewId="0">
      <selection activeCell="C11" sqref="C11"/>
    </sheetView>
  </sheetViews>
  <sheetFormatPr defaultColWidth="11" defaultRowHeight="14.45"/>
  <cols>
    <col min="1" max="1" width="33.875" customWidth="1"/>
    <col min="2" max="2" width="3.75" customWidth="1"/>
    <col min="3" max="3" width="62.125" customWidth="1"/>
    <col min="4" max="4" width="3.125" customWidth="1"/>
    <col min="6" max="6" width="3" customWidth="1"/>
    <col min="7" max="7" width="6" customWidth="1"/>
    <col min="8" max="8" width="10" customWidth="1"/>
    <col min="9" max="9" width="7.75" customWidth="1"/>
    <col min="10" max="10" width="9.875" customWidth="1"/>
    <col min="11" max="11" width="9.5" customWidth="1"/>
    <col min="12" max="12" width="5.5" customWidth="1"/>
    <col min="17" max="17" width="3" customWidth="1"/>
    <col min="18" max="18" width="6" customWidth="1"/>
    <col min="19" max="19" width="9.5" customWidth="1"/>
    <col min="20" max="20" width="7.75" customWidth="1"/>
    <col min="21" max="21" width="9.875" customWidth="1"/>
    <col min="22" max="22" width="9.5" customWidth="1"/>
    <col min="23" max="23" width="5.5" customWidth="1"/>
    <col min="25" max="25" width="8" customWidth="1"/>
    <col min="26" max="26" width="4.125" customWidth="1"/>
    <col min="27" max="27" width="8.875" customWidth="1"/>
    <col min="28" max="28" width="3" customWidth="1"/>
    <col min="29" max="29" width="6.125" customWidth="1"/>
    <col min="30" max="30" width="3" customWidth="1"/>
    <col min="31" max="31" width="7.125" customWidth="1"/>
    <col min="32" max="32" width="12.875" customWidth="1"/>
    <col min="33" max="33" width="3.75" customWidth="1"/>
    <col min="34" max="34" width="12.75" customWidth="1"/>
    <col min="35" max="35" width="3" customWidth="1"/>
    <col min="36" max="36" width="6.75" customWidth="1"/>
    <col min="37" max="37" width="7.875" customWidth="1"/>
    <col min="38" max="38" width="4.125" customWidth="1"/>
    <col min="39" max="39" width="13.5" customWidth="1"/>
    <col min="40" max="40" width="8.25" customWidth="1"/>
    <col min="41" max="41" width="6.5" customWidth="1"/>
    <col min="42" max="42" width="7.125" customWidth="1"/>
    <col min="43" max="43" width="8.125" customWidth="1"/>
  </cols>
  <sheetData>
    <row r="1" spans="1:43">
      <c r="A1" t="s">
        <v>0</v>
      </c>
      <c r="C1" t="s">
        <v>1</v>
      </c>
    </row>
    <row r="2" spans="1:43" ht="15.2">
      <c r="A2" t="s">
        <v>2</v>
      </c>
      <c r="C2" t="s">
        <v>3</v>
      </c>
      <c r="E2" t="s">
        <v>4</v>
      </c>
      <c r="O2" s="52" t="s">
        <v>5</v>
      </c>
      <c r="P2" s="52" t="s">
        <v>6</v>
      </c>
      <c r="Q2" s="52" t="s">
        <v>7</v>
      </c>
      <c r="R2" s="52" t="s">
        <v>8</v>
      </c>
      <c r="S2" s="52" t="s">
        <v>9</v>
      </c>
      <c r="T2" s="52" t="s">
        <v>10</v>
      </c>
      <c r="U2" s="52" t="s">
        <v>11</v>
      </c>
      <c r="V2" s="52" t="s">
        <v>12</v>
      </c>
      <c r="W2" s="52" t="s">
        <v>13</v>
      </c>
      <c r="X2" s="52" t="s">
        <v>14</v>
      </c>
      <c r="Y2" s="52" t="s">
        <v>15</v>
      </c>
      <c r="AA2" s="49" t="s">
        <v>16</v>
      </c>
      <c r="AB2" s="53" t="s">
        <v>17</v>
      </c>
      <c r="AC2" s="53"/>
      <c r="AD2" s="48" t="s">
        <v>18</v>
      </c>
      <c r="AE2" s="48"/>
      <c r="AF2" s="54" t="s">
        <v>19</v>
      </c>
      <c r="AH2" t="s">
        <v>20</v>
      </c>
      <c r="AM2" t="s">
        <v>21</v>
      </c>
    </row>
    <row r="3" spans="1:43" ht="15" customHeight="1">
      <c r="A3" t="s">
        <v>22</v>
      </c>
      <c r="C3" t="s">
        <v>23</v>
      </c>
      <c r="E3" s="52" t="s">
        <v>5</v>
      </c>
      <c r="F3" s="52" t="s">
        <v>7</v>
      </c>
      <c r="G3" s="52" t="s">
        <v>8</v>
      </c>
      <c r="H3" s="52" t="s">
        <v>9</v>
      </c>
      <c r="I3" s="52" t="s">
        <v>10</v>
      </c>
      <c r="J3" s="52" t="s">
        <v>11</v>
      </c>
      <c r="K3" s="52" t="s">
        <v>12</v>
      </c>
      <c r="L3" s="52" t="s">
        <v>13</v>
      </c>
      <c r="M3" s="52" t="s">
        <v>14</v>
      </c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AA3" s="49"/>
      <c r="AB3" s="55" t="s">
        <v>7</v>
      </c>
      <c r="AC3" s="55" t="s">
        <v>24</v>
      </c>
      <c r="AD3" s="55" t="s">
        <v>7</v>
      </c>
      <c r="AE3" s="55" t="s">
        <v>24</v>
      </c>
      <c r="AF3" s="54"/>
      <c r="AH3" s="56" t="s">
        <v>25</v>
      </c>
      <c r="AI3" s="56" t="s">
        <v>7</v>
      </c>
      <c r="AJ3" s="56" t="s">
        <v>8</v>
      </c>
      <c r="AK3" s="56" t="s">
        <v>26</v>
      </c>
      <c r="AM3" s="45" t="s">
        <v>27</v>
      </c>
      <c r="AN3" s="45" t="s">
        <v>28</v>
      </c>
      <c r="AO3" s="45" t="s">
        <v>29</v>
      </c>
      <c r="AP3" s="45" t="s">
        <v>30</v>
      </c>
      <c r="AQ3" s="45" t="s">
        <v>31</v>
      </c>
    </row>
    <row r="4" spans="1:43">
      <c r="A4" t="s">
        <v>32</v>
      </c>
      <c r="C4" t="s">
        <v>33</v>
      </c>
      <c r="E4" s="52"/>
      <c r="F4" s="52"/>
      <c r="G4" s="52"/>
      <c r="H4" s="52"/>
      <c r="I4" s="52"/>
      <c r="J4" s="52"/>
      <c r="K4" s="52"/>
      <c r="L4" s="52"/>
      <c r="M4" s="52"/>
      <c r="O4" s="31" t="s">
        <v>34</v>
      </c>
      <c r="P4" s="23" t="s">
        <v>35</v>
      </c>
      <c r="Q4" s="23">
        <v>15</v>
      </c>
      <c r="R4" s="30">
        <v>0</v>
      </c>
      <c r="S4" s="30">
        <v>0</v>
      </c>
      <c r="T4" s="30">
        <v>0</v>
      </c>
      <c r="U4" s="30">
        <v>0</v>
      </c>
      <c r="V4" s="30">
        <v>0</v>
      </c>
      <c r="W4" s="30">
        <v>0</v>
      </c>
      <c r="X4" s="36" t="s">
        <v>36</v>
      </c>
      <c r="Y4" s="38" t="s">
        <v>36</v>
      </c>
      <c r="AA4" s="21" t="s">
        <v>34</v>
      </c>
      <c r="AB4" s="22">
        <v>0</v>
      </c>
      <c r="AC4" s="24">
        <f>+AB4/20</f>
        <v>0</v>
      </c>
      <c r="AD4" s="22">
        <v>20</v>
      </c>
      <c r="AE4" s="24">
        <f>+AD4/20</f>
        <v>1</v>
      </c>
      <c r="AF4" s="25">
        <v>0</v>
      </c>
      <c r="AH4" s="23" t="s">
        <v>34</v>
      </c>
      <c r="AI4" s="23">
        <v>20</v>
      </c>
      <c r="AJ4" s="30">
        <v>0</v>
      </c>
      <c r="AK4" s="46">
        <v>8.7318566915757295E-4</v>
      </c>
      <c r="AM4" s="23" t="s">
        <v>34</v>
      </c>
      <c r="AN4" s="23" t="s">
        <v>37</v>
      </c>
      <c r="AO4" s="30">
        <v>1.0349999999999999</v>
      </c>
      <c r="AP4" s="30">
        <v>1.1382714995021801</v>
      </c>
      <c r="AQ4" s="34">
        <v>0.51825357822370999</v>
      </c>
    </row>
    <row r="5" spans="1:43">
      <c r="A5" t="s">
        <v>38</v>
      </c>
      <c r="C5" t="s">
        <v>39</v>
      </c>
      <c r="E5" s="23" t="s">
        <v>34</v>
      </c>
      <c r="F5" s="23">
        <v>20</v>
      </c>
      <c r="G5" s="30">
        <v>0</v>
      </c>
      <c r="H5" s="30">
        <v>0</v>
      </c>
      <c r="I5" s="30">
        <v>0</v>
      </c>
      <c r="J5" s="30">
        <v>0</v>
      </c>
      <c r="K5" s="30">
        <v>0</v>
      </c>
      <c r="L5" s="30">
        <v>0</v>
      </c>
      <c r="M5" s="32">
        <v>0</v>
      </c>
      <c r="O5" s="31"/>
      <c r="P5" s="23" t="s">
        <v>40</v>
      </c>
      <c r="Q5" s="23">
        <v>5</v>
      </c>
      <c r="R5" s="30">
        <v>0</v>
      </c>
      <c r="S5" s="30">
        <v>0</v>
      </c>
      <c r="T5" s="30">
        <v>0</v>
      </c>
      <c r="U5" s="30">
        <v>0</v>
      </c>
      <c r="V5" s="30">
        <v>0</v>
      </c>
      <c r="W5" s="30">
        <v>0</v>
      </c>
      <c r="X5" s="36" t="s">
        <v>36</v>
      </c>
      <c r="Y5" s="39"/>
      <c r="AA5" s="23" t="s">
        <v>37</v>
      </c>
      <c r="AB5" s="22">
        <v>8</v>
      </c>
      <c r="AC5" s="24">
        <f t="shared" ref="AC5:AC9" si="0">+AB5/20</f>
        <v>0.4</v>
      </c>
      <c r="AD5" s="22">
        <v>12</v>
      </c>
      <c r="AE5" s="24">
        <f t="shared" ref="AE5:AE9" si="1">+AD5/20</f>
        <v>0.6</v>
      </c>
      <c r="AF5" s="26">
        <v>0.20590321073206799</v>
      </c>
      <c r="AH5" s="23" t="s">
        <v>37</v>
      </c>
      <c r="AI5" s="23">
        <v>20</v>
      </c>
      <c r="AJ5" s="30">
        <v>1.0349999999999999</v>
      </c>
      <c r="AK5" s="39"/>
      <c r="AM5" s="23" t="s">
        <v>34</v>
      </c>
      <c r="AN5" s="23" t="s">
        <v>41</v>
      </c>
      <c r="AO5" s="30">
        <v>3.835</v>
      </c>
      <c r="AP5" s="30">
        <v>1.1382714995021801</v>
      </c>
      <c r="AQ5" s="37">
        <v>1.2205312824066899E-2</v>
      </c>
    </row>
    <row r="6" spans="1:43">
      <c r="A6" t="s">
        <v>20</v>
      </c>
      <c r="C6" t="s">
        <v>42</v>
      </c>
      <c r="E6" s="23" t="s">
        <v>37</v>
      </c>
      <c r="F6" s="23">
        <v>20</v>
      </c>
      <c r="G6" s="30">
        <v>1.0349999999999999</v>
      </c>
      <c r="H6" s="30">
        <v>0.34975743474284399</v>
      </c>
      <c r="I6" s="30">
        <v>0</v>
      </c>
      <c r="J6" s="30">
        <v>5.3</v>
      </c>
      <c r="K6" s="30">
        <v>0</v>
      </c>
      <c r="L6" s="30">
        <v>1.75</v>
      </c>
      <c r="M6" s="32">
        <v>8.8340435569627101E-3</v>
      </c>
      <c r="O6" s="33" t="s">
        <v>37</v>
      </c>
      <c r="P6" s="23" t="s">
        <v>35</v>
      </c>
      <c r="Q6" s="23">
        <v>15</v>
      </c>
      <c r="R6" s="30">
        <v>0.64</v>
      </c>
      <c r="S6" s="30">
        <v>0.32408111859312499</v>
      </c>
      <c r="T6" s="30">
        <v>0</v>
      </c>
      <c r="U6" s="30">
        <v>3.5</v>
      </c>
      <c r="V6" s="30">
        <v>0</v>
      </c>
      <c r="W6" s="30">
        <v>0.45</v>
      </c>
      <c r="X6" s="37">
        <v>2.9271646148806298E-3</v>
      </c>
      <c r="Y6" s="40">
        <v>0.14698602589377099</v>
      </c>
      <c r="AA6" s="21" t="s">
        <v>41</v>
      </c>
      <c r="AB6" s="22">
        <v>12</v>
      </c>
      <c r="AC6" s="24">
        <f t="shared" si="0"/>
        <v>0.6</v>
      </c>
      <c r="AD6" s="22">
        <v>8</v>
      </c>
      <c r="AE6" s="24">
        <f t="shared" si="1"/>
        <v>0.4</v>
      </c>
      <c r="AF6" s="26">
        <v>0.20590321073206799</v>
      </c>
      <c r="AH6" s="23" t="s">
        <v>41</v>
      </c>
      <c r="AI6" s="23">
        <v>20</v>
      </c>
      <c r="AJ6" s="30">
        <v>3.835</v>
      </c>
      <c r="AK6" s="39"/>
      <c r="AM6" s="23" t="s">
        <v>34</v>
      </c>
      <c r="AN6" s="23" t="s">
        <v>43</v>
      </c>
      <c r="AO6" s="30">
        <v>5.4835000000000003</v>
      </c>
      <c r="AP6" s="30">
        <v>1.1382714995021801</v>
      </c>
      <c r="AQ6" s="37">
        <v>5.2726186242113603E-4</v>
      </c>
    </row>
    <row r="7" spans="1:43">
      <c r="A7" t="s">
        <v>44</v>
      </c>
      <c r="C7" t="s">
        <v>45</v>
      </c>
      <c r="E7" s="23" t="s">
        <v>41</v>
      </c>
      <c r="F7" s="23">
        <v>20</v>
      </c>
      <c r="G7" s="30">
        <v>3.835</v>
      </c>
      <c r="H7" s="30">
        <v>0.97926597107489799</v>
      </c>
      <c r="I7" s="30">
        <v>2.4500000000000002</v>
      </c>
      <c r="J7" s="30">
        <v>15.7</v>
      </c>
      <c r="K7" s="30">
        <v>0</v>
      </c>
      <c r="L7" s="30">
        <v>6.75</v>
      </c>
      <c r="M7" s="34">
        <v>5.1907699631548399E-2</v>
      </c>
      <c r="O7" s="35"/>
      <c r="P7" s="23" t="s">
        <v>40</v>
      </c>
      <c r="Q7" s="23">
        <v>5</v>
      </c>
      <c r="R7" s="30">
        <v>2.2200000000000002</v>
      </c>
      <c r="S7" s="30">
        <v>0.867986175005109</v>
      </c>
      <c r="T7" s="30">
        <v>1.9</v>
      </c>
      <c r="U7" s="30">
        <v>5.3</v>
      </c>
      <c r="V7" s="30">
        <v>0</v>
      </c>
      <c r="W7" s="30">
        <v>0.9</v>
      </c>
      <c r="X7" s="36" t="s">
        <v>36</v>
      </c>
      <c r="Y7" s="41"/>
      <c r="AA7" s="23" t="s">
        <v>43</v>
      </c>
      <c r="AB7" s="22">
        <v>15</v>
      </c>
      <c r="AC7" s="24">
        <f t="shared" si="0"/>
        <v>0.75</v>
      </c>
      <c r="AD7" s="22">
        <v>5</v>
      </c>
      <c r="AE7" s="24">
        <f t="shared" si="1"/>
        <v>0.25</v>
      </c>
      <c r="AF7" s="25">
        <v>1.5654022580025499E-3</v>
      </c>
      <c r="AH7" s="23" t="s">
        <v>43</v>
      </c>
      <c r="AI7" s="23">
        <v>20</v>
      </c>
      <c r="AJ7" s="30">
        <v>5.4835000000000003</v>
      </c>
      <c r="AK7" s="39"/>
      <c r="AM7" s="23" t="s">
        <v>34</v>
      </c>
      <c r="AN7" s="23" t="s">
        <v>46</v>
      </c>
      <c r="AO7" s="30">
        <v>5.5529999999999999</v>
      </c>
      <c r="AP7" s="30">
        <v>1.1382714995021801</v>
      </c>
      <c r="AQ7" s="37">
        <v>6.5117148197069196E-4</v>
      </c>
    </row>
    <row r="8" spans="1:43">
      <c r="A8" t="s">
        <v>47</v>
      </c>
      <c r="E8" s="23" t="s">
        <v>43</v>
      </c>
      <c r="F8" s="23">
        <v>20</v>
      </c>
      <c r="G8" s="30">
        <v>5.4835000000000003</v>
      </c>
      <c r="H8" s="30">
        <v>1.3469160242256299</v>
      </c>
      <c r="I8" s="30">
        <v>2.65</v>
      </c>
      <c r="J8" s="30">
        <v>19.600000000000001</v>
      </c>
      <c r="K8" s="30">
        <v>0</v>
      </c>
      <c r="L8" s="30">
        <v>9.3249999999999993</v>
      </c>
      <c r="M8" s="34">
        <v>0.180948505273229</v>
      </c>
      <c r="O8" s="31" t="s">
        <v>41</v>
      </c>
      <c r="P8" s="23" t="s">
        <v>35</v>
      </c>
      <c r="Q8" s="23">
        <v>15</v>
      </c>
      <c r="R8" s="30">
        <v>2.2866666666666702</v>
      </c>
      <c r="S8" s="30">
        <v>0.82979439029119095</v>
      </c>
      <c r="T8" s="30">
        <v>0</v>
      </c>
      <c r="U8" s="30">
        <v>9.4</v>
      </c>
      <c r="V8" s="30">
        <v>0</v>
      </c>
      <c r="W8" s="30">
        <v>3.85</v>
      </c>
      <c r="X8" s="34">
        <v>0.11982967820542199</v>
      </c>
      <c r="Y8" s="42">
        <v>2.91582034700941E-2</v>
      </c>
      <c r="AA8" s="21" t="s">
        <v>46</v>
      </c>
      <c r="AB8" s="22">
        <v>15</v>
      </c>
      <c r="AC8" s="24">
        <f t="shared" si="0"/>
        <v>0.75</v>
      </c>
      <c r="AD8" s="22">
        <v>5</v>
      </c>
      <c r="AE8" s="24">
        <f t="shared" si="1"/>
        <v>0.25</v>
      </c>
      <c r="AF8" s="25">
        <v>1.5654022580025499E-3</v>
      </c>
      <c r="AH8" s="23" t="s">
        <v>46</v>
      </c>
      <c r="AI8" s="23">
        <v>20</v>
      </c>
      <c r="AJ8" s="30">
        <v>5.5529999999999999</v>
      </c>
      <c r="AK8" s="39"/>
      <c r="AM8" s="23" t="s">
        <v>34</v>
      </c>
      <c r="AN8" s="23" t="s">
        <v>48</v>
      </c>
      <c r="AO8" s="30">
        <v>5.1150000000000002</v>
      </c>
      <c r="AP8" s="30">
        <v>1.1382714995021801</v>
      </c>
      <c r="AQ8" s="34">
        <v>5.12688001606358E-2</v>
      </c>
    </row>
    <row r="9" spans="1:43">
      <c r="A9" t="s">
        <v>49</v>
      </c>
      <c r="E9" s="23" t="s">
        <v>46</v>
      </c>
      <c r="F9" s="23">
        <v>20</v>
      </c>
      <c r="G9" s="30">
        <v>5.5529999999999999</v>
      </c>
      <c r="H9" s="30">
        <v>1.3720743228296399</v>
      </c>
      <c r="I9" s="30">
        <v>1.78</v>
      </c>
      <c r="J9" s="30">
        <v>17.3</v>
      </c>
      <c r="K9" s="30">
        <v>0</v>
      </c>
      <c r="L9" s="30">
        <v>10.4</v>
      </c>
      <c r="M9" s="34">
        <v>0.14279351816212099</v>
      </c>
      <c r="O9" s="31"/>
      <c r="P9" s="23" t="s">
        <v>40</v>
      </c>
      <c r="Q9" s="23">
        <v>5</v>
      </c>
      <c r="R9" s="30">
        <v>8.48</v>
      </c>
      <c r="S9" s="30">
        <v>1.9489484344127701</v>
      </c>
      <c r="T9" s="30">
        <v>8.3000000000000007</v>
      </c>
      <c r="U9" s="30">
        <v>15.7</v>
      </c>
      <c r="V9" s="30">
        <v>4.7</v>
      </c>
      <c r="W9" s="30">
        <v>2.9</v>
      </c>
      <c r="X9" s="36" t="s">
        <v>36</v>
      </c>
      <c r="Y9" s="43"/>
      <c r="AA9" s="23" t="s">
        <v>48</v>
      </c>
      <c r="AB9" s="22">
        <v>9</v>
      </c>
      <c r="AC9" s="24">
        <f t="shared" si="0"/>
        <v>0.45</v>
      </c>
      <c r="AD9" s="22">
        <v>11</v>
      </c>
      <c r="AE9" s="24">
        <f t="shared" si="1"/>
        <v>0.55000000000000004</v>
      </c>
      <c r="AF9" s="26">
        <v>0.52708925686553798</v>
      </c>
      <c r="AH9" s="23" t="s">
        <v>48</v>
      </c>
      <c r="AI9" s="23">
        <v>20</v>
      </c>
      <c r="AJ9" s="30">
        <v>5.1150000000000002</v>
      </c>
      <c r="AK9" s="47"/>
      <c r="AM9" s="23" t="s">
        <v>37</v>
      </c>
      <c r="AN9" s="23" t="s">
        <v>41</v>
      </c>
      <c r="AO9" s="30">
        <v>2.8</v>
      </c>
      <c r="AP9" s="30">
        <v>1.1382714995021801</v>
      </c>
      <c r="AQ9" s="34">
        <v>0.60618114815575697</v>
      </c>
    </row>
    <row r="10" spans="1:43">
      <c r="E10" s="23" t="s">
        <v>48</v>
      </c>
      <c r="F10" s="23">
        <v>20</v>
      </c>
      <c r="G10" s="30">
        <v>5.1150000000000002</v>
      </c>
      <c r="H10" s="30">
        <v>1.7308694955213499</v>
      </c>
      <c r="I10" s="30">
        <v>0</v>
      </c>
      <c r="J10" s="30">
        <v>20</v>
      </c>
      <c r="K10" s="30">
        <v>0</v>
      </c>
      <c r="L10" s="30">
        <v>7.875</v>
      </c>
      <c r="M10" s="34">
        <v>7.8065023751847096E-2</v>
      </c>
      <c r="O10" s="33" t="s">
        <v>43</v>
      </c>
      <c r="P10" s="23" t="s">
        <v>35</v>
      </c>
      <c r="Q10" s="23">
        <v>15</v>
      </c>
      <c r="R10" s="30">
        <v>3.56666666666667</v>
      </c>
      <c r="S10" s="30">
        <v>1.24034045505436</v>
      </c>
      <c r="T10" s="30">
        <v>1.6</v>
      </c>
      <c r="U10" s="30">
        <v>15.1</v>
      </c>
      <c r="V10" s="30">
        <v>0</v>
      </c>
      <c r="W10" s="30">
        <v>6.05</v>
      </c>
      <c r="X10" s="34">
        <v>5.0978080745809201E-2</v>
      </c>
      <c r="Y10" s="44">
        <v>1.75643817054092E-2</v>
      </c>
      <c r="AM10" s="23" t="s">
        <v>37</v>
      </c>
      <c r="AN10" s="23" t="s">
        <v>43</v>
      </c>
      <c r="AO10" s="30">
        <v>4.4485000000000001</v>
      </c>
      <c r="AP10" s="30">
        <v>1.1382714995021801</v>
      </c>
      <c r="AQ10" s="34">
        <v>0.15183271985993599</v>
      </c>
    </row>
    <row r="11" spans="1:43">
      <c r="O11" s="35"/>
      <c r="P11" s="23" t="s">
        <v>40</v>
      </c>
      <c r="Q11" s="23">
        <v>5</v>
      </c>
      <c r="R11" s="30">
        <v>11.234</v>
      </c>
      <c r="S11" s="30">
        <v>2.7005658666287</v>
      </c>
      <c r="T11" s="30">
        <v>11.6</v>
      </c>
      <c r="U11" s="30">
        <v>19.600000000000001</v>
      </c>
      <c r="V11" s="30">
        <v>5.07</v>
      </c>
      <c r="W11" s="30">
        <v>8.3000000000000007</v>
      </c>
      <c r="X11" s="36" t="s">
        <v>36</v>
      </c>
      <c r="Y11" s="41"/>
      <c r="AM11" s="23" t="s">
        <v>37</v>
      </c>
      <c r="AN11" s="23" t="s">
        <v>46</v>
      </c>
      <c r="AO11" s="30">
        <v>4.5179999999999998</v>
      </c>
      <c r="AP11" s="30">
        <v>1.1382714995021801</v>
      </c>
      <c r="AQ11" s="34">
        <v>0.16961392412708601</v>
      </c>
    </row>
    <row r="12" spans="1:43">
      <c r="O12" s="31" t="s">
        <v>46</v>
      </c>
      <c r="P12" s="23" t="s">
        <v>35</v>
      </c>
      <c r="Q12" s="23">
        <v>15</v>
      </c>
      <c r="R12" s="30">
        <v>3.8</v>
      </c>
      <c r="S12" s="30">
        <v>1.339687241397</v>
      </c>
      <c r="T12" s="30">
        <v>1.3</v>
      </c>
      <c r="U12" s="30">
        <v>15.8</v>
      </c>
      <c r="V12" s="30">
        <v>0</v>
      </c>
      <c r="W12" s="30">
        <v>6.35</v>
      </c>
      <c r="X12" s="34">
        <v>7.0019934700730799E-2</v>
      </c>
      <c r="Y12" s="42">
        <v>2.2211902655374E-2</v>
      </c>
      <c r="AM12" s="23" t="s">
        <v>37</v>
      </c>
      <c r="AN12" s="23" t="s">
        <v>48</v>
      </c>
      <c r="AO12" s="30">
        <v>4.08</v>
      </c>
      <c r="AP12" s="30">
        <v>1.1382714995021801</v>
      </c>
      <c r="AQ12" s="34">
        <v>0.87208705424103605</v>
      </c>
    </row>
    <row r="13" spans="1:43">
      <c r="O13" s="31"/>
      <c r="P13" s="23" t="s">
        <v>40</v>
      </c>
      <c r="Q13" s="23">
        <v>5</v>
      </c>
      <c r="R13" s="30">
        <v>10.811999999999999</v>
      </c>
      <c r="S13" s="30">
        <v>2.77581411481389</v>
      </c>
      <c r="T13" s="30">
        <v>12</v>
      </c>
      <c r="U13" s="30">
        <v>17.3</v>
      </c>
      <c r="V13" s="30">
        <v>1.86</v>
      </c>
      <c r="W13" s="30">
        <v>7.7</v>
      </c>
      <c r="X13" s="36" t="s">
        <v>36</v>
      </c>
      <c r="Y13" s="43"/>
      <c r="AM13" s="23" t="s">
        <v>41</v>
      </c>
      <c r="AN13" s="23" t="s">
        <v>43</v>
      </c>
      <c r="AO13" s="30">
        <v>1.6485000000000001</v>
      </c>
      <c r="AP13" s="30">
        <v>1.1382714995021801</v>
      </c>
      <c r="AQ13" s="34">
        <v>0.96297239770318799</v>
      </c>
    </row>
    <row r="14" spans="1:43">
      <c r="O14" s="33" t="s">
        <v>48</v>
      </c>
      <c r="P14" s="23" t="s">
        <v>35</v>
      </c>
      <c r="Q14" s="23">
        <v>15</v>
      </c>
      <c r="R14" s="30">
        <v>3.12</v>
      </c>
      <c r="S14" s="30">
        <v>1.5210021758852299</v>
      </c>
      <c r="T14" s="30">
        <v>0</v>
      </c>
      <c r="U14" s="30">
        <v>20</v>
      </c>
      <c r="V14" s="30">
        <v>0</v>
      </c>
      <c r="W14" s="30">
        <v>3.5</v>
      </c>
      <c r="X14" s="37">
        <v>1.4959194756902799E-4</v>
      </c>
      <c r="Y14" s="40">
        <v>0.15790795042322101</v>
      </c>
      <c r="AM14" s="23" t="s">
        <v>41</v>
      </c>
      <c r="AN14" s="23" t="s">
        <v>46</v>
      </c>
      <c r="AO14" s="30">
        <v>1.718</v>
      </c>
      <c r="AP14" s="30">
        <v>1.1382714995021801</v>
      </c>
      <c r="AQ14" s="34">
        <v>0.97173550550696997</v>
      </c>
    </row>
    <row r="15" spans="1:43">
      <c r="O15" s="35"/>
      <c r="P15" s="23" t="s">
        <v>40</v>
      </c>
      <c r="Q15" s="23">
        <v>5</v>
      </c>
      <c r="R15" s="30">
        <v>11.1</v>
      </c>
      <c r="S15" s="30">
        <v>4.54873608818977</v>
      </c>
      <c r="T15" s="30">
        <v>17.100000000000001</v>
      </c>
      <c r="U15" s="30">
        <v>19.5</v>
      </c>
      <c r="V15" s="30">
        <v>0</v>
      </c>
      <c r="W15" s="30">
        <v>18.899999999999999</v>
      </c>
      <c r="X15" s="36" t="s">
        <v>36</v>
      </c>
      <c r="Y15" s="41"/>
      <c r="AM15" s="23" t="s">
        <v>41</v>
      </c>
      <c r="AN15" s="23" t="s">
        <v>48</v>
      </c>
      <c r="AO15" s="30">
        <v>1.28</v>
      </c>
      <c r="AP15" s="30">
        <v>1.1382714995021801</v>
      </c>
      <c r="AQ15" s="34">
        <v>0.99726888774631195</v>
      </c>
    </row>
    <row r="16" spans="1:43">
      <c r="O16" s="31" t="s">
        <v>34</v>
      </c>
      <c r="P16" s="23" t="s">
        <v>50</v>
      </c>
      <c r="Q16" s="23">
        <v>10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6" t="s">
        <v>36</v>
      </c>
      <c r="Y16" s="38" t="s">
        <v>36</v>
      </c>
      <c r="AM16" s="23" t="s">
        <v>43</v>
      </c>
      <c r="AN16" s="23" t="s">
        <v>46</v>
      </c>
      <c r="AO16" s="30">
        <v>6.9500000000000603E-2</v>
      </c>
      <c r="AP16" s="30">
        <v>1.1382714995021801</v>
      </c>
      <c r="AQ16" s="34">
        <v>0.99999995623067095</v>
      </c>
    </row>
    <row r="17" spans="15:43">
      <c r="O17" s="31"/>
      <c r="P17" s="23" t="s">
        <v>51</v>
      </c>
      <c r="Q17" s="23">
        <v>10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6" t="s">
        <v>36</v>
      </c>
      <c r="Y17" s="43"/>
      <c r="AM17" s="23" t="s">
        <v>43</v>
      </c>
      <c r="AN17" s="23" t="s">
        <v>48</v>
      </c>
      <c r="AO17" s="30">
        <v>0.368499999999998</v>
      </c>
      <c r="AP17" s="30">
        <v>1.1382714995021801</v>
      </c>
      <c r="AQ17" s="34">
        <v>0.79016854147404403</v>
      </c>
    </row>
    <row r="18" spans="15:43">
      <c r="O18" s="33" t="s">
        <v>37</v>
      </c>
      <c r="P18" s="23" t="s">
        <v>50</v>
      </c>
      <c r="Q18" s="23">
        <v>10</v>
      </c>
      <c r="R18" s="30">
        <v>1.63</v>
      </c>
      <c r="S18" s="30">
        <v>0.560565190975442</v>
      </c>
      <c r="T18" s="30">
        <v>1.6</v>
      </c>
      <c r="U18" s="30">
        <v>5.3</v>
      </c>
      <c r="V18" s="30">
        <v>0</v>
      </c>
      <c r="W18" s="30">
        <v>2.2749999999999999</v>
      </c>
      <c r="X18" s="34">
        <v>0.29418345590291201</v>
      </c>
      <c r="Y18" s="40">
        <v>9.20857921809803E-2</v>
      </c>
      <c r="AM18" s="23" t="s">
        <v>46</v>
      </c>
      <c r="AN18" s="23" t="s">
        <v>48</v>
      </c>
      <c r="AO18" s="30">
        <v>0.437999999999999</v>
      </c>
      <c r="AP18" s="30">
        <v>1.1382714995021801</v>
      </c>
      <c r="AQ18" s="34">
        <v>0.81664708644009298</v>
      </c>
    </row>
    <row r="19" spans="15:43">
      <c r="O19" s="35"/>
      <c r="P19" s="23" t="s">
        <v>51</v>
      </c>
      <c r="Q19" s="23">
        <v>10</v>
      </c>
      <c r="R19" s="30">
        <v>0.44</v>
      </c>
      <c r="S19" s="30">
        <v>0.35156791662493903</v>
      </c>
      <c r="T19" s="30">
        <v>0</v>
      </c>
      <c r="U19" s="30">
        <v>3.5</v>
      </c>
      <c r="V19" s="30">
        <v>0</v>
      </c>
      <c r="W19" s="30">
        <v>0</v>
      </c>
      <c r="X19" s="37">
        <v>5.89631814096325E-6</v>
      </c>
      <c r="Y19" s="41"/>
    </row>
    <row r="20" spans="15:43">
      <c r="O20" s="31" t="s">
        <v>41</v>
      </c>
      <c r="P20" s="23" t="s">
        <v>50</v>
      </c>
      <c r="Q20" s="23">
        <v>10</v>
      </c>
      <c r="R20" s="30">
        <v>5.84</v>
      </c>
      <c r="S20" s="30">
        <v>1.48527588159387</v>
      </c>
      <c r="T20" s="30">
        <v>5.25</v>
      </c>
      <c r="U20" s="30">
        <v>15.7</v>
      </c>
      <c r="V20" s="30">
        <v>0</v>
      </c>
      <c r="W20" s="30">
        <v>4.9000000000000004</v>
      </c>
      <c r="X20" s="34">
        <v>0.32491512668046102</v>
      </c>
      <c r="Y20" s="42">
        <v>3.8768482164438497E-2</v>
      </c>
    </row>
    <row r="21" spans="15:43">
      <c r="O21" s="31"/>
      <c r="P21" s="23" t="s">
        <v>51</v>
      </c>
      <c r="Q21" s="23">
        <v>10</v>
      </c>
      <c r="R21" s="30">
        <v>1.83</v>
      </c>
      <c r="S21" s="30">
        <v>0.97445711381602995</v>
      </c>
      <c r="T21" s="30">
        <v>0</v>
      </c>
      <c r="U21" s="30">
        <v>8.3000000000000007</v>
      </c>
      <c r="V21" s="30">
        <v>0</v>
      </c>
      <c r="W21" s="30">
        <v>2</v>
      </c>
      <c r="X21" s="37">
        <v>3.9518209272935402E-2</v>
      </c>
      <c r="Y21" s="43"/>
    </row>
    <row r="22" spans="15:43">
      <c r="O22" s="33" t="s">
        <v>43</v>
      </c>
      <c r="P22" s="23" t="s">
        <v>50</v>
      </c>
      <c r="Q22" s="23">
        <v>10</v>
      </c>
      <c r="R22" s="30">
        <v>8.1769999999999996</v>
      </c>
      <c r="S22" s="30">
        <v>2.0611259328607501</v>
      </c>
      <c r="T22" s="30">
        <v>7.3</v>
      </c>
      <c r="U22" s="30">
        <v>19.600000000000001</v>
      </c>
      <c r="V22" s="30">
        <v>0</v>
      </c>
      <c r="W22" s="30">
        <v>9.2324999999999999</v>
      </c>
      <c r="X22" s="34">
        <v>0.71014926184281102</v>
      </c>
      <c r="Y22" s="44">
        <v>4.41861954346408E-2</v>
      </c>
    </row>
    <row r="23" spans="15:43">
      <c r="O23" s="35"/>
      <c r="P23" s="23" t="s">
        <v>51</v>
      </c>
      <c r="Q23" s="23">
        <v>10</v>
      </c>
      <c r="R23" s="30">
        <v>2.79</v>
      </c>
      <c r="S23" s="30">
        <v>1.3414295856784</v>
      </c>
      <c r="T23" s="30">
        <v>1.45</v>
      </c>
      <c r="U23" s="30">
        <v>11.6</v>
      </c>
      <c r="V23" s="30">
        <v>0</v>
      </c>
      <c r="W23" s="30">
        <v>1.925</v>
      </c>
      <c r="X23" s="37">
        <v>3.2026771620375899E-2</v>
      </c>
      <c r="Y23" s="41"/>
    </row>
    <row r="24" spans="15:43">
      <c r="O24" s="31" t="s">
        <v>46</v>
      </c>
      <c r="P24" s="23" t="s">
        <v>50</v>
      </c>
      <c r="Q24" s="23">
        <v>10</v>
      </c>
      <c r="R24" s="30">
        <v>8.3859999999999992</v>
      </c>
      <c r="S24" s="30">
        <v>2.0045216664109899</v>
      </c>
      <c r="T24" s="30">
        <v>8.1</v>
      </c>
      <c r="U24" s="30">
        <v>17.3</v>
      </c>
      <c r="V24" s="30">
        <v>0.7</v>
      </c>
      <c r="W24" s="30">
        <v>11.88</v>
      </c>
      <c r="X24" s="34">
        <v>0.261683429747331</v>
      </c>
      <c r="Y24" s="42">
        <v>1.6427157417354701E-2</v>
      </c>
    </row>
    <row r="25" spans="15:43">
      <c r="O25" s="31"/>
      <c r="P25" s="23" t="s">
        <v>51</v>
      </c>
      <c r="Q25" s="23">
        <v>10</v>
      </c>
      <c r="R25" s="30">
        <v>2.72</v>
      </c>
      <c r="S25" s="30">
        <v>1.4652872300906301</v>
      </c>
      <c r="T25" s="30">
        <v>0.6</v>
      </c>
      <c r="U25" s="30">
        <v>12</v>
      </c>
      <c r="V25" s="30">
        <v>0</v>
      </c>
      <c r="W25" s="30">
        <v>1.65</v>
      </c>
      <c r="X25" s="37">
        <v>3.1328315278808999E-2</v>
      </c>
      <c r="Y25" s="43"/>
    </row>
    <row r="26" spans="15:43">
      <c r="O26" s="33" t="s">
        <v>48</v>
      </c>
      <c r="P26" s="23" t="s">
        <v>50</v>
      </c>
      <c r="Q26" s="23">
        <v>10</v>
      </c>
      <c r="R26" s="30">
        <v>7.05</v>
      </c>
      <c r="S26" s="30">
        <v>2.6688844943991898</v>
      </c>
      <c r="T26" s="30">
        <v>3.5</v>
      </c>
      <c r="U26" s="30">
        <v>20</v>
      </c>
      <c r="V26" s="30">
        <v>0</v>
      </c>
      <c r="W26" s="30">
        <v>14.2</v>
      </c>
      <c r="X26" s="34">
        <v>0.25900391157899999</v>
      </c>
      <c r="Y26" s="40">
        <v>6.2634430598752303E-2</v>
      </c>
    </row>
    <row r="27" spans="15:43">
      <c r="O27" s="35"/>
      <c r="P27" s="23" t="s">
        <v>51</v>
      </c>
      <c r="Q27" s="23">
        <v>10</v>
      </c>
      <c r="R27" s="30">
        <v>3.18</v>
      </c>
      <c r="S27" s="30">
        <v>2.1666564102321302</v>
      </c>
      <c r="T27" s="30">
        <v>0</v>
      </c>
      <c r="U27" s="30">
        <v>18.899999999999999</v>
      </c>
      <c r="V27" s="30">
        <v>0</v>
      </c>
      <c r="W27" s="30">
        <v>0</v>
      </c>
      <c r="X27" s="37">
        <v>5.6422951191719096E-3</v>
      </c>
      <c r="Y27" s="41"/>
    </row>
  </sheetData>
  <mergeCells count="24">
    <mergeCell ref="Y2:Y3"/>
    <mergeCell ref="AA2:AA3"/>
    <mergeCell ref="AF2:AF3"/>
    <mergeCell ref="T2:T3"/>
    <mergeCell ref="U2:U3"/>
    <mergeCell ref="V2:V3"/>
    <mergeCell ref="W2:W3"/>
    <mergeCell ref="X2:X3"/>
    <mergeCell ref="AB2:AC2"/>
    <mergeCell ref="AD2:AE2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O2:O3"/>
    <mergeCell ref="P2:P3"/>
    <mergeCell ref="Q2:Q3"/>
    <mergeCell ref="R2:R3"/>
    <mergeCell ref="S2:S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"/>
  <sheetViews>
    <sheetView workbookViewId="0">
      <selection activeCell="G3" sqref="G3:L10"/>
    </sheetView>
  </sheetViews>
  <sheetFormatPr defaultColWidth="11" defaultRowHeight="14.45"/>
  <cols>
    <col min="1" max="1" width="18.25" customWidth="1"/>
    <col min="2" max="2" width="22.5" customWidth="1"/>
    <col min="3" max="3" width="9.5" customWidth="1"/>
    <col min="4" max="4" width="11" customWidth="1"/>
    <col min="5" max="6" width="12.5" customWidth="1"/>
    <col min="8" max="8" width="3" customWidth="1"/>
    <col min="9" max="9" width="6.125" customWidth="1"/>
    <col min="10" max="10" width="6" customWidth="1"/>
    <col min="11" max="11" width="7.125" customWidth="1"/>
    <col min="12" max="12" width="13.875" customWidth="1"/>
  </cols>
  <sheetData>
    <row r="1" spans="1:15">
      <c r="A1" t="s">
        <v>46</v>
      </c>
      <c r="B1" t="s">
        <v>52</v>
      </c>
    </row>
    <row r="2" spans="1:15">
      <c r="A2" t="s">
        <v>37</v>
      </c>
      <c r="B2" t="s">
        <v>52</v>
      </c>
    </row>
    <row r="3" spans="1:15">
      <c r="A3" t="s">
        <v>43</v>
      </c>
      <c r="B3" t="s">
        <v>52</v>
      </c>
      <c r="G3" s="49" t="s">
        <v>16</v>
      </c>
      <c r="H3" s="53" t="s">
        <v>17</v>
      </c>
      <c r="I3" s="53"/>
      <c r="J3" s="48" t="s">
        <v>18</v>
      </c>
      <c r="K3" s="48"/>
      <c r="L3" s="54" t="s">
        <v>19</v>
      </c>
    </row>
    <row r="4" spans="1:15">
      <c r="A4" t="s">
        <v>41</v>
      </c>
      <c r="B4" t="s">
        <v>52</v>
      </c>
      <c r="G4" s="49"/>
      <c r="H4" s="55" t="s">
        <v>7</v>
      </c>
      <c r="I4" s="55" t="s">
        <v>24</v>
      </c>
      <c r="J4" s="55" t="s">
        <v>7</v>
      </c>
      <c r="K4" s="55" t="s">
        <v>24</v>
      </c>
      <c r="L4" s="54"/>
    </row>
    <row r="5" spans="1:15">
      <c r="A5" t="s">
        <v>34</v>
      </c>
      <c r="B5" t="s">
        <v>52</v>
      </c>
      <c r="G5" s="21" t="s">
        <v>34</v>
      </c>
      <c r="H5" s="22">
        <v>0</v>
      </c>
      <c r="I5" s="24">
        <f>+H5/20</f>
        <v>0</v>
      </c>
      <c r="J5" s="22">
        <v>20</v>
      </c>
      <c r="K5" s="24">
        <f>+J5/20</f>
        <v>1</v>
      </c>
      <c r="L5" s="25">
        <v>0</v>
      </c>
      <c r="N5" t="s">
        <v>53</v>
      </c>
    </row>
    <row r="6" spans="1:15">
      <c r="G6" s="23" t="s">
        <v>37</v>
      </c>
      <c r="H6" s="22">
        <v>8</v>
      </c>
      <c r="I6" s="24">
        <f t="shared" ref="I6:I10" si="0">+H6/20</f>
        <v>0.4</v>
      </c>
      <c r="J6" s="22">
        <v>12</v>
      </c>
      <c r="K6" s="24">
        <f t="shared" ref="K6:K10" si="1">+J6/20</f>
        <v>0.6</v>
      </c>
      <c r="L6" s="26">
        <v>0.20590321073206799</v>
      </c>
    </row>
    <row r="7" spans="1:15">
      <c r="B7" t="s">
        <v>54</v>
      </c>
      <c r="G7" s="21" t="s">
        <v>41</v>
      </c>
      <c r="H7" s="22">
        <v>12</v>
      </c>
      <c r="I7" s="24">
        <f t="shared" si="0"/>
        <v>0.6</v>
      </c>
      <c r="J7" s="22">
        <v>8</v>
      </c>
      <c r="K7" s="24">
        <f t="shared" si="1"/>
        <v>0.4</v>
      </c>
      <c r="L7" s="26">
        <v>0.20590321073206799</v>
      </c>
      <c r="N7" t="s">
        <v>55</v>
      </c>
      <c r="O7" s="27">
        <v>20</v>
      </c>
    </row>
    <row r="8" spans="1:15">
      <c r="B8" t="s">
        <v>17</v>
      </c>
      <c r="C8" t="s">
        <v>18</v>
      </c>
      <c r="D8" t="s">
        <v>56</v>
      </c>
      <c r="E8" t="s">
        <v>57</v>
      </c>
      <c r="G8" s="23" t="s">
        <v>43</v>
      </c>
      <c r="H8" s="22">
        <v>15</v>
      </c>
      <c r="I8" s="24">
        <f t="shared" si="0"/>
        <v>0.75</v>
      </c>
      <c r="J8" s="22">
        <v>5</v>
      </c>
      <c r="K8" s="24">
        <f t="shared" si="1"/>
        <v>0.25</v>
      </c>
      <c r="L8" s="25">
        <v>1.5654022580025499E-3</v>
      </c>
      <c r="N8" t="s">
        <v>58</v>
      </c>
      <c r="O8" s="28">
        <v>9</v>
      </c>
    </row>
    <row r="9" spans="1:15">
      <c r="A9" t="s">
        <v>59</v>
      </c>
      <c r="B9">
        <v>9</v>
      </c>
      <c r="C9">
        <v>11</v>
      </c>
      <c r="E9">
        <v>20</v>
      </c>
      <c r="G9" s="21" t="s">
        <v>46</v>
      </c>
      <c r="H9" s="22">
        <v>15</v>
      </c>
      <c r="I9" s="24">
        <f t="shared" si="0"/>
        <v>0.75</v>
      </c>
      <c r="J9" s="22">
        <v>5</v>
      </c>
      <c r="K9" s="24">
        <f t="shared" si="1"/>
        <v>0.25</v>
      </c>
      <c r="L9" s="25">
        <v>1.5654022580025499E-3</v>
      </c>
      <c r="N9" t="s">
        <v>60</v>
      </c>
      <c r="O9" s="28">
        <v>20</v>
      </c>
    </row>
    <row r="10" spans="1:15">
      <c r="G10" s="23" t="s">
        <v>48</v>
      </c>
      <c r="H10" s="22">
        <v>9</v>
      </c>
      <c r="I10" s="24">
        <f t="shared" si="0"/>
        <v>0.45</v>
      </c>
      <c r="J10" s="22">
        <v>11</v>
      </c>
      <c r="K10" s="24">
        <f t="shared" si="1"/>
        <v>0.55000000000000004</v>
      </c>
      <c r="L10" s="26">
        <v>0.52708925686553798</v>
      </c>
      <c r="N10" t="s">
        <v>61</v>
      </c>
      <c r="O10" s="28">
        <v>11</v>
      </c>
    </row>
    <row r="11" spans="1:15">
      <c r="N11" t="s">
        <v>62</v>
      </c>
      <c r="O11" s="28">
        <v>2</v>
      </c>
    </row>
    <row r="12" spans="1:15">
      <c r="N12" t="s">
        <v>63</v>
      </c>
      <c r="O12" s="29">
        <v>0.05</v>
      </c>
    </row>
    <row r="14" spans="1:15">
      <c r="N14" t="s">
        <v>64</v>
      </c>
      <c r="O14" s="27">
        <f>ABS(O8/O7-O10/O9)</f>
        <v>0.1</v>
      </c>
    </row>
    <row r="15" spans="1:15">
      <c r="N15" t="s">
        <v>65</v>
      </c>
      <c r="O15" s="28">
        <f>(O8+O10)/(O7+O9)</f>
        <v>0.5</v>
      </c>
    </row>
    <row r="16" spans="1:15">
      <c r="N16" t="s">
        <v>66</v>
      </c>
      <c r="O16" s="28">
        <f>SQRT(O15*(1-O15)*(1/O7+1/O9))</f>
        <v>0.158113883008419</v>
      </c>
    </row>
    <row r="17" spans="14:15">
      <c r="N17" t="s">
        <v>67</v>
      </c>
      <c r="O17" s="28">
        <f>O14/O16</f>
        <v>0.63245553203367599</v>
      </c>
    </row>
    <row r="18" spans="14:15">
      <c r="N18" t="s">
        <v>31</v>
      </c>
      <c r="O18" s="28">
        <f>O11*_xlfn.NORM.S.DIST(-ABS(O17),TRUE)</f>
        <v>0.52708925686553798</v>
      </c>
    </row>
    <row r="19" spans="14:15">
      <c r="N19" t="s">
        <v>68</v>
      </c>
      <c r="O19" s="28">
        <f>O14-O16*_xlfn.NORM.S.INV(1-O12/O11)</f>
        <v>-0.209897516152281</v>
      </c>
    </row>
    <row r="20" spans="14:15">
      <c r="N20" t="s">
        <v>69</v>
      </c>
      <c r="O20" s="28">
        <f>O14+O16*_xlfn.NORM.S.INV(1-O12/O11)</f>
        <v>0.40989751615228098</v>
      </c>
    </row>
    <row r="21" spans="14:15">
      <c r="N21" t="s">
        <v>70</v>
      </c>
      <c r="O21" s="29">
        <f>ABS(2*ASIN(SQRT(O14))-2*ASIN(SQRT(O15)))</f>
        <v>0.92729521800161196</v>
      </c>
    </row>
  </sheetData>
  <mergeCells count="4">
    <mergeCell ref="H3:I3"/>
    <mergeCell ref="J3:K3"/>
    <mergeCell ref="G3:G4"/>
    <mergeCell ref="L3:L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5"/>
  <sheetViews>
    <sheetView tabSelected="1" topLeftCell="D1" workbookViewId="0">
      <selection activeCell="F12" sqref="F12"/>
    </sheetView>
  </sheetViews>
  <sheetFormatPr defaultColWidth="11" defaultRowHeight="14.45"/>
  <cols>
    <col min="5" max="5" width="17.5" customWidth="1"/>
    <col min="6" max="6" width="22.5" customWidth="1"/>
    <col min="7" max="7" width="2" customWidth="1"/>
    <col min="8" max="8" width="12.5" customWidth="1"/>
  </cols>
  <sheetData>
    <row r="1" spans="1:18" ht="15" customHeight="1">
      <c r="A1" t="s">
        <v>71</v>
      </c>
      <c r="B1" t="s">
        <v>72</v>
      </c>
      <c r="N1" s="50" t="s">
        <v>73</v>
      </c>
      <c r="O1" s="50"/>
      <c r="P1" s="50"/>
      <c r="Q1" s="50"/>
      <c r="R1" s="50"/>
    </row>
    <row r="2" spans="1:18">
      <c r="A2">
        <v>1</v>
      </c>
      <c r="B2">
        <v>3</v>
      </c>
      <c r="D2">
        <v>636</v>
      </c>
      <c r="E2">
        <v>5</v>
      </c>
      <c r="G2">
        <f>+D2/5</f>
        <v>127.2</v>
      </c>
      <c r="N2" s="50"/>
      <c r="O2" s="50"/>
      <c r="P2" s="50"/>
      <c r="Q2" s="50"/>
      <c r="R2" s="50"/>
    </row>
    <row r="3" spans="1:18">
      <c r="A3">
        <v>1</v>
      </c>
      <c r="B3">
        <v>3</v>
      </c>
      <c r="E3">
        <v>1</v>
      </c>
      <c r="N3" s="20" t="s">
        <v>74</v>
      </c>
      <c r="O3" s="20"/>
      <c r="P3" s="20"/>
      <c r="Q3" s="20"/>
      <c r="R3" s="20"/>
    </row>
    <row r="4" spans="1:18">
      <c r="A4">
        <v>1</v>
      </c>
      <c r="B4">
        <v>3</v>
      </c>
      <c r="F4">
        <v>1</v>
      </c>
      <c r="N4" s="20" t="s">
        <v>75</v>
      </c>
      <c r="O4" s="20"/>
      <c r="P4" s="20"/>
      <c r="Q4" s="20"/>
      <c r="R4" s="20"/>
    </row>
    <row r="5" spans="1:18">
      <c r="A5">
        <v>0</v>
      </c>
      <c r="B5">
        <v>4</v>
      </c>
      <c r="F5" t="s">
        <v>54</v>
      </c>
      <c r="N5" s="20" t="s">
        <v>76</v>
      </c>
      <c r="O5" s="20"/>
      <c r="P5" s="20"/>
      <c r="Q5" s="20"/>
      <c r="R5" s="20"/>
    </row>
    <row r="6" spans="1:18">
      <c r="A6">
        <v>0</v>
      </c>
      <c r="B6">
        <v>4</v>
      </c>
      <c r="E6" t="s">
        <v>77</v>
      </c>
      <c r="F6">
        <v>3</v>
      </c>
      <c r="G6">
        <v>4</v>
      </c>
      <c r="H6" t="s">
        <v>57</v>
      </c>
      <c r="N6" s="20" t="s">
        <v>7</v>
      </c>
      <c r="O6" s="20">
        <v>32</v>
      </c>
      <c r="P6" s="20"/>
      <c r="Q6" s="20"/>
      <c r="R6" s="20"/>
    </row>
    <row r="7" spans="1:18">
      <c r="A7">
        <v>0</v>
      </c>
      <c r="B7">
        <v>4</v>
      </c>
      <c r="D7">
        <v>1</v>
      </c>
      <c r="E7" s="19">
        <v>0</v>
      </c>
      <c r="N7" s="20" t="s">
        <v>78</v>
      </c>
      <c r="O7" s="20"/>
      <c r="P7" s="20"/>
      <c r="Q7" s="20"/>
      <c r="R7" s="20"/>
    </row>
    <row r="8" spans="1:18">
      <c r="A8">
        <v>0</v>
      </c>
      <c r="B8">
        <v>3</v>
      </c>
      <c r="E8" s="19">
        <v>1</v>
      </c>
    </row>
    <row r="9" spans="1:18">
      <c r="A9">
        <v>1</v>
      </c>
      <c r="B9">
        <v>3</v>
      </c>
      <c r="E9" s="19" t="s">
        <v>57</v>
      </c>
    </row>
    <row r="10" spans="1:18">
      <c r="A10">
        <v>1</v>
      </c>
      <c r="B10">
        <v>4</v>
      </c>
    </row>
    <row r="11" spans="1:18">
      <c r="A11">
        <v>1</v>
      </c>
      <c r="B11">
        <v>4</v>
      </c>
    </row>
    <row r="12" spans="1:18">
      <c r="A12">
        <v>1</v>
      </c>
      <c r="B12">
        <v>3</v>
      </c>
    </row>
    <row r="13" spans="1:18">
      <c r="A13">
        <v>0</v>
      </c>
      <c r="B13">
        <v>3</v>
      </c>
    </row>
    <row r="14" spans="1:18">
      <c r="A14">
        <v>0</v>
      </c>
      <c r="B14">
        <v>3</v>
      </c>
    </row>
    <row r="15" spans="1:18">
      <c r="A15">
        <v>0</v>
      </c>
      <c r="B15">
        <v>3</v>
      </c>
    </row>
  </sheetData>
  <mergeCells count="1">
    <mergeCell ref="N1:R2"/>
  </mergeCell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3"/>
  <sheetViews>
    <sheetView topLeftCell="B1" zoomScale="70" zoomScaleNormal="70" workbookViewId="0">
      <selection activeCell="I1" sqref="I1"/>
    </sheetView>
  </sheetViews>
  <sheetFormatPr defaultColWidth="11.5" defaultRowHeight="14.45"/>
  <cols>
    <col min="2" max="2" width="19.5" customWidth="1"/>
    <col min="3" max="3" width="14.25" customWidth="1"/>
    <col min="4" max="4" width="15.75" customWidth="1"/>
    <col min="5" max="5" width="14.25" customWidth="1"/>
    <col min="6" max="6" width="14.5" customWidth="1"/>
    <col min="7" max="7" width="14.875" customWidth="1"/>
    <col min="8" max="10" width="14" customWidth="1"/>
    <col min="12" max="12" width="16.75" customWidth="1"/>
  </cols>
  <sheetData>
    <row r="1" spans="1:18" ht="18.600000000000001">
      <c r="A1" s="57" t="s">
        <v>79</v>
      </c>
      <c r="B1" s="58" t="s">
        <v>80</v>
      </c>
      <c r="C1" s="58" t="s">
        <v>34</v>
      </c>
      <c r="D1" s="58" t="s">
        <v>37</v>
      </c>
      <c r="E1" s="58" t="s">
        <v>41</v>
      </c>
      <c r="F1" s="58" t="s">
        <v>43</v>
      </c>
      <c r="G1" s="58" t="s">
        <v>46</v>
      </c>
      <c r="H1" s="58" t="s">
        <v>48</v>
      </c>
      <c r="I1" s="59" t="s">
        <v>81</v>
      </c>
      <c r="J1" s="59" t="s">
        <v>82</v>
      </c>
      <c r="L1" s="58" t="s">
        <v>80</v>
      </c>
      <c r="M1" s="58" t="s">
        <v>34</v>
      </c>
      <c r="N1" s="58" t="s">
        <v>37</v>
      </c>
      <c r="O1" s="58" t="s">
        <v>41</v>
      </c>
      <c r="P1" s="58" t="s">
        <v>43</v>
      </c>
      <c r="Q1" s="58" t="s">
        <v>46</v>
      </c>
      <c r="R1" s="58" t="s">
        <v>48</v>
      </c>
    </row>
    <row r="2" spans="1:18" ht="21">
      <c r="A2" s="4">
        <v>1</v>
      </c>
      <c r="B2" s="4" t="s">
        <v>83</v>
      </c>
      <c r="C2" s="5">
        <v>0</v>
      </c>
      <c r="D2" s="5">
        <v>1.9</v>
      </c>
      <c r="E2" s="5">
        <v>4.7</v>
      </c>
      <c r="F2" s="5">
        <v>5.8</v>
      </c>
      <c r="G2" s="5">
        <v>7.6</v>
      </c>
      <c r="H2" s="6">
        <v>0</v>
      </c>
      <c r="I2" s="15" t="s">
        <v>50</v>
      </c>
      <c r="J2" s="15" t="s">
        <v>40</v>
      </c>
      <c r="L2" s="4" t="s">
        <v>83</v>
      </c>
      <c r="M2" s="5" t="s">
        <v>84</v>
      </c>
      <c r="N2" s="5">
        <v>1.9</v>
      </c>
      <c r="O2" s="5">
        <v>4.7</v>
      </c>
      <c r="P2" s="5">
        <v>5.8</v>
      </c>
      <c r="Q2" s="5">
        <v>7.6</v>
      </c>
      <c r="R2" s="5" t="s">
        <v>84</v>
      </c>
    </row>
    <row r="3" spans="1:18" ht="21">
      <c r="A3" s="4">
        <v>2</v>
      </c>
      <c r="B3" s="4" t="s">
        <v>85</v>
      </c>
      <c r="C3" s="5">
        <v>0</v>
      </c>
      <c r="D3" s="5">
        <v>0</v>
      </c>
      <c r="E3" s="5">
        <v>0</v>
      </c>
      <c r="F3" s="5">
        <v>1.7</v>
      </c>
      <c r="G3" s="5">
        <v>0</v>
      </c>
      <c r="H3" s="6">
        <v>0</v>
      </c>
      <c r="I3" s="15" t="s">
        <v>51</v>
      </c>
      <c r="J3" s="15" t="s">
        <v>35</v>
      </c>
      <c r="L3" s="4" t="s">
        <v>85</v>
      </c>
      <c r="M3" s="5" t="s">
        <v>84</v>
      </c>
      <c r="N3" s="5" t="s">
        <v>84</v>
      </c>
      <c r="O3" s="5" t="s">
        <v>84</v>
      </c>
      <c r="P3" s="5">
        <v>1.7</v>
      </c>
      <c r="Q3" s="5" t="s">
        <v>84</v>
      </c>
      <c r="R3" s="5" t="s">
        <v>84</v>
      </c>
    </row>
    <row r="4" spans="1:18" ht="21">
      <c r="A4" s="4">
        <v>3</v>
      </c>
      <c r="B4" s="4" t="s">
        <v>86</v>
      </c>
      <c r="C4" s="5">
        <v>0</v>
      </c>
      <c r="D4" s="5">
        <v>1.5</v>
      </c>
      <c r="E4" s="5">
        <v>5.4</v>
      </c>
      <c r="F4" s="5">
        <v>5.07</v>
      </c>
      <c r="G4" s="5">
        <v>1.86</v>
      </c>
      <c r="H4" s="6">
        <v>0</v>
      </c>
      <c r="I4" s="15" t="s">
        <v>50</v>
      </c>
      <c r="J4" s="15" t="s">
        <v>40</v>
      </c>
      <c r="L4" s="4" t="s">
        <v>86</v>
      </c>
      <c r="M4" s="5" t="s">
        <v>84</v>
      </c>
      <c r="N4" s="5">
        <v>1.5</v>
      </c>
      <c r="O4" s="5">
        <v>5.4</v>
      </c>
      <c r="P4" s="5">
        <v>5.07</v>
      </c>
      <c r="Q4" s="5">
        <v>1.86</v>
      </c>
      <c r="R4" s="5" t="s">
        <v>84</v>
      </c>
    </row>
    <row r="5" spans="1:18" ht="21">
      <c r="A5" s="4">
        <v>4</v>
      </c>
      <c r="B5" s="4" t="s">
        <v>87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6">
        <v>0</v>
      </c>
      <c r="I5" s="15" t="s">
        <v>51</v>
      </c>
      <c r="J5" s="15" t="s">
        <v>35</v>
      </c>
      <c r="L5" s="4" t="s">
        <v>87</v>
      </c>
      <c r="M5" s="5" t="s">
        <v>84</v>
      </c>
      <c r="N5" s="5" t="s">
        <v>84</v>
      </c>
      <c r="O5" s="5" t="s">
        <v>84</v>
      </c>
      <c r="P5" s="5" t="s">
        <v>84</v>
      </c>
      <c r="Q5" s="5" t="s">
        <v>84</v>
      </c>
      <c r="R5" s="5" t="s">
        <v>84</v>
      </c>
    </row>
    <row r="6" spans="1:18" ht="21">
      <c r="A6" s="4">
        <v>5</v>
      </c>
      <c r="B6" s="4" t="s">
        <v>88</v>
      </c>
      <c r="C6" s="5">
        <v>0</v>
      </c>
      <c r="D6" s="5">
        <v>3.5</v>
      </c>
      <c r="E6" s="5">
        <v>6.6</v>
      </c>
      <c r="F6" s="5">
        <v>9.6999999999999993</v>
      </c>
      <c r="G6" s="5">
        <v>10.8</v>
      </c>
      <c r="H6" s="6">
        <v>12.9</v>
      </c>
      <c r="I6" s="15" t="s">
        <v>51</v>
      </c>
      <c r="J6" s="15" t="s">
        <v>35</v>
      </c>
      <c r="L6" s="4" t="s">
        <v>88</v>
      </c>
      <c r="M6" s="5" t="s">
        <v>84</v>
      </c>
      <c r="N6" s="5">
        <v>3.5</v>
      </c>
      <c r="O6" s="5">
        <v>6.6</v>
      </c>
      <c r="P6" s="5">
        <v>9.6999999999999993</v>
      </c>
      <c r="Q6" s="5">
        <v>10.8</v>
      </c>
      <c r="R6" s="5">
        <v>12.9</v>
      </c>
    </row>
    <row r="7" spans="1:18" ht="21">
      <c r="A7" s="4">
        <v>6</v>
      </c>
      <c r="B7" s="4" t="s">
        <v>89</v>
      </c>
      <c r="C7" s="5">
        <v>0</v>
      </c>
      <c r="D7" s="7">
        <v>0</v>
      </c>
      <c r="E7" s="7">
        <v>8.3000000000000007</v>
      </c>
      <c r="F7" s="7">
        <v>11.6</v>
      </c>
      <c r="G7" s="7">
        <v>12</v>
      </c>
      <c r="H7" s="8">
        <v>18.899999999999999</v>
      </c>
      <c r="I7" s="16" t="s">
        <v>51</v>
      </c>
      <c r="J7" s="16" t="s">
        <v>40</v>
      </c>
      <c r="L7" s="4" t="s">
        <v>89</v>
      </c>
      <c r="M7" s="5" t="s">
        <v>84</v>
      </c>
      <c r="N7" s="5" t="s">
        <v>84</v>
      </c>
      <c r="O7" s="7">
        <v>8.3000000000000007</v>
      </c>
      <c r="P7" s="7">
        <v>11.6</v>
      </c>
      <c r="Q7" s="7">
        <v>12</v>
      </c>
      <c r="R7" s="7">
        <v>18.899999999999999</v>
      </c>
    </row>
    <row r="8" spans="1:18" ht="21">
      <c r="A8" s="4">
        <v>7</v>
      </c>
      <c r="B8" s="4" t="s">
        <v>90</v>
      </c>
      <c r="C8" s="5">
        <v>0</v>
      </c>
      <c r="D8" s="7">
        <v>5.3</v>
      </c>
      <c r="E8" s="7">
        <v>15.7</v>
      </c>
      <c r="F8" s="7">
        <v>19.600000000000001</v>
      </c>
      <c r="G8" s="7">
        <v>17.3</v>
      </c>
      <c r="H8" s="8">
        <v>19.5</v>
      </c>
      <c r="I8" s="16" t="s">
        <v>50</v>
      </c>
      <c r="J8" s="16" t="s">
        <v>40</v>
      </c>
      <c r="L8" s="4" t="s">
        <v>90</v>
      </c>
      <c r="M8" s="5" t="s">
        <v>84</v>
      </c>
      <c r="N8" s="7">
        <v>5.3</v>
      </c>
      <c r="O8" s="7">
        <v>15.7</v>
      </c>
      <c r="P8" s="7">
        <v>19.600000000000001</v>
      </c>
      <c r="Q8" s="7">
        <v>17.3</v>
      </c>
      <c r="R8" s="7">
        <v>19.5</v>
      </c>
    </row>
    <row r="9" spans="1:18" ht="21">
      <c r="A9" s="4">
        <v>8</v>
      </c>
      <c r="B9" s="4" t="s">
        <v>91</v>
      </c>
      <c r="C9" s="5">
        <v>0</v>
      </c>
      <c r="D9" s="7">
        <v>2.4</v>
      </c>
      <c r="E9" s="7">
        <v>8.3000000000000007</v>
      </c>
      <c r="F9" s="7">
        <v>14.1</v>
      </c>
      <c r="G9" s="7">
        <v>15.3</v>
      </c>
      <c r="H9" s="8">
        <v>17.100000000000001</v>
      </c>
      <c r="I9" s="16" t="s">
        <v>50</v>
      </c>
      <c r="J9" s="16" t="s">
        <v>40</v>
      </c>
      <c r="L9" s="4" t="s">
        <v>91</v>
      </c>
      <c r="M9" s="5" t="s">
        <v>84</v>
      </c>
      <c r="N9" s="7">
        <v>2.4</v>
      </c>
      <c r="O9" s="7">
        <v>8.3000000000000007</v>
      </c>
      <c r="P9" s="7">
        <v>14.1</v>
      </c>
      <c r="Q9" s="7">
        <v>15.3</v>
      </c>
      <c r="R9" s="7">
        <v>17.100000000000001</v>
      </c>
    </row>
    <row r="10" spans="1:18" ht="21">
      <c r="A10" s="4">
        <v>9</v>
      </c>
      <c r="B10" s="4" t="s">
        <v>92</v>
      </c>
      <c r="C10" s="5">
        <v>0</v>
      </c>
      <c r="D10" s="7">
        <v>1.7</v>
      </c>
      <c r="E10" s="7">
        <v>9.4</v>
      </c>
      <c r="F10" s="7">
        <v>15.1</v>
      </c>
      <c r="G10" s="7">
        <v>15.8</v>
      </c>
      <c r="H10" s="8">
        <v>20</v>
      </c>
      <c r="I10" s="16" t="s">
        <v>50</v>
      </c>
      <c r="J10" s="16" t="s">
        <v>35</v>
      </c>
      <c r="L10" s="4" t="s">
        <v>92</v>
      </c>
      <c r="M10" s="5" t="s">
        <v>84</v>
      </c>
      <c r="N10" s="7">
        <v>1.7</v>
      </c>
      <c r="O10" s="7">
        <v>9.4</v>
      </c>
      <c r="P10" s="7">
        <v>15.1</v>
      </c>
      <c r="Q10" s="7">
        <v>15.8</v>
      </c>
      <c r="R10" s="7">
        <v>20</v>
      </c>
    </row>
    <row r="11" spans="1:18" ht="21">
      <c r="A11" s="4">
        <v>10</v>
      </c>
      <c r="B11" s="9" t="s">
        <v>93</v>
      </c>
      <c r="C11" s="5">
        <v>0</v>
      </c>
      <c r="D11" s="7">
        <v>0</v>
      </c>
      <c r="E11" s="7">
        <v>2.2999999999999998</v>
      </c>
      <c r="F11" s="7">
        <v>2</v>
      </c>
      <c r="G11" s="7">
        <v>1.7</v>
      </c>
      <c r="H11" s="8">
        <v>0</v>
      </c>
      <c r="I11" s="16" t="s">
        <v>51</v>
      </c>
      <c r="J11" s="16" t="s">
        <v>35</v>
      </c>
      <c r="L11" s="9" t="s">
        <v>93</v>
      </c>
      <c r="M11" s="5" t="s">
        <v>84</v>
      </c>
      <c r="N11" s="5" t="s">
        <v>84</v>
      </c>
      <c r="O11" s="7">
        <v>2.2999999999999998</v>
      </c>
      <c r="P11" s="7">
        <v>2</v>
      </c>
      <c r="Q11" s="7">
        <v>1.7</v>
      </c>
      <c r="R11" s="5" t="s">
        <v>84</v>
      </c>
    </row>
    <row r="12" spans="1:18" ht="21">
      <c r="A12" s="4">
        <v>11</v>
      </c>
      <c r="B12" s="9" t="s">
        <v>94</v>
      </c>
      <c r="C12" s="5">
        <v>0</v>
      </c>
      <c r="D12" s="7">
        <v>0</v>
      </c>
      <c r="E12" s="7">
        <v>0</v>
      </c>
      <c r="F12" s="7">
        <v>0.4</v>
      </c>
      <c r="G12" s="7">
        <v>0.7</v>
      </c>
      <c r="H12" s="8">
        <v>0.7</v>
      </c>
      <c r="I12" s="16" t="s">
        <v>50</v>
      </c>
      <c r="J12" s="16" t="s">
        <v>35</v>
      </c>
      <c r="L12" s="9" t="s">
        <v>94</v>
      </c>
      <c r="M12" s="5" t="s">
        <v>84</v>
      </c>
      <c r="N12" s="5" t="s">
        <v>84</v>
      </c>
      <c r="O12" s="5" t="s">
        <v>84</v>
      </c>
      <c r="P12" s="7">
        <v>0.4</v>
      </c>
      <c r="Q12" s="7">
        <v>0.7</v>
      </c>
      <c r="R12" s="7">
        <v>0.7</v>
      </c>
    </row>
    <row r="13" spans="1:18" ht="21">
      <c r="A13" s="4">
        <v>12</v>
      </c>
      <c r="B13" s="10" t="s">
        <v>95</v>
      </c>
      <c r="C13" s="5">
        <v>0</v>
      </c>
      <c r="D13" s="7">
        <v>0</v>
      </c>
      <c r="E13" s="7">
        <v>0</v>
      </c>
      <c r="F13" s="7">
        <v>1.6</v>
      </c>
      <c r="G13" s="7">
        <v>0</v>
      </c>
      <c r="H13" s="8">
        <v>0</v>
      </c>
      <c r="I13" s="16" t="s">
        <v>51</v>
      </c>
      <c r="J13" s="16" t="s">
        <v>35</v>
      </c>
      <c r="L13" s="10" t="s">
        <v>95</v>
      </c>
      <c r="M13" s="5" t="s">
        <v>84</v>
      </c>
      <c r="N13" s="5" t="s">
        <v>84</v>
      </c>
      <c r="O13" s="5" t="s">
        <v>84</v>
      </c>
      <c r="P13" s="7">
        <v>1.6</v>
      </c>
      <c r="Q13" s="5" t="s">
        <v>84</v>
      </c>
      <c r="R13" s="5" t="s">
        <v>84</v>
      </c>
    </row>
    <row r="14" spans="1:18" ht="21">
      <c r="A14" s="4">
        <v>13</v>
      </c>
      <c r="B14" s="10" t="s">
        <v>96</v>
      </c>
      <c r="C14" s="5">
        <v>0</v>
      </c>
      <c r="D14" s="7">
        <v>0</v>
      </c>
      <c r="E14" s="7">
        <v>0</v>
      </c>
      <c r="F14" s="7">
        <v>0</v>
      </c>
      <c r="G14" s="7">
        <v>1.2</v>
      </c>
      <c r="H14" s="8">
        <v>0</v>
      </c>
      <c r="I14" s="16" t="s">
        <v>51</v>
      </c>
      <c r="J14" s="16" t="s">
        <v>35</v>
      </c>
      <c r="L14" s="10" t="s">
        <v>96</v>
      </c>
      <c r="M14" s="5" t="s">
        <v>84</v>
      </c>
      <c r="N14" s="5" t="s">
        <v>84</v>
      </c>
      <c r="O14" s="5" t="s">
        <v>84</v>
      </c>
      <c r="P14" s="5" t="s">
        <v>84</v>
      </c>
      <c r="Q14" s="7">
        <v>1.2</v>
      </c>
      <c r="R14" s="5" t="s">
        <v>84</v>
      </c>
    </row>
    <row r="15" spans="1:18" ht="21">
      <c r="A15" s="4">
        <v>14</v>
      </c>
      <c r="B15" s="10" t="s">
        <v>97</v>
      </c>
      <c r="C15" s="5">
        <v>0</v>
      </c>
      <c r="D15" s="7">
        <v>0</v>
      </c>
      <c r="E15" s="7">
        <v>2.6</v>
      </c>
      <c r="F15" s="7">
        <v>3.3</v>
      </c>
      <c r="G15" s="7">
        <v>4.0999999999999996</v>
      </c>
      <c r="H15" s="8">
        <v>2.5</v>
      </c>
      <c r="I15" s="16" t="s">
        <v>50</v>
      </c>
      <c r="J15" s="16" t="s">
        <v>35</v>
      </c>
      <c r="L15" s="10" t="s">
        <v>97</v>
      </c>
      <c r="M15" s="5" t="s">
        <v>84</v>
      </c>
      <c r="N15" s="5" t="s">
        <v>84</v>
      </c>
      <c r="O15" s="7">
        <v>2.6</v>
      </c>
      <c r="P15" s="7">
        <v>3.3</v>
      </c>
      <c r="Q15" s="7">
        <v>4.0999999999999996</v>
      </c>
      <c r="R15" s="7">
        <v>2.5</v>
      </c>
    </row>
    <row r="16" spans="1:18" ht="21">
      <c r="A16" s="4">
        <v>15</v>
      </c>
      <c r="B16" s="7" t="s">
        <v>98</v>
      </c>
      <c r="C16" s="5">
        <v>0</v>
      </c>
      <c r="D16" s="7">
        <v>0.9</v>
      </c>
      <c r="E16" s="7">
        <v>0</v>
      </c>
      <c r="F16" s="7">
        <v>0</v>
      </c>
      <c r="G16" s="7">
        <v>1.5</v>
      </c>
      <c r="H16" s="8">
        <v>0</v>
      </c>
      <c r="I16" s="16" t="s">
        <v>51</v>
      </c>
      <c r="J16" s="16" t="s">
        <v>35</v>
      </c>
      <c r="L16" s="7" t="s">
        <v>98</v>
      </c>
      <c r="M16" s="5" t="s">
        <v>84</v>
      </c>
      <c r="N16" s="7">
        <v>0.9</v>
      </c>
      <c r="O16" s="5" t="s">
        <v>84</v>
      </c>
      <c r="P16" s="5" t="s">
        <v>84</v>
      </c>
      <c r="Q16" s="7">
        <v>1.5</v>
      </c>
      <c r="R16" s="5" t="s">
        <v>84</v>
      </c>
    </row>
    <row r="17" spans="1:18" ht="21">
      <c r="A17" s="4">
        <v>16</v>
      </c>
      <c r="B17" s="7" t="s">
        <v>99</v>
      </c>
      <c r="C17" s="5">
        <v>0</v>
      </c>
      <c r="D17" s="7">
        <v>0</v>
      </c>
      <c r="E17" s="7">
        <v>0</v>
      </c>
      <c r="F17" s="7">
        <v>1.3</v>
      </c>
      <c r="G17" s="7">
        <v>0</v>
      </c>
      <c r="H17" s="8">
        <v>0</v>
      </c>
      <c r="I17" s="16" t="s">
        <v>51</v>
      </c>
      <c r="J17" s="16" t="s">
        <v>35</v>
      </c>
      <c r="L17" s="7" t="s">
        <v>99</v>
      </c>
      <c r="M17" s="5" t="s">
        <v>84</v>
      </c>
      <c r="N17" s="5" t="s">
        <v>84</v>
      </c>
      <c r="O17" s="5" t="s">
        <v>84</v>
      </c>
      <c r="P17" s="7">
        <v>1.3</v>
      </c>
      <c r="Q17" s="5" t="s">
        <v>84</v>
      </c>
      <c r="R17" s="5" t="s">
        <v>84</v>
      </c>
    </row>
    <row r="18" spans="1:18" ht="21">
      <c r="A18" s="4">
        <v>17</v>
      </c>
      <c r="B18" s="4" t="s">
        <v>100</v>
      </c>
      <c r="C18" s="5">
        <v>0</v>
      </c>
      <c r="D18" s="7">
        <v>0</v>
      </c>
      <c r="E18" s="7">
        <v>5.0999999999999996</v>
      </c>
      <c r="F18" s="7">
        <v>9.6</v>
      </c>
      <c r="G18" s="7">
        <v>11.3</v>
      </c>
      <c r="H18" s="8">
        <v>6.2</v>
      </c>
      <c r="I18" s="16" t="s">
        <v>50</v>
      </c>
      <c r="J18" s="16" t="s">
        <v>35</v>
      </c>
      <c r="L18" s="4" t="s">
        <v>100</v>
      </c>
      <c r="M18" s="5" t="s">
        <v>84</v>
      </c>
      <c r="N18" s="5" t="s">
        <v>84</v>
      </c>
      <c r="O18" s="7">
        <v>5.0999999999999996</v>
      </c>
      <c r="P18" s="7">
        <v>9.6</v>
      </c>
      <c r="Q18" s="7">
        <v>11.3</v>
      </c>
      <c r="R18" s="7">
        <v>6.2</v>
      </c>
    </row>
    <row r="19" spans="1:18" ht="21">
      <c r="A19" s="4">
        <v>18</v>
      </c>
      <c r="B19" s="4" t="s">
        <v>101</v>
      </c>
      <c r="C19" s="5">
        <v>0</v>
      </c>
      <c r="D19" s="4">
        <v>0</v>
      </c>
      <c r="E19" s="4">
        <v>0</v>
      </c>
      <c r="F19" s="4">
        <v>0</v>
      </c>
      <c r="G19" s="4">
        <v>1.3</v>
      </c>
      <c r="H19" s="11">
        <v>0</v>
      </c>
      <c r="I19" s="17" t="s">
        <v>50</v>
      </c>
      <c r="J19" s="17" t="s">
        <v>35</v>
      </c>
      <c r="L19" s="4" t="s">
        <v>101</v>
      </c>
      <c r="M19" s="5" t="s">
        <v>84</v>
      </c>
      <c r="N19" s="5" t="s">
        <v>84</v>
      </c>
      <c r="O19" s="5" t="s">
        <v>84</v>
      </c>
      <c r="P19" s="5" t="s">
        <v>84</v>
      </c>
      <c r="Q19" s="4">
        <v>1.3</v>
      </c>
      <c r="R19" s="5" t="s">
        <v>84</v>
      </c>
    </row>
    <row r="20" spans="1:18" ht="21">
      <c r="A20" s="4">
        <v>19</v>
      </c>
      <c r="B20" s="4" t="s">
        <v>102</v>
      </c>
      <c r="C20" s="5">
        <v>0</v>
      </c>
      <c r="D20" s="4">
        <v>3.5</v>
      </c>
      <c r="E20" s="4">
        <v>7.2</v>
      </c>
      <c r="F20" s="4">
        <v>8.8000000000000007</v>
      </c>
      <c r="G20" s="4">
        <v>8.6</v>
      </c>
      <c r="H20" s="11">
        <v>4.5</v>
      </c>
      <c r="I20" s="17" t="s">
        <v>50</v>
      </c>
      <c r="J20" s="17" t="s">
        <v>35</v>
      </c>
      <c r="L20" s="4" t="s">
        <v>102</v>
      </c>
      <c r="M20" s="5" t="s">
        <v>84</v>
      </c>
      <c r="N20" s="4">
        <v>3.5</v>
      </c>
      <c r="O20" s="4">
        <v>7.2</v>
      </c>
      <c r="P20" s="4">
        <v>8.8000000000000007</v>
      </c>
      <c r="Q20" s="4">
        <v>8.6</v>
      </c>
      <c r="R20" s="4">
        <v>4.5</v>
      </c>
    </row>
    <row r="21" spans="1:18" ht="21">
      <c r="A21" s="4">
        <v>20</v>
      </c>
      <c r="B21" s="4" t="s">
        <v>103</v>
      </c>
      <c r="C21" s="5">
        <v>0</v>
      </c>
      <c r="D21" s="4">
        <v>0</v>
      </c>
      <c r="E21" s="4">
        <v>1.1000000000000001</v>
      </c>
      <c r="F21" s="4">
        <v>0</v>
      </c>
      <c r="G21" s="4">
        <v>0</v>
      </c>
      <c r="H21" s="11">
        <v>0</v>
      </c>
      <c r="I21" s="17" t="s">
        <v>51</v>
      </c>
      <c r="J21" s="17" t="s">
        <v>35</v>
      </c>
      <c r="L21" s="4" t="s">
        <v>103</v>
      </c>
      <c r="M21" s="5" t="s">
        <v>84</v>
      </c>
      <c r="N21" s="5" t="s">
        <v>84</v>
      </c>
      <c r="O21" s="4">
        <v>1.1000000000000001</v>
      </c>
      <c r="P21" s="5" t="s">
        <v>84</v>
      </c>
      <c r="Q21" s="5" t="s">
        <v>84</v>
      </c>
      <c r="R21" s="5" t="s">
        <v>84</v>
      </c>
    </row>
    <row r="22" spans="1:18" ht="21">
      <c r="A22" s="12"/>
      <c r="B22" s="12"/>
      <c r="C22" s="12"/>
      <c r="D22" s="12"/>
      <c r="E22" s="12"/>
      <c r="F22" s="12"/>
      <c r="G22" s="12"/>
      <c r="H22" s="12"/>
      <c r="I22" s="18"/>
      <c r="J22" s="18"/>
      <c r="L22" t="s">
        <v>104</v>
      </c>
    </row>
    <row r="23" spans="1:18" ht="18.600000000000001">
      <c r="A23" s="13"/>
      <c r="B23" s="1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0"/>
  <sheetViews>
    <sheetView workbookViewId="0">
      <selection activeCell="A2" sqref="A2"/>
    </sheetView>
  </sheetViews>
  <sheetFormatPr defaultColWidth="11.5" defaultRowHeight="14.45"/>
  <cols>
    <col min="1" max="1" width="17.75" customWidth="1"/>
    <col min="2" max="2" width="25.5" customWidth="1"/>
    <col min="4" max="4" width="22" customWidth="1"/>
  </cols>
  <sheetData>
    <row r="1" spans="1:4">
      <c r="A1" s="1" t="s">
        <v>83</v>
      </c>
      <c r="B1" s="1" t="s">
        <v>105</v>
      </c>
    </row>
    <row r="2" spans="1:4">
      <c r="A2" s="1" t="s">
        <v>85</v>
      </c>
      <c r="B2" s="2" t="s">
        <v>106</v>
      </c>
    </row>
    <row r="3" spans="1:4" ht="15" customHeight="1">
      <c r="A3" s="1" t="s">
        <v>86</v>
      </c>
      <c r="B3" s="2" t="s">
        <v>107</v>
      </c>
      <c r="C3" s="51"/>
      <c r="D3" s="51"/>
    </row>
    <row r="4" spans="1:4">
      <c r="A4" s="1" t="s">
        <v>87</v>
      </c>
      <c r="B4" s="2" t="s">
        <v>108</v>
      </c>
      <c r="C4" s="51"/>
      <c r="D4" s="51"/>
    </row>
    <row r="5" spans="1:4">
      <c r="A5" s="1" t="s">
        <v>88</v>
      </c>
      <c r="B5" s="2" t="s">
        <v>109</v>
      </c>
    </row>
    <row r="6" spans="1:4">
      <c r="A6" s="1" t="s">
        <v>89</v>
      </c>
      <c r="B6" s="2" t="s">
        <v>110</v>
      </c>
    </row>
    <row r="7" spans="1:4">
      <c r="A7" s="1" t="s">
        <v>90</v>
      </c>
      <c r="B7" s="2" t="s">
        <v>111</v>
      </c>
    </row>
    <row r="8" spans="1:4">
      <c r="A8" s="1" t="s">
        <v>91</v>
      </c>
      <c r="B8" s="2" t="s">
        <v>112</v>
      </c>
    </row>
    <row r="9" spans="1:4" ht="16.5" customHeight="1">
      <c r="A9" s="1" t="s">
        <v>92</v>
      </c>
      <c r="B9" s="2" t="s">
        <v>113</v>
      </c>
    </row>
    <row r="10" spans="1:4">
      <c r="A10" s="3" t="s">
        <v>93</v>
      </c>
      <c r="B10" s="3" t="s">
        <v>114</v>
      </c>
    </row>
    <row r="11" spans="1:4">
      <c r="A11" s="2" t="s">
        <v>115</v>
      </c>
      <c r="B11" s="2" t="s">
        <v>116</v>
      </c>
    </row>
    <row r="12" spans="1:4">
      <c r="A12" s="1" t="s">
        <v>94</v>
      </c>
      <c r="B12" s="2" t="s">
        <v>117</v>
      </c>
    </row>
    <row r="13" spans="1:4">
      <c r="A13" s="2" t="s">
        <v>118</v>
      </c>
      <c r="B13" s="2" t="s">
        <v>119</v>
      </c>
    </row>
    <row r="14" spans="1:4">
      <c r="A14" s="2" t="s">
        <v>97</v>
      </c>
      <c r="B14" s="2" t="s">
        <v>120</v>
      </c>
    </row>
    <row r="15" spans="1:4">
      <c r="A15" s="1" t="s">
        <v>99</v>
      </c>
      <c r="B15" s="1" t="s">
        <v>121</v>
      </c>
    </row>
    <row r="16" spans="1:4">
      <c r="A16" s="1" t="s">
        <v>98</v>
      </c>
      <c r="B16" s="1" t="s">
        <v>122</v>
      </c>
    </row>
    <row r="17" spans="1:2">
      <c r="A17" s="1" t="s">
        <v>100</v>
      </c>
      <c r="B17" s="1" t="s">
        <v>123</v>
      </c>
    </row>
    <row r="18" spans="1:2">
      <c r="A18" s="1" t="s">
        <v>101</v>
      </c>
      <c r="B18" s="1" t="s">
        <v>124</v>
      </c>
    </row>
    <row r="19" spans="1:2">
      <c r="A19" s="1" t="s">
        <v>102</v>
      </c>
      <c r="B19" s="1" t="s">
        <v>125</v>
      </c>
    </row>
    <row r="20" spans="1:2">
      <c r="A20" s="1" t="s">
        <v>126</v>
      </c>
      <c r="B20" s="1" t="s">
        <v>127</v>
      </c>
    </row>
  </sheetData>
  <mergeCells count="1">
    <mergeCell ref="C3:D4"/>
  </mergeCell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A7286AB2A90C7409CA6C9A87F5AB61F" ma:contentTypeVersion="15" ma:contentTypeDescription="Crear nuevo documento." ma:contentTypeScope="" ma:versionID="a75e863c2fd69d9e3e5c6564587d4445">
  <xsd:schema xmlns:xsd="http://www.w3.org/2001/XMLSchema" xmlns:xs="http://www.w3.org/2001/XMLSchema" xmlns:p="http://schemas.microsoft.com/office/2006/metadata/properties" xmlns:ns2="e97c7d5c-3433-40c9-a65f-4ae7ba5ceb7f" xmlns:ns3="63052927-b7c1-4c4c-b47c-8daec9592917" targetNamespace="http://schemas.microsoft.com/office/2006/metadata/properties" ma:root="true" ma:fieldsID="ed82a640261d259419cdfe27208c8ff7" ns2:_="" ns3:_="">
    <xsd:import namespace="e97c7d5c-3433-40c9-a65f-4ae7ba5ceb7f"/>
    <xsd:import namespace="63052927-b7c1-4c4c-b47c-8daec95929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c7d5c-3433-40c9-a65f-4ae7ba5ceb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41409a9a-6146-49a3-b0cc-bee140049b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52927-b7c1-4c4c-b47c-8daec959291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e17dbfd-6557-4376-9f6c-c00552e150f7}" ma:internalName="TaxCatchAll" ma:showField="CatchAllData" ma:web="63052927-b7c1-4c4c-b47c-8daec95929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A73B86-99AE-4A2E-9F47-7DB22D736245}"/>
</file>

<file path=customXml/itemProps2.xml><?xml version="1.0" encoding="utf-8"?>
<ds:datastoreItem xmlns:ds="http://schemas.openxmlformats.org/officeDocument/2006/customXml" ds:itemID="{2A594605-567E-4C7E-B158-BB79166F00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Carolina Pedraza Moreno</dc:creator>
  <cp:keywords/>
  <dc:description/>
  <cp:lastModifiedBy/>
  <cp:revision/>
  <dcterms:created xsi:type="dcterms:W3CDTF">2022-10-13T01:04:00Z</dcterms:created>
  <dcterms:modified xsi:type="dcterms:W3CDTF">2025-02-04T14:28:22Z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0093B0D1967A4A3795B099FCBA8717EA_13</vt:lpwstr>
  </property>
  <property fmtid="{D5CDD505-2E9C-101B-9397-08002B2CF9AE}" pid="3" name="KSOProductBuildVer">
    <vt:lpwstr>1033-12.2.0.17153</vt:lpwstr>
  </property>
</Properties>
</file>