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HOME\Documents\"/>
    </mc:Choice>
  </mc:AlternateContent>
  <xr:revisionPtr revIDLastSave="0" documentId="13_ncr:1_{D354BDF3-C0E4-4F4C-9CB6-FAB9C7EB42FC}" xr6:coauthVersionLast="47" xr6:coauthVersionMax="47" xr10:uidLastSave="{00000000-0000-0000-0000-000000000000}"/>
  <bookViews>
    <workbookView xWindow="-120" yWindow="-120" windowWidth="20730" windowHeight="11160" xr2:uid="{1118BD17-FFE9-4FA4-9A69-F12A73ECE5B2}"/>
  </bookViews>
  <sheets>
    <sheet name="Exp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5" i="2" l="1"/>
  <c r="F20" i="2"/>
  <c r="F2" i="2" l="1"/>
  <c r="F6" i="2"/>
  <c r="D19" i="2"/>
  <c r="D18" i="2"/>
  <c r="D15" i="2"/>
  <c r="D14" i="2"/>
  <c r="D13" i="2"/>
  <c r="D12" i="2"/>
  <c r="D11" i="2"/>
  <c r="D7" i="2"/>
  <c r="D5" i="2"/>
  <c r="F8" i="2" l="1"/>
  <c r="D6" i="2"/>
  <c r="F9" i="2" l="1"/>
  <c r="F10" i="2" s="1"/>
  <c r="D8" i="2"/>
  <c r="D9" i="2" s="1"/>
  <c r="F16" i="2" l="1"/>
  <c r="D16" i="2" s="1"/>
  <c r="D10" i="2"/>
  <c r="D20" i="2" l="1"/>
</calcChain>
</file>

<file path=xl/sharedStrings.xml><?xml version="1.0" encoding="utf-8"?>
<sst xmlns="http://schemas.openxmlformats.org/spreadsheetml/2006/main" count="39" uniqueCount="39">
  <si>
    <t>Nº</t>
  </si>
  <si>
    <t>Concepto Exportación</t>
  </si>
  <si>
    <t>TRM</t>
  </si>
  <si>
    <t>Precio EXW planta Colombia</t>
  </si>
  <si>
    <t>Transporte interno Colombia</t>
  </si>
  <si>
    <t>Seguro internacional (0,3%–1%)</t>
  </si>
  <si>
    <t>Documentación INVIMA / Certificados</t>
  </si>
  <si>
    <t>Comisión agente de aduanas exportador</t>
  </si>
  <si>
    <t>0,4–1% aprox. del valor exportado</t>
  </si>
  <si>
    <t>Honorarios agente de carga (freight forwarder)</t>
  </si>
  <si>
    <t>Formularios y comunicaciones</t>
  </si>
  <si>
    <t>Aranceles en país destino</t>
  </si>
  <si>
    <t>Transporte interno en destino</t>
  </si>
  <si>
    <t>Gastos financieros (carta de crédito, transferencias)</t>
  </si>
  <si>
    <t>Costo Total Exportación</t>
  </si>
  <si>
    <t xml:space="preserve">Explicación </t>
  </si>
  <si>
    <t xml:space="preserve"> Total USD$</t>
  </si>
  <si>
    <t>Valor COP</t>
  </si>
  <si>
    <t>Precio EXW por unidad</t>
  </si>
  <si>
    <t>IVA en destino (si aplica)</t>
  </si>
  <si>
    <t>Caja por estiba</t>
  </si>
  <si>
    <t xml:space="preserve">Total, unidades por contenedor </t>
  </si>
  <si>
    <t>Fresa fresca + congelación + mano de obra + bolsas 2kg + etiqueta + costos internos</t>
  </si>
  <si>
    <t>Contenedor 40', 90 cajas por pallet y 22 pallet por contenedor</t>
  </si>
  <si>
    <t>9900 bolsas de 2kg c/u, equivalen a 19.8 TON</t>
  </si>
  <si>
    <t>Precio EXW por lote      (9900 bolsas de 2kg)</t>
  </si>
  <si>
    <t xml:space="preserve">Ruta Chocontá Bogotá y de Bogotá a Buenaventura </t>
  </si>
  <si>
    <r>
      <t>Precio F</t>
    </r>
    <r>
      <rPr>
        <b/>
        <sz val="11"/>
        <color theme="1"/>
        <rFont val="Aptos Narrow"/>
        <scheme val="minor"/>
      </rPr>
      <t>OB</t>
    </r>
    <r>
      <rPr>
        <b/>
        <sz val="11"/>
        <color theme="1"/>
        <rFont val="Aptos Narrow"/>
        <family val="2"/>
        <scheme val="minor"/>
      </rPr>
      <t xml:space="preserve"> puerto colombiano</t>
    </r>
  </si>
  <si>
    <t xml:space="preserve">EXW + Transporte interno </t>
  </si>
  <si>
    <t>Precio CIF puerto destino Montreal</t>
  </si>
  <si>
    <t>FOB+flete maritimo+seguro</t>
  </si>
  <si>
    <t>INVIMA, ICA, CSE, orígen</t>
  </si>
  <si>
    <t>Gastos adicionales</t>
  </si>
  <si>
    <t>Tratado de Libre Comercio entre Colombia y Canadá</t>
  </si>
  <si>
    <t>Precio CIF + aranceles</t>
  </si>
  <si>
    <t>5% GST</t>
  </si>
  <si>
    <t xml:space="preserve">Montreal a bodega del importador </t>
  </si>
  <si>
    <t>Transferencia internacional</t>
  </si>
  <si>
    <t xml:space="preserve">Suma de todo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</si>
</sst>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\ * #,##0.00_-;\-&quot;$&quot;\ * #,##0.00_-;_-&quot;$&quot;\ * &quot;-&quot;??_-;_-@_-"/>
  </numFmts>
  <fonts count="5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theme="1"/>
      <name val="Aptos Narrow"/>
      <scheme val="minor"/>
    </font>
    <font>
      <sz val="11"/>
      <color theme="1"/>
      <name val="Aptos Narrow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6">
    <xf numFmtId="0" fontId="0" fillId="0" borderId="0" xfId="0"/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0" xfId="0" applyFont="1" applyAlignment="1">
      <alignment vertical="center" wrapText="1"/>
    </xf>
    <xf numFmtId="44" fontId="2" fillId="0" borderId="0" xfId="1" applyFont="1" applyAlignment="1">
      <alignment horizontal="center" vertical="center" wrapText="1"/>
    </xf>
    <xf numFmtId="44" fontId="0" fillId="0" borderId="0" xfId="1" applyFont="1" applyAlignment="1">
      <alignment vertical="center" wrapText="1"/>
    </xf>
    <xf numFmtId="44" fontId="0" fillId="0" borderId="0" xfId="0" applyNumberFormat="1" applyAlignment="1">
      <alignment vertical="center" wrapText="1"/>
    </xf>
    <xf numFmtId="9" fontId="0" fillId="0" borderId="0" xfId="0" applyNumberFormat="1" applyAlignment="1">
      <alignment vertical="center" wrapText="1"/>
    </xf>
    <xf numFmtId="9" fontId="0" fillId="0" borderId="0" xfId="2" applyFont="1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0" fontId="4" fillId="0" borderId="0" xfId="0" applyFont="1" applyAlignment="1">
      <alignment horizontal="center" vertical="center" wrapText="1"/>
    </xf>
    <xf numFmtId="44" fontId="0" fillId="0" borderId="0" xfId="1" applyFont="1" applyAlignment="1">
      <alignment horizontal="center" vertical="center" wrapText="1"/>
    </xf>
    <xf numFmtId="44" fontId="0" fillId="2" borderId="0" xfId="0" applyNumberFormat="1" applyFill="1" applyAlignment="1">
      <alignment vertical="center" wrapText="1"/>
    </xf>
    <xf numFmtId="44" fontId="0" fillId="0" borderId="0" xfId="0" applyNumberFormat="1"/>
    <xf numFmtId="3" fontId="0" fillId="0" borderId="0" xfId="0" applyNumberFormat="1" applyAlignment="1">
      <alignment vertical="center" wrapText="1"/>
    </xf>
  </cellXfs>
  <cellStyles count="3">
    <cellStyle name="Moneda" xfId="1" builtinId="4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12549C-4B94-478C-92AC-B91CAAF7BBAB}">
  <dimension ref="A1:I22"/>
  <sheetViews>
    <sheetView tabSelected="1" workbookViewId="0">
      <selection activeCell="F6" sqref="F6"/>
    </sheetView>
  </sheetViews>
  <sheetFormatPr baseColWidth="10" defaultRowHeight="14.25"/>
  <cols>
    <col min="2" max="2" width="20.25" customWidth="1"/>
    <col min="3" max="3" width="22.75" customWidth="1"/>
    <col min="4" max="4" width="20.125" customWidth="1"/>
    <col min="5" max="5" width="19.25" customWidth="1"/>
    <col min="6" max="6" width="17.625" customWidth="1"/>
    <col min="7" max="7" width="11.625" bestFit="1" customWidth="1"/>
  </cols>
  <sheetData>
    <row r="1" spans="1:9" ht="30">
      <c r="A1" s="1" t="s">
        <v>0</v>
      </c>
      <c r="B1" s="1" t="s">
        <v>1</v>
      </c>
      <c r="C1" s="1" t="s">
        <v>15</v>
      </c>
      <c r="D1" s="1" t="s">
        <v>16</v>
      </c>
      <c r="E1" s="1" t="s">
        <v>2</v>
      </c>
      <c r="F1" s="1" t="s">
        <v>17</v>
      </c>
    </row>
    <row r="2" spans="1:9" ht="61.15" customHeight="1">
      <c r="A2" s="1">
        <v>0</v>
      </c>
      <c r="B2" s="1" t="s">
        <v>18</v>
      </c>
      <c r="C2" s="9" t="s">
        <v>22</v>
      </c>
      <c r="D2" s="4">
        <v>5</v>
      </c>
      <c r="E2" s="5">
        <v>3764.77</v>
      </c>
      <c r="F2" s="4">
        <f>D2*E2</f>
        <v>18823.849999999999</v>
      </c>
      <c r="I2" s="14"/>
    </row>
    <row r="3" spans="1:9" ht="61.15" customHeight="1">
      <c r="A3" s="1">
        <v>0</v>
      </c>
      <c r="B3" s="1" t="s">
        <v>20</v>
      </c>
      <c r="C3" s="11" t="s">
        <v>23</v>
      </c>
      <c r="D3" s="4"/>
      <c r="E3" s="5"/>
      <c r="F3" s="4"/>
    </row>
    <row r="4" spans="1:9" ht="61.15" customHeight="1">
      <c r="A4" s="1">
        <v>0</v>
      </c>
      <c r="B4" s="1" t="s">
        <v>21</v>
      </c>
      <c r="C4" s="11" t="s">
        <v>24</v>
      </c>
      <c r="D4" s="4"/>
      <c r="E4" s="5"/>
      <c r="F4" s="4"/>
    </row>
    <row r="5" spans="1:9" ht="61.15" customHeight="1">
      <c r="A5" s="1">
        <v>0</v>
      </c>
      <c r="B5" s="1" t="s">
        <v>25</v>
      </c>
      <c r="C5" s="9">
        <v>9900</v>
      </c>
      <c r="D5" s="4">
        <f>F5/E5</f>
        <v>49500</v>
      </c>
      <c r="E5" s="5">
        <v>3764.77</v>
      </c>
      <c r="F5" s="4">
        <f>F2*C5</f>
        <v>186356115</v>
      </c>
    </row>
    <row r="6" spans="1:9" ht="30">
      <c r="A6" s="2">
        <v>1</v>
      </c>
      <c r="B6" s="3" t="s">
        <v>3</v>
      </c>
      <c r="C6" s="2"/>
      <c r="D6" s="4">
        <f t="shared" ref="D6:D11" si="0">F6/E6</f>
        <v>5</v>
      </c>
      <c r="E6" s="5">
        <v>3764.77</v>
      </c>
      <c r="F6" s="6">
        <f>F2</f>
        <v>18823.849999999999</v>
      </c>
    </row>
    <row r="7" spans="1:9" ht="30">
      <c r="A7" s="2">
        <v>2</v>
      </c>
      <c r="B7" s="3" t="s">
        <v>4</v>
      </c>
      <c r="C7" s="2" t="s">
        <v>26</v>
      </c>
      <c r="D7" s="5">
        <f t="shared" si="0"/>
        <v>1386.0514719358687</v>
      </c>
      <c r="E7" s="5">
        <v>3764.77</v>
      </c>
      <c r="F7" s="5">
        <v>5218165</v>
      </c>
    </row>
    <row r="8" spans="1:9" ht="30">
      <c r="A8" s="2">
        <v>3</v>
      </c>
      <c r="B8" s="3" t="s">
        <v>27</v>
      </c>
      <c r="C8" s="2" t="s">
        <v>28</v>
      </c>
      <c r="D8" s="6">
        <f t="shared" si="0"/>
        <v>50886.051471935869</v>
      </c>
      <c r="E8" s="5">
        <v>3764.77</v>
      </c>
      <c r="F8" s="6">
        <f>F5+F7</f>
        <v>191574280</v>
      </c>
    </row>
    <row r="9" spans="1:9" ht="30">
      <c r="A9" s="2">
        <v>4</v>
      </c>
      <c r="B9" s="3" t="s">
        <v>5</v>
      </c>
      <c r="C9" s="2"/>
      <c r="D9" s="5">
        <f>D8*0.3%</f>
        <v>152.65815441580762</v>
      </c>
      <c r="E9" s="5">
        <v>3764.77</v>
      </c>
      <c r="F9" s="5">
        <f>(F8*0.3%)</f>
        <v>574722.84</v>
      </c>
    </row>
    <row r="10" spans="1:9" ht="30">
      <c r="A10" s="2">
        <v>5</v>
      </c>
      <c r="B10" s="3" t="s">
        <v>29</v>
      </c>
      <c r="C10" s="9" t="s">
        <v>30</v>
      </c>
      <c r="D10" s="5">
        <f t="shared" si="0"/>
        <v>52738.70962635168</v>
      </c>
      <c r="E10" s="5">
        <v>3764.77</v>
      </c>
      <c r="F10" s="5">
        <f>F8+F9+6400109</f>
        <v>198549111.84</v>
      </c>
    </row>
    <row r="11" spans="1:9" ht="30">
      <c r="A11" s="2">
        <v>6</v>
      </c>
      <c r="B11" s="3" t="s">
        <v>6</v>
      </c>
      <c r="C11" s="9" t="s">
        <v>31</v>
      </c>
      <c r="D11" s="5">
        <f t="shared" si="0"/>
        <v>497.12465834566257</v>
      </c>
      <c r="E11" s="5">
        <v>3764.77</v>
      </c>
      <c r="F11" s="5">
        <v>1871560</v>
      </c>
    </row>
    <row r="12" spans="1:9" ht="30">
      <c r="A12" s="2">
        <v>7</v>
      </c>
      <c r="B12" s="3" t="s">
        <v>7</v>
      </c>
      <c r="C12" s="2" t="s">
        <v>8</v>
      </c>
      <c r="D12" s="7">
        <f>F12</f>
        <v>0.01</v>
      </c>
      <c r="E12" s="5"/>
      <c r="F12" s="8">
        <v>0.01</v>
      </c>
    </row>
    <row r="13" spans="1:9" ht="45">
      <c r="A13" s="2">
        <v>8</v>
      </c>
      <c r="B13" s="3" t="s">
        <v>9</v>
      </c>
      <c r="C13" s="2"/>
      <c r="D13" s="6">
        <f>F13/E13</f>
        <v>92.967166652942936</v>
      </c>
      <c r="E13" s="5">
        <v>3764.77</v>
      </c>
      <c r="F13" s="6">
        <v>350000</v>
      </c>
    </row>
    <row r="14" spans="1:9" ht="30">
      <c r="A14" s="2">
        <v>9</v>
      </c>
      <c r="B14" s="3" t="s">
        <v>10</v>
      </c>
      <c r="C14" s="12" t="s">
        <v>32</v>
      </c>
      <c r="D14" s="5">
        <f>F14/E14</f>
        <v>21.249638092101243</v>
      </c>
      <c r="E14" s="5">
        <v>3764.77</v>
      </c>
      <c r="F14" s="5">
        <v>80000</v>
      </c>
    </row>
    <row r="15" spans="1:9" ht="42.75">
      <c r="A15" s="2">
        <v>10</v>
      </c>
      <c r="B15" s="3" t="s">
        <v>11</v>
      </c>
      <c r="C15" s="10" t="s">
        <v>33</v>
      </c>
      <c r="D15" s="8">
        <f>F15/E15</f>
        <v>0</v>
      </c>
      <c r="E15" s="5">
        <v>3764.77</v>
      </c>
      <c r="F15" s="8">
        <v>0</v>
      </c>
    </row>
    <row r="16" spans="1:9" ht="30">
      <c r="A16" s="2">
        <v>11</v>
      </c>
      <c r="B16" s="3" t="s">
        <v>34</v>
      </c>
      <c r="C16" s="2"/>
      <c r="D16" s="5">
        <f>F16/E16</f>
        <v>52738.70962635168</v>
      </c>
      <c r="E16" s="5">
        <v>3764.77</v>
      </c>
      <c r="F16" s="5">
        <f>F10+F15</f>
        <v>198549111.84</v>
      </c>
    </row>
    <row r="17" spans="1:7" ht="30">
      <c r="A17" s="2">
        <v>12</v>
      </c>
      <c r="B17" s="3" t="s">
        <v>19</v>
      </c>
      <c r="C17" s="9" t="s">
        <v>35</v>
      </c>
      <c r="D17" s="7">
        <v>0.05</v>
      </c>
      <c r="E17" s="5">
        <v>3764.77</v>
      </c>
      <c r="F17" s="7">
        <v>0.05</v>
      </c>
    </row>
    <row r="18" spans="1:7" ht="30">
      <c r="A18" s="2">
        <v>13</v>
      </c>
      <c r="B18" s="3" t="s">
        <v>12</v>
      </c>
      <c r="C18" s="2" t="s">
        <v>36</v>
      </c>
      <c r="D18" s="5">
        <f>F18/E18</f>
        <v>260.30806662824023</v>
      </c>
      <c r="E18" s="5">
        <v>3764.77</v>
      </c>
      <c r="F18" s="6">
        <v>980000</v>
      </c>
    </row>
    <row r="19" spans="1:7" ht="45">
      <c r="A19" s="2">
        <v>14</v>
      </c>
      <c r="B19" s="3" t="s">
        <v>13</v>
      </c>
      <c r="C19" s="2" t="s">
        <v>37</v>
      </c>
      <c r="D19" s="6">
        <f>F19/E19</f>
        <v>39.843071422689832</v>
      </c>
      <c r="E19" s="5">
        <v>3764.77</v>
      </c>
      <c r="F19" s="6">
        <v>150000</v>
      </c>
    </row>
    <row r="20" spans="1:7" ht="30">
      <c r="A20" s="2">
        <v>15</v>
      </c>
      <c r="B20" s="3" t="s">
        <v>14</v>
      </c>
      <c r="C20" s="2" t="s">
        <v>38</v>
      </c>
      <c r="D20" s="13">
        <f>F20/E20</f>
        <v>53650.202227493312</v>
      </c>
      <c r="E20" s="5">
        <v>3764.77</v>
      </c>
      <c r="F20" s="13">
        <f>F10+F11+F13+F14+F18+F19</f>
        <v>201980671.84</v>
      </c>
    </row>
    <row r="21" spans="1:7" ht="15">
      <c r="A21" s="2"/>
      <c r="B21" s="3"/>
      <c r="C21" s="2"/>
      <c r="D21" s="2"/>
      <c r="E21" s="2"/>
      <c r="F21" s="2"/>
    </row>
    <row r="22" spans="1:7" ht="15">
      <c r="A22" s="2"/>
      <c r="B22" s="3"/>
      <c r="C22" s="2"/>
      <c r="D22" s="2"/>
      <c r="E22" s="2"/>
      <c r="F22" s="15"/>
      <c r="G22" s="14"/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93f7bc40-86a3-4057-93fc-b7c78a08531e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281FF43525CB243AAB8AE9AB2025637" ma:contentTypeVersion="15" ma:contentTypeDescription="Crear nuevo documento." ma:contentTypeScope="" ma:versionID="79b4707dea52545f13e62153996f47c9">
  <xsd:schema xmlns:xsd="http://www.w3.org/2001/XMLSchema" xmlns:xs="http://www.w3.org/2001/XMLSchema" xmlns:p="http://schemas.microsoft.com/office/2006/metadata/properties" xmlns:ns3="93f7bc40-86a3-4057-93fc-b7c78a08531e" xmlns:ns4="925d10ae-40b5-4a7c-9a7d-cfebf7fad896" targetNamespace="http://schemas.microsoft.com/office/2006/metadata/properties" ma:root="true" ma:fieldsID="dbbe2cc89f26faf77a1777ef90258d73" ns3:_="" ns4:_="">
    <xsd:import namespace="93f7bc40-86a3-4057-93fc-b7c78a08531e"/>
    <xsd:import namespace="925d10ae-40b5-4a7c-9a7d-cfebf7fad896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LengthInSeconds" minOccurs="0"/>
                <xsd:element ref="ns3:MediaServiceObjectDetectorVersions" minOccurs="0"/>
                <xsd:element ref="ns3:MediaServiceDateTaken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f7bc40-86a3-4057-93fc-b7c78a08531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_activity" ma:index="14" nillable="true" ma:displayName="_activity" ma:hidden="true" ma:internalName="_activity">
      <xsd:simpleType>
        <xsd:restriction base="dms:Note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ystemTags" ma:index="21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5d10ae-40b5-4a7c-9a7d-cfebf7fad896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7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00E9B74-A89B-4159-B0C4-D37973405A4A}">
  <ds:schemaRefs>
    <ds:schemaRef ds:uri="http://purl.org/dc/elements/1.1/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925d10ae-40b5-4a7c-9a7d-cfebf7fad896"/>
    <ds:schemaRef ds:uri="http://purl.org/dc/terms/"/>
    <ds:schemaRef ds:uri="http://www.w3.org/XML/1998/namespace"/>
    <ds:schemaRef ds:uri="http://schemas.microsoft.com/office/infopath/2007/PartnerControls"/>
    <ds:schemaRef ds:uri="93f7bc40-86a3-4057-93fc-b7c78a08531e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75E9510A-53AB-4298-962E-8E3D02AC926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F4E7513-6590-487D-8B1D-AA050EFB469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3f7bc40-86a3-4057-93fc-b7c78a08531e"/>
    <ds:schemaRef ds:uri="925d10ae-40b5-4a7c-9a7d-cfebf7fad89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Exp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Alejandro Isaza Cortes</dc:creator>
  <cp:lastModifiedBy>Mally Jimena Ladino Morales</cp:lastModifiedBy>
  <dcterms:created xsi:type="dcterms:W3CDTF">2025-09-24T23:20:29Z</dcterms:created>
  <dcterms:modified xsi:type="dcterms:W3CDTF">2025-12-27T02:37:55Z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0x0101003281FF43525CB243AAB8AE9AB2025637</vt:lpwstr>
  </property>
</Properties>
</file>