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6610F3A-3506-4721-A6D1-B5BFA09AA9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" sheetId="7" r:id="rId1"/>
    <sheet name="Hoja5" sheetId="6" r:id="rId2"/>
    <sheet name="Hoja2" sheetId="8" r:id="rId3"/>
  </sheets>
  <externalReferences>
    <externalReference r:id="rId4"/>
  </externalReferences>
  <calcPr calcId="191029"/>
  <pivotCaches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gM09uWlL7Pmq0JEbhUj08pv81rqTfLojiYZS9sKO320="/>
    </ext>
  </extLst>
</workbook>
</file>

<file path=xl/calcChain.xml><?xml version="1.0" encoding="utf-8"?>
<calcChain xmlns="http://schemas.openxmlformats.org/spreadsheetml/2006/main">
  <c r="AU18" i="7" l="1"/>
  <c r="AV18" i="7" s="1"/>
  <c r="AV17" i="7"/>
  <c r="AV16" i="7"/>
  <c r="AV15" i="7"/>
  <c r="BE10" i="7"/>
  <c r="BC10" i="7"/>
  <c r="BB10" i="7"/>
  <c r="AZ10" i="7"/>
  <c r="AY10" i="7"/>
  <c r="AW10" i="7"/>
  <c r="BE9" i="7"/>
  <c r="BC9" i="7"/>
  <c r="BB9" i="7"/>
  <c r="AZ9" i="7"/>
  <c r="AY9" i="7"/>
  <c r="AW9" i="7"/>
  <c r="BE8" i="7"/>
  <c r="BC8" i="7"/>
  <c r="BB8" i="7"/>
  <c r="AZ8" i="7"/>
  <c r="AY8" i="7"/>
  <c r="AW8" i="7"/>
  <c r="BE7" i="7"/>
  <c r="BC7" i="7"/>
  <c r="AY7" i="7"/>
  <c r="AW7" i="7"/>
  <c r="AP16" i="6"/>
  <c r="AP17" i="6"/>
  <c r="AP15" i="6"/>
  <c r="AO18" i="6"/>
  <c r="Z16" i="6"/>
  <c r="Z17" i="6"/>
  <c r="Z18" i="6"/>
  <c r="Z15" i="6"/>
  <c r="Y18" i="6"/>
  <c r="AR15" i="6" a="1"/>
  <c r="BG8" i="7" l="1"/>
  <c r="BG7" i="7"/>
  <c r="BG10" i="7"/>
  <c r="BG9" i="7"/>
  <c r="AR15" i="6"/>
  <c r="AF10" i="6"/>
  <c r="AF9" i="6"/>
  <c r="AF8" i="6"/>
  <c r="AD10" i="6"/>
  <c r="AD9" i="6"/>
  <c r="AD8" i="6"/>
  <c r="AI8" i="6"/>
  <c r="AI9" i="6"/>
  <c r="AI10" i="6"/>
  <c r="AG8" i="6"/>
  <c r="AG9" i="6"/>
  <c r="AG10" i="6"/>
  <c r="AC8" i="6"/>
  <c r="AC9" i="6"/>
  <c r="AC10" i="6"/>
  <c r="AA8" i="6"/>
  <c r="AA9" i="6"/>
  <c r="AA10" i="6"/>
  <c r="AI7" i="6"/>
  <c r="AG7" i="6"/>
  <c r="AC7" i="6"/>
  <c r="AA7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S6" i="6"/>
  <c r="Q6" i="6"/>
  <c r="O6" i="6"/>
  <c r="M6" i="6"/>
  <c r="K6" i="6"/>
  <c r="AK8" i="6" l="1"/>
  <c r="AK9" i="6"/>
  <c r="AK7" i="6"/>
  <c r="AK10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<sst xmlns="http://schemas.openxmlformats.org/spreadsheetml/2006/main" count="311" uniqueCount="78">
  <si>
    <t>Zona de implante</t>
  </si>
  <si>
    <t>Año de la colocación del implante</t>
  </si>
  <si>
    <t>Edad</t>
  </si>
  <si>
    <t>Género</t>
  </si>
  <si>
    <t>Condición Socioeconomica</t>
  </si>
  <si>
    <t>Tabaquismo</t>
  </si>
  <si>
    <t>Diabetes</t>
  </si>
  <si>
    <t>Sangrado</t>
  </si>
  <si>
    <t>Eritema</t>
  </si>
  <si>
    <t>Biopelicula</t>
  </si>
  <si>
    <t>BOP</t>
  </si>
  <si>
    <t xml:space="preserve">Pérdida ósea radiográfica </t>
  </si>
  <si>
    <t xml:space="preserve">Tipo de restauración protésica </t>
  </si>
  <si>
    <t>Tiempo de carga</t>
  </si>
  <si>
    <t>Profundidad al sondaje</t>
  </si>
  <si>
    <t>Supuración</t>
  </si>
  <si>
    <t>Implante con regeneración simultanea</t>
  </si>
  <si>
    <t>Tipo de conexión del implante</t>
  </si>
  <si>
    <t>Complicaciones quirúrgicas</t>
  </si>
  <si>
    <t>Complicaciones posquirúrgicas</t>
  </si>
  <si>
    <t>Adherencia mantenimiento periodontal</t>
  </si>
  <si>
    <t>Condición sistemica</t>
  </si>
  <si>
    <t>diagnostico presuntivo</t>
  </si>
  <si>
    <t>Tto periimplantitis</t>
  </si>
  <si>
    <t>indice de silness y loe</t>
  </si>
  <si>
    <t xml:space="preserve">Tiempo de colocación del implante </t>
  </si>
  <si>
    <t>EDAD</t>
  </si>
  <si>
    <t>ESTRATO</t>
  </si>
  <si>
    <t>TABAQUISMO</t>
  </si>
  <si>
    <t>DIABETES</t>
  </si>
  <si>
    <t>Etiquetas de fila</t>
  </si>
  <si>
    <t>Total general</t>
  </si>
  <si>
    <t>25-40</t>
  </si>
  <si>
    <t>41-65</t>
  </si>
  <si>
    <t>Mayor 65</t>
  </si>
  <si>
    <t>Cuenta de Historia Clinica</t>
  </si>
  <si>
    <t>(Todas)</t>
  </si>
  <si>
    <t>AÑO COLOCACIÓN</t>
  </si>
  <si>
    <t>GENERO</t>
  </si>
  <si>
    <t>SALUD</t>
  </si>
  <si>
    <t>MUCOSITIS</t>
  </si>
  <si>
    <t>N/R</t>
  </si>
  <si>
    <t>SANGRADO</t>
  </si>
  <si>
    <t>ERITEMA</t>
  </si>
  <si>
    <t>BIOPELÍCULA</t>
  </si>
  <si>
    <t>PERDIDA ÓSEA Rx</t>
  </si>
  <si>
    <t>chi-sq p-value</t>
  </si>
  <si>
    <t>Dx PRESUNTIVO</t>
  </si>
  <si>
    <t>%</t>
  </si>
  <si>
    <t>VARIABLE</t>
  </si>
  <si>
    <t>Total</t>
  </si>
  <si>
    <t>ZONA DEL IMPLANTE</t>
  </si>
  <si>
    <t>PERI-IMPLANTITIS</t>
  </si>
  <si>
    <t>COMPARACIÓN ENFERMEDADES PERI IMPLANTARIA Z PROP. p-value</t>
  </si>
  <si>
    <t>MUCUSITIS vs PERI IMPLANTITIS</t>
  </si>
  <si>
    <t>N/A</t>
  </si>
  <si>
    <t>PREVALENCIA INTRA PERIODO E INCIDENCIA</t>
  </si>
  <si>
    <t>INDICENCIA</t>
  </si>
  <si>
    <t>n</t>
  </si>
  <si>
    <t>Chi-sq proportion</t>
  </si>
  <si>
    <t>ENFERMEDADES</t>
  </si>
  <si>
    <t>PRUEBA</t>
  </si>
  <si>
    <t>OBJETIVO</t>
  </si>
  <si>
    <t>ANALISIS EXPLORATORIO DE DATOS</t>
  </si>
  <si>
    <t>DESCRIBIR LA MUESTRA</t>
  </si>
  <si>
    <t>CHI-sq</t>
  </si>
  <si>
    <t>determinar la relacion entre variables vs enfermedades</t>
  </si>
  <si>
    <t>z de proporciones</t>
  </si>
  <si>
    <t>comprarr las prporciones de mucosis vs pri por cada elento de variable</t>
  </si>
  <si>
    <t>chi de proporcoiones</t>
  </si>
  <si>
    <t>comparar la proporcoon de las enfermedades</t>
  </si>
  <si>
    <t>software real statistics v9,4 que es el mismo R para Excel</t>
  </si>
  <si>
    <t>Los rojos significa differencai significativa{</t>
  </si>
  <si>
    <t>Zona Imoplante</t>
  </si>
  <si>
    <t>Año colocación</t>
  </si>
  <si>
    <t>Genero</t>
  </si>
  <si>
    <t>Estrato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</si>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</sst>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%"/>
    <numFmt numFmtId="165" formatCode="_-* #,##0.000_-;\-* #,##0.000_-;_-* &quot;-&quot;??_-;_-@_-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EEAF6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double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center"/>
    </xf>
    <xf numFmtId="0" fontId="0" fillId="0" borderId="1" xfId="0" applyBorder="1"/>
    <xf numFmtId="164" fontId="0" fillId="0" borderId="0" xfId="2" applyNumberFormat="1" applyFont="1" applyAlignment="1"/>
    <xf numFmtId="0" fontId="0" fillId="0" borderId="1" xfId="0" applyBorder="1" applyAlignment="1">
      <alignment horizontal="left"/>
    </xf>
    <xf numFmtId="164" fontId="0" fillId="0" borderId="1" xfId="2" applyNumberFormat="1" applyFont="1" applyBorder="1" applyAlignment="1"/>
    <xf numFmtId="165" fontId="0" fillId="0" borderId="9" xfId="1" applyNumberFormat="1" applyFont="1" applyBorder="1" applyAlignment="1"/>
    <xf numFmtId="0" fontId="0" fillId="0" borderId="9" xfId="0" applyBorder="1"/>
    <xf numFmtId="164" fontId="0" fillId="0" borderId="11" xfId="2" applyNumberFormat="1" applyFont="1" applyBorder="1" applyAlignment="1"/>
    <xf numFmtId="0" fontId="0" fillId="0" borderId="12" xfId="0" applyBorder="1"/>
    <xf numFmtId="0" fontId="0" fillId="0" borderId="5" xfId="0" applyBorder="1" applyAlignment="1">
      <alignment horizontal="left"/>
    </xf>
    <xf numFmtId="0" fontId="0" fillId="0" borderId="5" xfId="0" applyBorder="1"/>
    <xf numFmtId="164" fontId="0" fillId="0" borderId="5" xfId="2" applyNumberFormat="1" applyFont="1" applyBorder="1" applyAlignment="1"/>
    <xf numFmtId="165" fontId="0" fillId="0" borderId="13" xfId="1" applyNumberFormat="1" applyFont="1" applyBorder="1" applyAlignment="1"/>
    <xf numFmtId="0" fontId="0" fillId="0" borderId="11" xfId="0" applyBorder="1" applyAlignment="1">
      <alignment horizontal="left"/>
    </xf>
    <xf numFmtId="0" fontId="0" fillId="0" borderId="11" xfId="0" applyBorder="1"/>
    <xf numFmtId="165" fontId="0" fillId="0" borderId="12" xfId="1" applyNumberFormat="1" applyFont="1" applyBorder="1" applyAlignment="1"/>
    <xf numFmtId="0" fontId="6" fillId="2" borderId="11" xfId="0" applyFont="1" applyFill="1" applyBorder="1"/>
    <xf numFmtId="0" fontId="7" fillId="0" borderId="0" xfId="0" applyFont="1"/>
    <xf numFmtId="0" fontId="0" fillId="4" borderId="1" xfId="0" applyFill="1" applyBorder="1"/>
    <xf numFmtId="0" fontId="0" fillId="4" borderId="5" xfId="0" applyFill="1" applyBorder="1"/>
    <xf numFmtId="0" fontId="0" fillId="4" borderId="11" xfId="0" applyFill="1" applyBorder="1"/>
    <xf numFmtId="0" fontId="0" fillId="0" borderId="10" xfId="0" applyBorder="1"/>
    <xf numFmtId="0" fontId="7" fillId="0" borderId="10" xfId="0" applyFont="1" applyBorder="1"/>
    <xf numFmtId="165" fontId="5" fillId="0" borderId="9" xfId="1" applyNumberFormat="1" applyFont="1" applyBorder="1" applyAlignment="1"/>
    <xf numFmtId="0" fontId="1" fillId="0" borderId="3" xfId="0" applyFont="1" applyBorder="1"/>
    <xf numFmtId="0" fontId="7" fillId="0" borderId="3" xfId="0" applyFont="1" applyBorder="1"/>
    <xf numFmtId="0" fontId="0" fillId="0" borderId="3" xfId="0" applyBorder="1"/>
    <xf numFmtId="9" fontId="0" fillId="0" borderId="3" xfId="2" applyFont="1" applyBorder="1" applyAlignment="1"/>
    <xf numFmtId="0" fontId="0" fillId="0" borderId="17" xfId="0" applyBorder="1"/>
    <xf numFmtId="0" fontId="0" fillId="0" borderId="18" xfId="0" applyBorder="1"/>
    <xf numFmtId="165" fontId="5" fillId="0" borderId="16" xfId="1" applyNumberFormat="1" applyFont="1" applyBorder="1" applyAlignment="1"/>
    <xf numFmtId="0" fontId="0" fillId="0" borderId="3" xfId="0" applyBorder="1" applyAlignment="1">
      <alignment horizontal="left"/>
    </xf>
    <xf numFmtId="0" fontId="1" fillId="0" borderId="0" xfId="0" applyFont="1"/>
    <xf numFmtId="0" fontId="6" fillId="4" borderId="0" xfId="0" applyFont="1" applyFill="1"/>
    <xf numFmtId="0" fontId="12" fillId="4" borderId="1" xfId="0" applyFont="1" applyFill="1" applyBorder="1"/>
    <xf numFmtId="0" fontId="0" fillId="0" borderId="0" xfId="0" pivotButton="1"/>
    <xf numFmtId="0" fontId="6" fillId="2" borderId="3" xfId="0" applyFont="1" applyFill="1" applyBorder="1"/>
    <xf numFmtId="10" fontId="0" fillId="0" borderId="3" xfId="0" applyNumberFormat="1" applyBorder="1"/>
    <xf numFmtId="0" fontId="6" fillId="2" borderId="3" xfId="0" applyFont="1" applyFill="1" applyBorder="1" applyAlignment="1">
      <alignment horizontal="left"/>
    </xf>
    <xf numFmtId="10" fontId="6" fillId="2" borderId="3" xfId="0" applyNumberFormat="1" applyFont="1" applyFill="1" applyBorder="1"/>
    <xf numFmtId="0" fontId="0" fillId="0" borderId="18" xfId="0" applyBorder="1" applyAlignment="1">
      <alignment horizontal="left"/>
    </xf>
    <xf numFmtId="0" fontId="6" fillId="2" borderId="19" xfId="0" applyFont="1" applyFill="1" applyBorder="1"/>
    <xf numFmtId="0" fontId="0" fillId="0" borderId="8" xfId="0" applyBorder="1"/>
    <xf numFmtId="0" fontId="6" fillId="2" borderId="20" xfId="0" applyFont="1" applyFill="1" applyBorder="1"/>
    <xf numFmtId="0" fontId="2" fillId="6" borderId="21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10" fontId="6" fillId="2" borderId="12" xfId="0" applyNumberFormat="1" applyFont="1" applyFill="1" applyBorder="1"/>
    <xf numFmtId="0" fontId="3" fillId="6" borderId="4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165" fontId="0" fillId="0" borderId="8" xfId="1" applyNumberFormat="1" applyFont="1" applyBorder="1" applyAlignment="1">
      <alignment horizontal="center" vertical="center" wrapText="1"/>
    </xf>
    <xf numFmtId="165" fontId="0" fillId="0" borderId="9" xfId="1" applyNumberFormat="1" applyFont="1" applyBorder="1" applyAlignment="1">
      <alignment horizontal="center" vertical="center" wrapText="1"/>
    </xf>
    <xf numFmtId="165" fontId="0" fillId="0" borderId="8" xfId="1" applyNumberFormat="1" applyFont="1" applyBorder="1" applyAlignment="1">
      <alignment horizontal="right" vertical="center" wrapText="1"/>
    </xf>
    <xf numFmtId="165" fontId="0" fillId="0" borderId="9" xfId="1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4" xfId="1" applyNumberFormat="1" applyFont="1" applyBorder="1" applyAlignment="1">
      <alignment horizontal="right" vertical="center" wrapText="1"/>
    </xf>
    <xf numFmtId="165" fontId="0" fillId="0" borderId="13" xfId="1" applyNumberFormat="1" applyFont="1" applyBorder="1" applyAlignment="1">
      <alignment horizontal="right" vertical="center" wrapText="1"/>
    </xf>
    <xf numFmtId="165" fontId="0" fillId="0" borderId="10" xfId="1" applyNumberFormat="1" applyFont="1" applyBorder="1" applyAlignment="1">
      <alignment horizontal="right" vertical="center" wrapText="1"/>
    </xf>
    <xf numFmtId="165" fontId="0" fillId="0" borderId="12" xfId="1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7" fillId="0" borderId="3" xfId="0" applyFont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6">
    <dxf>
      <font>
        <color rgb="FFFF0000"/>
      </font>
    </dxf>
    <dxf>
      <font>
        <color rgb="FFFF0000"/>
      </font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</dxfs>
  <tableStyles count="1" defaultTableStyle="TableStyleMedium2" defaultPivotStyle="PivotStyleLight16">
    <tableStyle name="Invisible" pivot="0" table="0" count="0" xr9:uid="{AC204275-54A8-4275-972B-C55574A114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5" Type="http://schemas.openxmlformats.org/officeDocument/2006/relationships/calcChain" Target="calcChain.xml"/><Relationship Id="rId10" Type="http://customschemas.google.com/relationships/workbookmetadata" Target="metadata"/><Relationship Id="rId4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/>
              <a:t>ENFERMEDADES</a:t>
            </a:r>
            <a:r>
              <a:rPr lang="es-CO" sz="1600" baseline="0"/>
              <a:t> PERI-IMPLANTITIS</a:t>
            </a:r>
            <a:endParaRPr lang="es-CO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7928644993521812"/>
          <c:y val="0.28585417807648722"/>
          <c:w val="0.45197323855095228"/>
          <c:h val="0.686836390113648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6-499B-BAE2-DF549EDD70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E6-499B-BAE2-DF549EDD70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BE6-499B-BAE2-DF549EDD7090}"/>
              </c:ext>
            </c:extLst>
          </c:dPt>
          <c:dLbls>
            <c:dLbl>
              <c:idx val="0"/>
              <c:layout>
                <c:manualLayout>
                  <c:x val="5.1854440069991251E-2"/>
                  <c:y val="3.139654418197725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6-499B-BAE2-DF549EDD7090}"/>
                </c:ext>
              </c:extLst>
            </c:dLbl>
            <c:dLbl>
              <c:idx val="1"/>
              <c:layout>
                <c:manualLayout>
                  <c:x val="-3.2546916010498687E-2"/>
                  <c:y val="-2.79800962379702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6-499B-BAE2-DF549EDD7090}"/>
                </c:ext>
              </c:extLst>
            </c:dLbl>
            <c:dLbl>
              <c:idx val="2"/>
              <c:layout>
                <c:manualLayout>
                  <c:x val="-0.15503871391076116"/>
                  <c:y val="0.102455161854768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6-499B-BAE2-DF549EDD70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Hoja5!$X$15:$X$17</c:f>
              <c:strCache>
                <c:ptCount val="3"/>
                <c:pt idx="0">
                  <c:v>SALUD</c:v>
                </c:pt>
                <c:pt idx="1">
                  <c:v>MUCOSITIS</c:v>
                </c:pt>
                <c:pt idx="2">
                  <c:v>PERI-IMPLANTITIS</c:v>
                </c:pt>
              </c:strCache>
            </c:strRef>
          </c:cat>
          <c:val>
            <c:numRef>
              <c:f>Hoja5!$Y$15:$Y$17</c:f>
              <c:numCache>
                <c:formatCode>General</c:formatCode>
                <c:ptCount val="3"/>
                <c:pt idx="0">
                  <c:v>43</c:v>
                </c:pt>
                <c:pt idx="1">
                  <c:v>49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E6-499B-BAE2-DF549EDD709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BE6-499B-BAE2-DF549EDD70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BE6-499B-BAE2-DF549EDD70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BE6-499B-BAE2-DF549EDD7090}"/>
              </c:ext>
            </c:extLst>
          </c:dPt>
          <c:cat>
            <c:strRef>
              <c:f>Hoja5!$X$15:$X$17</c:f>
              <c:strCache>
                <c:ptCount val="3"/>
                <c:pt idx="0">
                  <c:v>SALUD</c:v>
                </c:pt>
                <c:pt idx="1">
                  <c:v>MUCOSITIS</c:v>
                </c:pt>
                <c:pt idx="2">
                  <c:v>PERI-IMPLANTITIS</c:v>
                </c:pt>
              </c:strCache>
            </c:strRef>
          </c:cat>
          <c:val>
            <c:numRef>
              <c:f>Hoja5!$Z$15:$Z$17</c:f>
              <c:numCache>
                <c:formatCode>0%</c:formatCode>
                <c:ptCount val="3"/>
                <c:pt idx="0">
                  <c:v>0.43</c:v>
                </c:pt>
                <c:pt idx="1">
                  <c:v>0.49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BE6-499B-BAE2-DF549EDD7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ENFERMEDADES</a:t>
            </a:r>
            <a:r>
              <a:rPr lang="es-CO" baseline="0"/>
              <a:t> PERI-IMPLANTITIS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3AA-4A7B-82D2-713F9314DB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AA-4A7B-82D2-713F9314DB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3AA-4A7B-82D2-713F9314DBF6}"/>
              </c:ext>
            </c:extLst>
          </c:dPt>
          <c:dLbls>
            <c:dLbl>
              <c:idx val="0"/>
              <c:layout>
                <c:manualLayout>
                  <c:x val="5.1854440069991251E-2"/>
                  <c:y val="3.139654418197725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A-4A7B-82D2-713F9314DBF6}"/>
                </c:ext>
              </c:extLst>
            </c:dLbl>
            <c:dLbl>
              <c:idx val="1"/>
              <c:layout>
                <c:manualLayout>
                  <c:x val="-3.2546916010498687E-2"/>
                  <c:y val="-2.79800962379702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A-4A7B-82D2-713F9314DBF6}"/>
                </c:ext>
              </c:extLst>
            </c:dLbl>
            <c:dLbl>
              <c:idx val="2"/>
              <c:layout>
                <c:manualLayout>
                  <c:x val="-0.15503871391076116"/>
                  <c:y val="0.102455161854768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A-4A7B-82D2-713F9314D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Hoja5!$X$15:$X$17</c:f>
              <c:strCache>
                <c:ptCount val="3"/>
                <c:pt idx="0">
                  <c:v>SALUD</c:v>
                </c:pt>
                <c:pt idx="1">
                  <c:v>MUCOSITIS</c:v>
                </c:pt>
                <c:pt idx="2">
                  <c:v>PERI-IMPLANTITIS</c:v>
                </c:pt>
              </c:strCache>
            </c:strRef>
          </c:cat>
          <c:val>
            <c:numRef>
              <c:f>Hoja5!$Y$15:$Y$17</c:f>
              <c:numCache>
                <c:formatCode>General</c:formatCode>
                <c:ptCount val="3"/>
                <c:pt idx="0">
                  <c:v>43</c:v>
                </c:pt>
                <c:pt idx="1">
                  <c:v>49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A-4A7B-82D2-713F9314DBF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2-4960-84D0-171C4650A4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F42-4960-84D0-171C4650A4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F42-4960-84D0-171C4650A4F2}"/>
              </c:ext>
            </c:extLst>
          </c:dPt>
          <c:cat>
            <c:strRef>
              <c:f>Hoja5!$X$15:$X$17</c:f>
              <c:strCache>
                <c:ptCount val="3"/>
                <c:pt idx="0">
                  <c:v>SALUD</c:v>
                </c:pt>
                <c:pt idx="1">
                  <c:v>MUCOSITIS</c:v>
                </c:pt>
                <c:pt idx="2">
                  <c:v>PERI-IMPLANTITIS</c:v>
                </c:pt>
              </c:strCache>
            </c:strRef>
          </c:cat>
          <c:val>
            <c:numRef>
              <c:f>Hoja5!$Z$15:$Z$17</c:f>
              <c:numCache>
                <c:formatCode>0%</c:formatCode>
                <c:ptCount val="3"/>
                <c:pt idx="0">
                  <c:v>0.43</c:v>
                </c:pt>
                <c:pt idx="1">
                  <c:v>0.49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A-4A7B-82D2-713F9314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40821</xdr:colOff>
      <xdr:row>11</xdr:row>
      <xdr:rowOff>14287</xdr:rowOff>
    </xdr:from>
    <xdr:to>
      <xdr:col>56</xdr:col>
      <xdr:colOff>285750</xdr:colOff>
      <xdr:row>27</xdr:row>
      <xdr:rowOff>136071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B0868B-ADDF-403B-8AE6-C24972603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428625</xdr:colOff>
      <xdr:row>11</xdr:row>
      <xdr:rowOff>14287</xdr:rowOff>
    </xdr:from>
    <xdr:to>
      <xdr:col>35</xdr:col>
      <xdr:colOff>333375</xdr:colOff>
      <xdr:row>25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E3EB47-C448-E2C4-F8DA-E6EE66C26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/Users/panamericana/AppData/Roaming/Microsoft/Complemento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"/>
    </sheetNames>
    <definedNames>
      <definedName name="CHI_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614.403989120372" createdVersion="8" refreshedVersion="8" minRefreshableVersion="3" recordCount="119" xr:uid="{027BF929-C59D-4F5B-B092-90F2FA9325A9}">
  <cacheSource type="worksheet">
    <worksheetSource ref="A1:AD120" sheet="base"/>
  </cacheSource>
  <cacheFields count="30">
    <cacheField name="Zona de implante" numFmtId="0">
      <sharedItems containsSemiMixedTypes="0" containsString="0" containsNumber="1" containsInteger="1" minValue="11" maxValue="47" count="25">
        <n v="13"/>
        <n v="11"/>
        <n v="36"/>
        <n v="33"/>
        <n v="43"/>
        <n v="15"/>
        <n v="26"/>
        <n v="46"/>
        <n v="24"/>
        <n v="25"/>
        <n v="14"/>
        <n v="21"/>
        <n v="23"/>
        <n v="32"/>
        <n v="37"/>
        <n v="34"/>
        <n v="12"/>
        <n v="22"/>
        <n v="35"/>
        <n v="16"/>
        <n v="42"/>
        <n v="44"/>
        <n v="47"/>
        <n v="41"/>
        <n v="45"/>
      </sharedItems>
    </cacheField>
    <cacheField name="Numero de paciente " numFmtId="0">
      <sharedItems containsNonDate="0" containsString="0" containsBlank="1"/>
    </cacheField>
    <cacheField name="Historia Clinica" numFmtId="0">
      <sharedItems containsSemiMixedTypes="0" containsString="0" containsNumber="1" containsInteger="1" minValue="328176" maxValue="1069002334"/>
    </cacheField>
    <cacheField name="Año de la colocación del implante" numFmtId="0">
      <sharedItems containsSemiMixedTypes="0" containsString="0" containsNumber="1" containsInteger="1" minValue="2021" maxValue="2024" count="4">
        <n v="2022"/>
        <n v="2021"/>
        <n v="2023"/>
        <n v="2024"/>
      </sharedItems>
    </cacheField>
    <cacheField name="Edad" numFmtId="0">
      <sharedItems count="3">
        <s v="25-40"/>
        <s v="41-65"/>
        <s v="Mayor 65"/>
      </sharedItems>
    </cacheField>
    <cacheField name="Edad real" numFmtId="0">
      <sharedItems containsSemiMixedTypes="0" containsString="0" containsNumber="1" containsInteger="1" minValue="27" maxValue="74"/>
    </cacheField>
    <cacheField name="Género" numFmtId="0">
      <sharedItems containsSemiMixedTypes="0" containsString="0" containsNumber="1" containsInteger="1" minValue="1" maxValue="2" count="2">
        <n v="1"/>
        <n v="2"/>
      </sharedItems>
    </cacheField>
    <cacheField name="Condición Socioeconomica" numFmtId="0">
      <sharedItems containsSemiMixedTypes="0" containsString="0" containsNumber="1" containsInteger="1" minValue="1" maxValue="5" count="5">
        <n v="5"/>
        <n v="3"/>
        <n v="2"/>
        <n v="4"/>
        <n v="1"/>
      </sharedItems>
    </cacheField>
    <cacheField name="Tabaquismo" numFmtId="0">
      <sharedItems containsSemiMixedTypes="0" containsString="0" containsNumber="1" containsInteger="1" minValue="1" maxValue="3" count="3">
        <n v="3"/>
        <n v="1"/>
        <n v="2"/>
      </sharedItems>
    </cacheField>
    <cacheField name="Diabetes" numFmtId="0">
      <sharedItems containsSemiMixedTypes="0" containsString="0" containsNumber="1" containsInteger="1" minValue="1" maxValue="2" count="2">
        <n v="2"/>
        <n v="1"/>
      </sharedItems>
    </cacheField>
    <cacheField name="Sangrado" numFmtId="0">
      <sharedItems containsSemiMixedTypes="0" containsString="0" containsNumber="1" containsInteger="1" minValue="1" maxValue="3" count="3">
        <n v="3"/>
        <n v="1"/>
        <n v="2"/>
      </sharedItems>
    </cacheField>
    <cacheField name="Eritema" numFmtId="0">
      <sharedItems containsSemiMixedTypes="0" containsString="0" containsNumber="1" containsInteger="1" minValue="1" maxValue="3" count="3">
        <n v="3"/>
        <n v="1"/>
        <n v="2"/>
      </sharedItems>
    </cacheField>
    <cacheField name="Biopelicula" numFmtId="0">
      <sharedItems containsSemiMixedTypes="0" containsString="0" containsNumber="1" containsInteger="1" minValue="1" maxValue="3" count="3">
        <n v="3"/>
        <n v="1"/>
        <n v="2"/>
      </sharedItems>
    </cacheField>
    <cacheField name="BOP" numFmtId="0">
      <sharedItems containsSemiMixedTypes="0" containsString="0" containsNumber="1" containsInteger="1" minValue="1" maxValue="4" count="4">
        <n v="4"/>
        <n v="1"/>
        <n v="3"/>
        <n v="2"/>
      </sharedItems>
    </cacheField>
    <cacheField name="Pérdida ósea radiográfica " numFmtId="0">
      <sharedItems containsSemiMixedTypes="0" containsString="0" containsNumber="1" containsInteger="1" minValue="1" maxValue="3" count="3">
        <n v="2"/>
        <n v="1"/>
        <n v="3"/>
      </sharedItems>
    </cacheField>
    <cacheField name="Tipo de restauración protésica " numFmtId="0">
      <sharedItems containsSemiMixedTypes="0" containsString="0" containsNumber="1" containsInteger="1" minValue="1" maxValue="6" count="6">
        <n v="4"/>
        <n v="2"/>
        <n v="6"/>
        <n v="3"/>
        <n v="1"/>
        <n v="5"/>
      </sharedItems>
    </cacheField>
    <cacheField name="Tiempo de carga" numFmtId="0">
      <sharedItems containsSemiMixedTypes="0" containsString="0" containsNumber="1" containsInteger="1" minValue="1" maxValue="3" count="3">
        <n v="3"/>
        <n v="2"/>
        <n v="1"/>
      </sharedItems>
    </cacheField>
    <cacheField name="Profundidad al sondaje" numFmtId="0">
      <sharedItems containsSemiMixedTypes="0" containsString="0" containsNumber="1" containsInteger="1" minValue="1" maxValue="3" count="3">
        <n v="3"/>
        <n v="1"/>
        <n v="2"/>
      </sharedItems>
    </cacheField>
    <cacheField name="Supuración" numFmtId="0">
      <sharedItems containsSemiMixedTypes="0" containsString="0" containsNumber="1" containsInteger="1" minValue="1" maxValue="3" count="3">
        <n v="3"/>
        <n v="2"/>
        <n v="1"/>
      </sharedItems>
    </cacheField>
    <cacheField name="Implante con regeneración simultanea" numFmtId="0">
      <sharedItems containsSemiMixedTypes="0" containsString="0" containsNumber="1" containsInteger="1" minValue="1" maxValue="3" count="3">
        <n v="2"/>
        <n v="1"/>
        <n v="3"/>
      </sharedItems>
    </cacheField>
    <cacheField name="Tipo de conexión del implante" numFmtId="0">
      <sharedItems containsSemiMixedTypes="0" containsString="0" containsNumber="1" containsInteger="1" minValue="1" maxValue="2" count="2">
        <n v="2"/>
        <n v="1"/>
      </sharedItems>
    </cacheField>
    <cacheField name="Tiempo de colocación del implante " numFmtId="0">
      <sharedItems containsSemiMixedTypes="0" containsString="0" containsNumber="1" containsInteger="1" minValue="1" maxValue="4" count="3">
        <n v="4"/>
        <n v="1"/>
        <n v="3"/>
      </sharedItems>
    </cacheField>
    <cacheField name="Complicaciones quirúrgicas" numFmtId="0">
      <sharedItems containsSemiMixedTypes="0" containsString="0" containsNumber="1" containsInteger="1" minValue="1" maxValue="2" count="2">
        <n v="2"/>
        <n v="1"/>
      </sharedItems>
    </cacheField>
    <cacheField name="Complicaciones posquirúrgicas" numFmtId="0">
      <sharedItems containsSemiMixedTypes="0" containsString="0" containsNumber="1" containsInteger="1" minValue="1" maxValue="3" count="3">
        <n v="2"/>
        <n v="3"/>
        <n v="1"/>
      </sharedItems>
    </cacheField>
    <cacheField name="Adherencia mantenimiento periodontal" numFmtId="0">
      <sharedItems containsSemiMixedTypes="0" containsString="0" containsNumber="1" containsInteger="1" minValue="1" maxValue="3" count="3">
        <n v="2"/>
        <n v="1"/>
        <n v="3"/>
      </sharedItems>
    </cacheField>
    <cacheField name="Condición sistemica" numFmtId="0">
      <sharedItems containsSemiMixedTypes="0" containsString="0" containsNumber="1" containsInteger="1" minValue="1" maxValue="2" count="2">
        <n v="2"/>
        <n v="1"/>
      </sharedItems>
    </cacheField>
    <cacheField name="diagnostico presuntivo" numFmtId="0">
      <sharedItems containsSemiMixedTypes="0" containsString="0" containsNumber="1" containsInteger="1" minValue="1" maxValue="4" count="4">
        <n v="4"/>
        <n v="2"/>
        <n v="3"/>
        <n v="1"/>
      </sharedItems>
    </cacheField>
    <cacheField name="Tto periimplantitis" numFmtId="0">
      <sharedItems containsSemiMixedTypes="0" containsString="0" containsNumber="1" containsInteger="1" minValue="1" maxValue="2" count="2">
        <n v="2"/>
        <n v="1"/>
      </sharedItems>
    </cacheField>
    <cacheField name="indice de silness y loe" numFmtId="0">
      <sharedItems containsSemiMixedTypes="0" containsString="0" containsNumber="1" containsInteger="1" minValue="1" maxValue="4" count="4">
        <n v="4"/>
        <n v="3"/>
        <n v="1"/>
        <n v="2"/>
      </sharedItems>
    </cacheField>
    <cacheField name="telefono" numFmtId="0">
      <sharedItems containsMixedTypes="1" containsNumber="1" containsInteger="1" minValue="5781670" maxValue="60157906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m/>
    <n v="60379649"/>
    <x v="0"/>
    <x v="0"/>
    <n v="27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5781670"/>
  </r>
  <r>
    <x v="1"/>
    <m/>
    <n v="60379649"/>
    <x v="0"/>
    <x v="0"/>
    <n v="27"/>
    <x v="0"/>
    <x v="0"/>
    <x v="0"/>
    <x v="0"/>
    <x v="0"/>
    <x v="0"/>
    <x v="0"/>
    <x v="0"/>
    <x v="0"/>
    <x v="0"/>
    <x v="0"/>
    <x v="0"/>
    <x v="0"/>
    <x v="1"/>
    <x v="0"/>
    <x v="0"/>
    <x v="0"/>
    <x v="0"/>
    <x v="0"/>
    <x v="0"/>
    <x v="0"/>
    <x v="0"/>
    <x v="0"/>
    <n v="5781670"/>
  </r>
  <r>
    <x v="2"/>
    <m/>
    <n v="60379649"/>
    <x v="0"/>
    <x v="0"/>
    <n v="27"/>
    <x v="0"/>
    <x v="0"/>
    <x v="0"/>
    <x v="0"/>
    <x v="0"/>
    <x v="0"/>
    <x v="0"/>
    <x v="0"/>
    <x v="0"/>
    <x v="1"/>
    <x v="0"/>
    <x v="0"/>
    <x v="0"/>
    <x v="0"/>
    <x v="0"/>
    <x v="1"/>
    <x v="0"/>
    <x v="0"/>
    <x v="0"/>
    <x v="0"/>
    <x v="0"/>
    <x v="0"/>
    <x v="0"/>
    <n v="5781670"/>
  </r>
  <r>
    <x v="3"/>
    <m/>
    <n v="7927947"/>
    <x v="0"/>
    <x v="1"/>
    <n v="59"/>
    <x v="1"/>
    <x v="0"/>
    <x v="1"/>
    <x v="0"/>
    <x v="0"/>
    <x v="0"/>
    <x v="1"/>
    <x v="0"/>
    <x v="1"/>
    <x v="2"/>
    <x v="0"/>
    <x v="0"/>
    <x v="0"/>
    <x v="1"/>
    <x v="0"/>
    <x v="1"/>
    <x v="0"/>
    <x v="0"/>
    <x v="1"/>
    <x v="0"/>
    <x v="0"/>
    <x v="0"/>
    <x v="1"/>
    <s v="No registra "/>
  </r>
  <r>
    <x v="4"/>
    <m/>
    <n v="7927947"/>
    <x v="0"/>
    <x v="1"/>
    <n v="59"/>
    <x v="1"/>
    <x v="0"/>
    <x v="1"/>
    <x v="0"/>
    <x v="1"/>
    <x v="1"/>
    <x v="1"/>
    <x v="0"/>
    <x v="1"/>
    <x v="2"/>
    <x v="0"/>
    <x v="0"/>
    <x v="1"/>
    <x v="1"/>
    <x v="0"/>
    <x v="1"/>
    <x v="0"/>
    <x v="0"/>
    <x v="1"/>
    <x v="0"/>
    <x v="1"/>
    <x v="0"/>
    <x v="1"/>
    <s v="No registra "/>
  </r>
  <r>
    <x v="2"/>
    <m/>
    <n v="79563867"/>
    <x v="1"/>
    <x v="1"/>
    <n v="50"/>
    <x v="1"/>
    <x v="0"/>
    <x v="0"/>
    <x v="0"/>
    <x v="0"/>
    <x v="0"/>
    <x v="0"/>
    <x v="0"/>
    <x v="2"/>
    <x v="1"/>
    <x v="0"/>
    <x v="0"/>
    <x v="0"/>
    <x v="0"/>
    <x v="0"/>
    <x v="0"/>
    <x v="0"/>
    <x v="1"/>
    <x v="2"/>
    <x v="0"/>
    <x v="0"/>
    <x v="0"/>
    <x v="1"/>
    <s v="No registra "/>
  </r>
  <r>
    <x v="5"/>
    <m/>
    <n v="1022324320"/>
    <x v="2"/>
    <x v="0"/>
    <n v="37"/>
    <x v="0"/>
    <x v="1"/>
    <x v="0"/>
    <x v="0"/>
    <x v="1"/>
    <x v="1"/>
    <x v="1"/>
    <x v="1"/>
    <x v="1"/>
    <x v="1"/>
    <x v="0"/>
    <x v="1"/>
    <x v="1"/>
    <x v="1"/>
    <x v="1"/>
    <x v="0"/>
    <x v="0"/>
    <x v="0"/>
    <x v="1"/>
    <x v="0"/>
    <x v="2"/>
    <x v="0"/>
    <x v="1"/>
    <s v="No registra "/>
  </r>
  <r>
    <x v="6"/>
    <m/>
    <n v="1010180514"/>
    <x v="0"/>
    <x v="0"/>
    <n v="33"/>
    <x v="0"/>
    <x v="1"/>
    <x v="0"/>
    <x v="0"/>
    <x v="0"/>
    <x v="0"/>
    <x v="0"/>
    <x v="0"/>
    <x v="0"/>
    <x v="3"/>
    <x v="0"/>
    <x v="0"/>
    <x v="0"/>
    <x v="2"/>
    <x v="0"/>
    <x v="0"/>
    <x v="0"/>
    <x v="0"/>
    <x v="1"/>
    <x v="0"/>
    <x v="0"/>
    <x v="0"/>
    <x v="0"/>
    <n v="3177154060"/>
  </r>
  <r>
    <x v="7"/>
    <m/>
    <n v="1010180514"/>
    <x v="0"/>
    <x v="0"/>
    <n v="33"/>
    <x v="0"/>
    <x v="1"/>
    <x v="0"/>
    <x v="0"/>
    <x v="0"/>
    <x v="0"/>
    <x v="0"/>
    <x v="0"/>
    <x v="0"/>
    <x v="3"/>
    <x v="0"/>
    <x v="0"/>
    <x v="0"/>
    <x v="2"/>
    <x v="0"/>
    <x v="0"/>
    <x v="0"/>
    <x v="0"/>
    <x v="1"/>
    <x v="0"/>
    <x v="0"/>
    <x v="0"/>
    <x v="0"/>
    <n v="3177154060"/>
  </r>
  <r>
    <x v="8"/>
    <m/>
    <n v="51634872"/>
    <x v="1"/>
    <x v="1"/>
    <n v="58"/>
    <x v="0"/>
    <x v="1"/>
    <x v="2"/>
    <x v="0"/>
    <x v="2"/>
    <x v="2"/>
    <x v="1"/>
    <x v="1"/>
    <x v="0"/>
    <x v="3"/>
    <x v="0"/>
    <x v="1"/>
    <x v="1"/>
    <x v="0"/>
    <x v="1"/>
    <x v="0"/>
    <x v="0"/>
    <x v="0"/>
    <x v="1"/>
    <x v="0"/>
    <x v="3"/>
    <x v="0"/>
    <x v="2"/>
    <s v="No registra "/>
  </r>
  <r>
    <x v="9"/>
    <m/>
    <n v="51634872"/>
    <x v="1"/>
    <x v="1"/>
    <n v="58"/>
    <x v="0"/>
    <x v="1"/>
    <x v="2"/>
    <x v="0"/>
    <x v="1"/>
    <x v="1"/>
    <x v="1"/>
    <x v="1"/>
    <x v="0"/>
    <x v="3"/>
    <x v="0"/>
    <x v="1"/>
    <x v="1"/>
    <x v="0"/>
    <x v="1"/>
    <x v="0"/>
    <x v="0"/>
    <x v="0"/>
    <x v="1"/>
    <x v="0"/>
    <x v="1"/>
    <x v="0"/>
    <x v="2"/>
    <s v="No registra "/>
  </r>
  <r>
    <x v="6"/>
    <m/>
    <n v="51634872"/>
    <x v="1"/>
    <x v="1"/>
    <n v="58"/>
    <x v="0"/>
    <x v="1"/>
    <x v="2"/>
    <x v="0"/>
    <x v="2"/>
    <x v="2"/>
    <x v="1"/>
    <x v="1"/>
    <x v="0"/>
    <x v="3"/>
    <x v="0"/>
    <x v="1"/>
    <x v="1"/>
    <x v="0"/>
    <x v="1"/>
    <x v="0"/>
    <x v="0"/>
    <x v="0"/>
    <x v="1"/>
    <x v="0"/>
    <x v="3"/>
    <x v="0"/>
    <x v="2"/>
    <s v="No registra "/>
  </r>
  <r>
    <x v="10"/>
    <m/>
    <n v="51936815"/>
    <x v="1"/>
    <x v="1"/>
    <n v="52"/>
    <x v="0"/>
    <x v="2"/>
    <x v="2"/>
    <x v="0"/>
    <x v="1"/>
    <x v="1"/>
    <x v="1"/>
    <x v="1"/>
    <x v="0"/>
    <x v="3"/>
    <x v="0"/>
    <x v="1"/>
    <x v="1"/>
    <x v="0"/>
    <x v="0"/>
    <x v="0"/>
    <x v="0"/>
    <x v="0"/>
    <x v="1"/>
    <x v="0"/>
    <x v="1"/>
    <x v="0"/>
    <x v="3"/>
    <s v="No registra "/>
  </r>
  <r>
    <x v="11"/>
    <m/>
    <n v="51936815"/>
    <x v="1"/>
    <x v="1"/>
    <n v="52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s v="No registra "/>
  </r>
  <r>
    <x v="1"/>
    <m/>
    <n v="52054690"/>
    <x v="0"/>
    <x v="1"/>
    <n v="49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s v="No registra "/>
  </r>
  <r>
    <x v="11"/>
    <m/>
    <n v="52054690"/>
    <x v="0"/>
    <x v="1"/>
    <n v="49"/>
    <x v="0"/>
    <x v="2"/>
    <x v="2"/>
    <x v="0"/>
    <x v="1"/>
    <x v="1"/>
    <x v="1"/>
    <x v="1"/>
    <x v="0"/>
    <x v="0"/>
    <x v="0"/>
    <x v="1"/>
    <x v="1"/>
    <x v="1"/>
    <x v="1"/>
    <x v="0"/>
    <x v="0"/>
    <x v="0"/>
    <x v="1"/>
    <x v="1"/>
    <x v="1"/>
    <x v="0"/>
    <x v="1"/>
    <n v="3227437685"/>
  </r>
  <r>
    <x v="10"/>
    <m/>
    <n v="52054690"/>
    <x v="0"/>
    <x v="1"/>
    <n v="49"/>
    <x v="0"/>
    <x v="2"/>
    <x v="2"/>
    <x v="0"/>
    <x v="2"/>
    <x v="2"/>
    <x v="1"/>
    <x v="1"/>
    <x v="0"/>
    <x v="0"/>
    <x v="0"/>
    <x v="1"/>
    <x v="1"/>
    <x v="1"/>
    <x v="1"/>
    <x v="0"/>
    <x v="0"/>
    <x v="0"/>
    <x v="1"/>
    <x v="1"/>
    <x v="3"/>
    <x v="0"/>
    <x v="1"/>
    <n v="3227437685"/>
  </r>
  <r>
    <x v="8"/>
    <m/>
    <n v="52054690"/>
    <x v="0"/>
    <x v="1"/>
    <n v="49"/>
    <x v="0"/>
    <x v="2"/>
    <x v="2"/>
    <x v="0"/>
    <x v="1"/>
    <x v="1"/>
    <x v="1"/>
    <x v="1"/>
    <x v="0"/>
    <x v="3"/>
    <x v="0"/>
    <x v="1"/>
    <x v="1"/>
    <x v="1"/>
    <x v="1"/>
    <x v="1"/>
    <x v="0"/>
    <x v="0"/>
    <x v="1"/>
    <x v="1"/>
    <x v="1"/>
    <x v="0"/>
    <x v="1"/>
    <n v="3227437685"/>
  </r>
  <r>
    <x v="9"/>
    <m/>
    <n v="52054690"/>
    <x v="0"/>
    <x v="1"/>
    <n v="49"/>
    <x v="0"/>
    <x v="2"/>
    <x v="2"/>
    <x v="0"/>
    <x v="1"/>
    <x v="1"/>
    <x v="1"/>
    <x v="1"/>
    <x v="0"/>
    <x v="3"/>
    <x v="0"/>
    <x v="1"/>
    <x v="1"/>
    <x v="1"/>
    <x v="1"/>
    <x v="0"/>
    <x v="0"/>
    <x v="0"/>
    <x v="1"/>
    <x v="1"/>
    <x v="1"/>
    <x v="0"/>
    <x v="1"/>
    <n v="3227437685"/>
  </r>
  <r>
    <x v="7"/>
    <m/>
    <n v="52054690"/>
    <x v="0"/>
    <x v="1"/>
    <n v="49"/>
    <x v="0"/>
    <x v="2"/>
    <x v="2"/>
    <x v="0"/>
    <x v="1"/>
    <x v="1"/>
    <x v="1"/>
    <x v="1"/>
    <x v="0"/>
    <x v="3"/>
    <x v="0"/>
    <x v="1"/>
    <x v="1"/>
    <x v="1"/>
    <x v="0"/>
    <x v="0"/>
    <x v="0"/>
    <x v="0"/>
    <x v="1"/>
    <x v="1"/>
    <x v="1"/>
    <x v="0"/>
    <x v="1"/>
    <n v="3227437685"/>
  </r>
  <r>
    <x v="5"/>
    <m/>
    <n v="51899999"/>
    <x v="0"/>
    <x v="1"/>
    <n v="52"/>
    <x v="0"/>
    <x v="2"/>
    <x v="2"/>
    <x v="0"/>
    <x v="2"/>
    <x v="2"/>
    <x v="2"/>
    <x v="1"/>
    <x v="0"/>
    <x v="3"/>
    <x v="1"/>
    <x v="1"/>
    <x v="1"/>
    <x v="1"/>
    <x v="0"/>
    <x v="0"/>
    <x v="0"/>
    <x v="0"/>
    <x v="1"/>
    <x v="0"/>
    <x v="3"/>
    <x v="0"/>
    <x v="3"/>
    <n v="315827511"/>
  </r>
  <r>
    <x v="12"/>
    <m/>
    <n v="51899999"/>
    <x v="0"/>
    <x v="1"/>
    <n v="52"/>
    <x v="0"/>
    <x v="2"/>
    <x v="2"/>
    <x v="0"/>
    <x v="2"/>
    <x v="2"/>
    <x v="2"/>
    <x v="1"/>
    <x v="0"/>
    <x v="3"/>
    <x v="1"/>
    <x v="1"/>
    <x v="1"/>
    <x v="1"/>
    <x v="0"/>
    <x v="0"/>
    <x v="0"/>
    <x v="0"/>
    <x v="1"/>
    <x v="0"/>
    <x v="3"/>
    <x v="0"/>
    <x v="3"/>
    <n v="315827511"/>
  </r>
  <r>
    <x v="9"/>
    <m/>
    <n v="51899999"/>
    <x v="0"/>
    <x v="1"/>
    <n v="52"/>
    <x v="0"/>
    <x v="2"/>
    <x v="2"/>
    <x v="0"/>
    <x v="1"/>
    <x v="1"/>
    <x v="2"/>
    <x v="1"/>
    <x v="0"/>
    <x v="3"/>
    <x v="1"/>
    <x v="1"/>
    <x v="1"/>
    <x v="1"/>
    <x v="0"/>
    <x v="0"/>
    <x v="0"/>
    <x v="0"/>
    <x v="1"/>
    <x v="0"/>
    <x v="1"/>
    <x v="0"/>
    <x v="3"/>
    <n v="315827511"/>
  </r>
  <r>
    <x v="6"/>
    <m/>
    <n v="51899999"/>
    <x v="0"/>
    <x v="1"/>
    <n v="52"/>
    <x v="0"/>
    <x v="2"/>
    <x v="2"/>
    <x v="0"/>
    <x v="2"/>
    <x v="2"/>
    <x v="2"/>
    <x v="1"/>
    <x v="0"/>
    <x v="3"/>
    <x v="1"/>
    <x v="1"/>
    <x v="1"/>
    <x v="1"/>
    <x v="0"/>
    <x v="0"/>
    <x v="0"/>
    <x v="0"/>
    <x v="1"/>
    <x v="0"/>
    <x v="3"/>
    <x v="0"/>
    <x v="3"/>
    <n v="315827511"/>
  </r>
  <r>
    <x v="11"/>
    <m/>
    <n v="51889683"/>
    <x v="2"/>
    <x v="1"/>
    <n v="53"/>
    <x v="0"/>
    <x v="1"/>
    <x v="2"/>
    <x v="0"/>
    <x v="1"/>
    <x v="1"/>
    <x v="2"/>
    <x v="1"/>
    <x v="0"/>
    <x v="3"/>
    <x v="2"/>
    <x v="1"/>
    <x v="1"/>
    <x v="1"/>
    <x v="1"/>
    <x v="0"/>
    <x v="0"/>
    <x v="0"/>
    <x v="1"/>
    <x v="0"/>
    <x v="1"/>
    <x v="0"/>
    <x v="3"/>
    <n v="3102335354"/>
  </r>
  <r>
    <x v="8"/>
    <m/>
    <n v="52059258"/>
    <x v="1"/>
    <x v="1"/>
    <n v="50"/>
    <x v="0"/>
    <x v="1"/>
    <x v="0"/>
    <x v="0"/>
    <x v="0"/>
    <x v="0"/>
    <x v="0"/>
    <x v="2"/>
    <x v="1"/>
    <x v="1"/>
    <x v="0"/>
    <x v="0"/>
    <x v="1"/>
    <x v="1"/>
    <x v="0"/>
    <x v="1"/>
    <x v="0"/>
    <x v="0"/>
    <x v="0"/>
    <x v="1"/>
    <x v="0"/>
    <x v="0"/>
    <x v="0"/>
    <n v="3112685673"/>
  </r>
  <r>
    <x v="13"/>
    <m/>
    <n v="51971022"/>
    <x v="0"/>
    <x v="1"/>
    <n v="53"/>
    <x v="0"/>
    <x v="1"/>
    <x v="0"/>
    <x v="0"/>
    <x v="1"/>
    <x v="1"/>
    <x v="2"/>
    <x v="1"/>
    <x v="2"/>
    <x v="1"/>
    <x v="0"/>
    <x v="0"/>
    <x v="1"/>
    <x v="1"/>
    <x v="0"/>
    <x v="2"/>
    <x v="0"/>
    <x v="0"/>
    <x v="0"/>
    <x v="1"/>
    <x v="1"/>
    <x v="0"/>
    <x v="0"/>
    <n v="3103121739"/>
  </r>
  <r>
    <x v="14"/>
    <m/>
    <n v="79998395"/>
    <x v="1"/>
    <x v="0"/>
    <n v="39"/>
    <x v="1"/>
    <x v="2"/>
    <x v="0"/>
    <x v="0"/>
    <x v="1"/>
    <x v="1"/>
    <x v="1"/>
    <x v="0"/>
    <x v="2"/>
    <x v="1"/>
    <x v="0"/>
    <x v="0"/>
    <x v="1"/>
    <x v="0"/>
    <x v="0"/>
    <x v="0"/>
    <x v="0"/>
    <x v="0"/>
    <x v="0"/>
    <x v="0"/>
    <x v="1"/>
    <x v="0"/>
    <x v="0"/>
    <n v="3107556106"/>
  </r>
  <r>
    <x v="2"/>
    <m/>
    <n v="79998395"/>
    <x v="1"/>
    <x v="0"/>
    <n v="39"/>
    <x v="1"/>
    <x v="2"/>
    <x v="0"/>
    <x v="0"/>
    <x v="1"/>
    <x v="1"/>
    <x v="1"/>
    <x v="0"/>
    <x v="2"/>
    <x v="1"/>
    <x v="0"/>
    <x v="0"/>
    <x v="1"/>
    <x v="0"/>
    <x v="0"/>
    <x v="0"/>
    <x v="0"/>
    <x v="0"/>
    <x v="0"/>
    <x v="0"/>
    <x v="1"/>
    <x v="0"/>
    <x v="0"/>
    <n v="3107556106"/>
  </r>
  <r>
    <x v="7"/>
    <m/>
    <n v="79998395"/>
    <x v="1"/>
    <x v="0"/>
    <n v="39"/>
    <x v="1"/>
    <x v="2"/>
    <x v="0"/>
    <x v="0"/>
    <x v="1"/>
    <x v="1"/>
    <x v="1"/>
    <x v="0"/>
    <x v="2"/>
    <x v="1"/>
    <x v="0"/>
    <x v="0"/>
    <x v="1"/>
    <x v="0"/>
    <x v="0"/>
    <x v="0"/>
    <x v="0"/>
    <x v="0"/>
    <x v="0"/>
    <x v="0"/>
    <x v="1"/>
    <x v="0"/>
    <x v="0"/>
    <n v="3107556106"/>
  </r>
  <r>
    <x v="9"/>
    <m/>
    <n v="79399555"/>
    <x v="1"/>
    <x v="1"/>
    <n v="55"/>
    <x v="1"/>
    <x v="1"/>
    <x v="2"/>
    <x v="0"/>
    <x v="1"/>
    <x v="1"/>
    <x v="1"/>
    <x v="0"/>
    <x v="0"/>
    <x v="3"/>
    <x v="0"/>
    <x v="0"/>
    <x v="1"/>
    <x v="0"/>
    <x v="0"/>
    <x v="0"/>
    <x v="0"/>
    <x v="0"/>
    <x v="1"/>
    <x v="1"/>
    <x v="1"/>
    <x v="0"/>
    <x v="0"/>
    <n v="3045633577"/>
  </r>
  <r>
    <x v="12"/>
    <m/>
    <n v="52417480"/>
    <x v="2"/>
    <x v="1"/>
    <n v="48"/>
    <x v="0"/>
    <x v="2"/>
    <x v="0"/>
    <x v="0"/>
    <x v="1"/>
    <x v="1"/>
    <x v="1"/>
    <x v="0"/>
    <x v="2"/>
    <x v="3"/>
    <x v="0"/>
    <x v="0"/>
    <x v="1"/>
    <x v="0"/>
    <x v="1"/>
    <x v="0"/>
    <x v="0"/>
    <x v="0"/>
    <x v="0"/>
    <x v="0"/>
    <x v="1"/>
    <x v="0"/>
    <x v="0"/>
    <n v="3126200489"/>
  </r>
  <r>
    <x v="5"/>
    <m/>
    <n v="52372638"/>
    <x v="1"/>
    <x v="0"/>
    <n v="40"/>
    <x v="0"/>
    <x v="2"/>
    <x v="0"/>
    <x v="0"/>
    <x v="2"/>
    <x v="2"/>
    <x v="2"/>
    <x v="0"/>
    <x v="2"/>
    <x v="1"/>
    <x v="0"/>
    <x v="0"/>
    <x v="1"/>
    <x v="0"/>
    <x v="0"/>
    <x v="0"/>
    <x v="0"/>
    <x v="0"/>
    <x v="0"/>
    <x v="1"/>
    <x v="3"/>
    <x v="0"/>
    <x v="0"/>
    <n v="3134495372"/>
  </r>
  <r>
    <x v="8"/>
    <m/>
    <n v="52372638"/>
    <x v="1"/>
    <x v="0"/>
    <n v="40"/>
    <x v="0"/>
    <x v="2"/>
    <x v="0"/>
    <x v="0"/>
    <x v="2"/>
    <x v="2"/>
    <x v="2"/>
    <x v="0"/>
    <x v="2"/>
    <x v="1"/>
    <x v="0"/>
    <x v="0"/>
    <x v="1"/>
    <x v="0"/>
    <x v="0"/>
    <x v="0"/>
    <x v="0"/>
    <x v="0"/>
    <x v="0"/>
    <x v="1"/>
    <x v="3"/>
    <x v="0"/>
    <x v="0"/>
    <n v="3134495372"/>
  </r>
  <r>
    <x v="9"/>
    <m/>
    <n v="52372638"/>
    <x v="1"/>
    <x v="0"/>
    <n v="40"/>
    <x v="0"/>
    <x v="2"/>
    <x v="0"/>
    <x v="0"/>
    <x v="2"/>
    <x v="2"/>
    <x v="2"/>
    <x v="0"/>
    <x v="2"/>
    <x v="1"/>
    <x v="0"/>
    <x v="0"/>
    <x v="1"/>
    <x v="0"/>
    <x v="0"/>
    <x v="0"/>
    <x v="0"/>
    <x v="0"/>
    <x v="0"/>
    <x v="1"/>
    <x v="3"/>
    <x v="0"/>
    <x v="0"/>
    <n v="3134495372"/>
  </r>
  <r>
    <x v="15"/>
    <m/>
    <n v="52211519"/>
    <x v="1"/>
    <x v="1"/>
    <n v="45"/>
    <x v="0"/>
    <x v="2"/>
    <x v="0"/>
    <x v="0"/>
    <x v="1"/>
    <x v="1"/>
    <x v="1"/>
    <x v="0"/>
    <x v="2"/>
    <x v="3"/>
    <x v="0"/>
    <x v="0"/>
    <x v="1"/>
    <x v="0"/>
    <x v="0"/>
    <x v="0"/>
    <x v="0"/>
    <x v="0"/>
    <x v="0"/>
    <x v="0"/>
    <x v="1"/>
    <x v="0"/>
    <x v="0"/>
    <n v="3214159437"/>
  </r>
  <r>
    <x v="1"/>
    <m/>
    <n v="51628911"/>
    <x v="0"/>
    <x v="1"/>
    <n v="59"/>
    <x v="0"/>
    <x v="2"/>
    <x v="0"/>
    <x v="0"/>
    <x v="1"/>
    <x v="1"/>
    <x v="1"/>
    <x v="0"/>
    <x v="2"/>
    <x v="4"/>
    <x v="0"/>
    <x v="0"/>
    <x v="1"/>
    <x v="0"/>
    <x v="0"/>
    <x v="0"/>
    <x v="0"/>
    <x v="0"/>
    <x v="0"/>
    <x v="0"/>
    <x v="1"/>
    <x v="0"/>
    <x v="0"/>
    <n v="310802830"/>
  </r>
  <r>
    <x v="16"/>
    <m/>
    <n v="43644766"/>
    <x v="1"/>
    <x v="1"/>
    <n v="45"/>
    <x v="0"/>
    <x v="1"/>
    <x v="0"/>
    <x v="0"/>
    <x v="0"/>
    <x v="0"/>
    <x v="0"/>
    <x v="0"/>
    <x v="2"/>
    <x v="0"/>
    <x v="0"/>
    <x v="0"/>
    <x v="0"/>
    <x v="1"/>
    <x v="0"/>
    <x v="0"/>
    <x v="0"/>
    <x v="0"/>
    <x v="0"/>
    <x v="0"/>
    <x v="0"/>
    <x v="0"/>
    <x v="0"/>
    <n v="3208464412"/>
  </r>
  <r>
    <x v="17"/>
    <m/>
    <n v="43644766"/>
    <x v="1"/>
    <x v="1"/>
    <n v="45"/>
    <x v="0"/>
    <x v="1"/>
    <x v="0"/>
    <x v="0"/>
    <x v="1"/>
    <x v="1"/>
    <x v="1"/>
    <x v="0"/>
    <x v="2"/>
    <x v="0"/>
    <x v="0"/>
    <x v="0"/>
    <x v="1"/>
    <x v="1"/>
    <x v="0"/>
    <x v="0"/>
    <x v="0"/>
    <x v="0"/>
    <x v="0"/>
    <x v="0"/>
    <x v="1"/>
    <x v="0"/>
    <x v="0"/>
    <n v="3208464412"/>
  </r>
  <r>
    <x v="17"/>
    <m/>
    <n v="26599305"/>
    <x v="0"/>
    <x v="1"/>
    <n v="47"/>
    <x v="0"/>
    <x v="0"/>
    <x v="0"/>
    <x v="0"/>
    <x v="1"/>
    <x v="1"/>
    <x v="1"/>
    <x v="0"/>
    <x v="2"/>
    <x v="1"/>
    <x v="0"/>
    <x v="0"/>
    <x v="1"/>
    <x v="0"/>
    <x v="0"/>
    <x v="0"/>
    <x v="0"/>
    <x v="0"/>
    <x v="0"/>
    <x v="0"/>
    <x v="1"/>
    <x v="0"/>
    <x v="0"/>
    <n v="3142926475"/>
  </r>
  <r>
    <x v="17"/>
    <m/>
    <n v="5658848"/>
    <x v="1"/>
    <x v="0"/>
    <n v="39"/>
    <x v="1"/>
    <x v="2"/>
    <x v="0"/>
    <x v="0"/>
    <x v="1"/>
    <x v="1"/>
    <x v="0"/>
    <x v="0"/>
    <x v="2"/>
    <x v="1"/>
    <x v="0"/>
    <x v="0"/>
    <x v="1"/>
    <x v="0"/>
    <x v="0"/>
    <x v="0"/>
    <x v="0"/>
    <x v="0"/>
    <x v="0"/>
    <x v="0"/>
    <x v="1"/>
    <x v="0"/>
    <x v="0"/>
    <s v="sin registros"/>
  </r>
  <r>
    <x v="18"/>
    <m/>
    <n v="39523862"/>
    <x v="0"/>
    <x v="1"/>
    <n v="61"/>
    <x v="0"/>
    <x v="1"/>
    <x v="0"/>
    <x v="0"/>
    <x v="0"/>
    <x v="0"/>
    <x v="0"/>
    <x v="0"/>
    <x v="0"/>
    <x v="3"/>
    <x v="0"/>
    <x v="0"/>
    <x v="1"/>
    <x v="1"/>
    <x v="0"/>
    <x v="1"/>
    <x v="0"/>
    <x v="0"/>
    <x v="0"/>
    <x v="0"/>
    <x v="0"/>
    <x v="0"/>
    <x v="0"/>
    <n v="6013921325"/>
  </r>
  <r>
    <x v="2"/>
    <m/>
    <n v="39523862"/>
    <x v="0"/>
    <x v="1"/>
    <n v="61"/>
    <x v="0"/>
    <x v="1"/>
    <x v="0"/>
    <x v="0"/>
    <x v="0"/>
    <x v="0"/>
    <x v="0"/>
    <x v="0"/>
    <x v="0"/>
    <x v="3"/>
    <x v="0"/>
    <x v="0"/>
    <x v="1"/>
    <x v="1"/>
    <x v="0"/>
    <x v="1"/>
    <x v="0"/>
    <x v="0"/>
    <x v="0"/>
    <x v="0"/>
    <x v="0"/>
    <x v="0"/>
    <x v="0"/>
    <n v="6013921325"/>
  </r>
  <r>
    <x v="0"/>
    <m/>
    <n v="36273756"/>
    <x v="1"/>
    <x v="1"/>
    <n v="58"/>
    <x v="0"/>
    <x v="3"/>
    <x v="0"/>
    <x v="0"/>
    <x v="1"/>
    <x v="1"/>
    <x v="1"/>
    <x v="0"/>
    <x v="0"/>
    <x v="0"/>
    <x v="0"/>
    <x v="0"/>
    <x v="1"/>
    <x v="0"/>
    <x v="0"/>
    <x v="0"/>
    <x v="0"/>
    <x v="0"/>
    <x v="0"/>
    <x v="0"/>
    <x v="1"/>
    <x v="0"/>
    <x v="0"/>
    <n v="3214927334"/>
  </r>
  <r>
    <x v="1"/>
    <m/>
    <n v="36273756"/>
    <x v="1"/>
    <x v="1"/>
    <n v="58"/>
    <x v="0"/>
    <x v="3"/>
    <x v="0"/>
    <x v="0"/>
    <x v="1"/>
    <x v="1"/>
    <x v="1"/>
    <x v="0"/>
    <x v="0"/>
    <x v="0"/>
    <x v="0"/>
    <x v="0"/>
    <x v="1"/>
    <x v="0"/>
    <x v="0"/>
    <x v="0"/>
    <x v="0"/>
    <x v="0"/>
    <x v="0"/>
    <x v="0"/>
    <x v="1"/>
    <x v="0"/>
    <x v="0"/>
    <n v="3214927334"/>
  </r>
  <r>
    <x v="11"/>
    <m/>
    <n v="36273756"/>
    <x v="1"/>
    <x v="1"/>
    <n v="58"/>
    <x v="0"/>
    <x v="3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3214927334"/>
  </r>
  <r>
    <x v="12"/>
    <m/>
    <n v="36273756"/>
    <x v="1"/>
    <x v="1"/>
    <n v="58"/>
    <x v="0"/>
    <x v="3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3214927334"/>
  </r>
  <r>
    <x v="5"/>
    <m/>
    <n v="35315988"/>
    <x v="1"/>
    <x v="2"/>
    <n v="66"/>
    <x v="0"/>
    <x v="0"/>
    <x v="0"/>
    <x v="0"/>
    <x v="0"/>
    <x v="0"/>
    <x v="0"/>
    <x v="1"/>
    <x v="0"/>
    <x v="5"/>
    <x v="0"/>
    <x v="1"/>
    <x v="0"/>
    <x v="0"/>
    <x v="0"/>
    <x v="0"/>
    <x v="0"/>
    <x v="0"/>
    <x v="1"/>
    <x v="0"/>
    <x v="0"/>
    <x v="0"/>
    <x v="3"/>
    <n v="3142195787"/>
  </r>
  <r>
    <x v="16"/>
    <m/>
    <n v="35315988"/>
    <x v="1"/>
    <x v="2"/>
    <n v="66"/>
    <x v="0"/>
    <x v="0"/>
    <x v="0"/>
    <x v="0"/>
    <x v="1"/>
    <x v="1"/>
    <x v="1"/>
    <x v="1"/>
    <x v="0"/>
    <x v="5"/>
    <x v="0"/>
    <x v="1"/>
    <x v="1"/>
    <x v="0"/>
    <x v="0"/>
    <x v="0"/>
    <x v="0"/>
    <x v="0"/>
    <x v="1"/>
    <x v="0"/>
    <x v="1"/>
    <x v="0"/>
    <x v="3"/>
    <n v="3142195787"/>
  </r>
  <r>
    <x v="17"/>
    <m/>
    <n v="35315988"/>
    <x v="1"/>
    <x v="2"/>
    <n v="66"/>
    <x v="0"/>
    <x v="0"/>
    <x v="0"/>
    <x v="0"/>
    <x v="1"/>
    <x v="1"/>
    <x v="1"/>
    <x v="1"/>
    <x v="0"/>
    <x v="5"/>
    <x v="0"/>
    <x v="1"/>
    <x v="1"/>
    <x v="0"/>
    <x v="0"/>
    <x v="0"/>
    <x v="0"/>
    <x v="0"/>
    <x v="1"/>
    <x v="0"/>
    <x v="1"/>
    <x v="0"/>
    <x v="3"/>
    <n v="3142195787"/>
  </r>
  <r>
    <x v="9"/>
    <m/>
    <n v="35315988"/>
    <x v="1"/>
    <x v="2"/>
    <n v="66"/>
    <x v="0"/>
    <x v="0"/>
    <x v="0"/>
    <x v="0"/>
    <x v="2"/>
    <x v="0"/>
    <x v="0"/>
    <x v="1"/>
    <x v="0"/>
    <x v="5"/>
    <x v="0"/>
    <x v="1"/>
    <x v="0"/>
    <x v="0"/>
    <x v="0"/>
    <x v="0"/>
    <x v="0"/>
    <x v="0"/>
    <x v="1"/>
    <x v="0"/>
    <x v="0"/>
    <x v="0"/>
    <x v="3"/>
    <n v="3142195787"/>
  </r>
  <r>
    <x v="19"/>
    <m/>
    <n v="39727334"/>
    <x v="1"/>
    <x v="1"/>
    <n v="53"/>
    <x v="0"/>
    <x v="1"/>
    <x v="0"/>
    <x v="0"/>
    <x v="2"/>
    <x v="0"/>
    <x v="0"/>
    <x v="2"/>
    <x v="0"/>
    <x v="1"/>
    <x v="0"/>
    <x v="1"/>
    <x v="0"/>
    <x v="1"/>
    <x v="0"/>
    <x v="0"/>
    <x v="0"/>
    <x v="0"/>
    <x v="0"/>
    <x v="0"/>
    <x v="0"/>
    <x v="0"/>
    <x v="0"/>
    <n v="6013330948"/>
  </r>
  <r>
    <x v="18"/>
    <m/>
    <n v="39529584"/>
    <x v="0"/>
    <x v="1"/>
    <n v="60"/>
    <x v="0"/>
    <x v="0"/>
    <x v="0"/>
    <x v="0"/>
    <x v="2"/>
    <x v="1"/>
    <x v="1"/>
    <x v="0"/>
    <x v="0"/>
    <x v="2"/>
    <x v="1"/>
    <x v="1"/>
    <x v="1"/>
    <x v="0"/>
    <x v="0"/>
    <x v="0"/>
    <x v="0"/>
    <x v="0"/>
    <x v="0"/>
    <x v="0"/>
    <x v="1"/>
    <x v="0"/>
    <x v="0"/>
    <s v="Sin resgistros"/>
  </r>
  <r>
    <x v="20"/>
    <m/>
    <n v="39529584"/>
    <x v="0"/>
    <x v="1"/>
    <n v="60"/>
    <x v="0"/>
    <x v="0"/>
    <x v="0"/>
    <x v="0"/>
    <x v="2"/>
    <x v="0"/>
    <x v="0"/>
    <x v="0"/>
    <x v="0"/>
    <x v="2"/>
    <x v="1"/>
    <x v="1"/>
    <x v="0"/>
    <x v="0"/>
    <x v="0"/>
    <x v="0"/>
    <x v="0"/>
    <x v="0"/>
    <x v="0"/>
    <x v="0"/>
    <x v="0"/>
    <x v="0"/>
    <x v="0"/>
    <s v="Sin resgistros"/>
  </r>
  <r>
    <x v="5"/>
    <m/>
    <n v="22464117"/>
    <x v="0"/>
    <x v="1"/>
    <n v="44"/>
    <x v="0"/>
    <x v="2"/>
    <x v="0"/>
    <x v="0"/>
    <x v="2"/>
    <x v="2"/>
    <x v="2"/>
    <x v="1"/>
    <x v="0"/>
    <x v="4"/>
    <x v="0"/>
    <x v="1"/>
    <x v="1"/>
    <x v="0"/>
    <x v="0"/>
    <x v="0"/>
    <x v="0"/>
    <x v="0"/>
    <x v="0"/>
    <x v="0"/>
    <x v="3"/>
    <x v="0"/>
    <x v="2"/>
    <n v="3007551313"/>
  </r>
  <r>
    <x v="5"/>
    <m/>
    <n v="24182901"/>
    <x v="0"/>
    <x v="1"/>
    <n v="57"/>
    <x v="0"/>
    <x v="1"/>
    <x v="0"/>
    <x v="0"/>
    <x v="2"/>
    <x v="2"/>
    <x v="2"/>
    <x v="0"/>
    <x v="0"/>
    <x v="4"/>
    <x v="0"/>
    <x v="1"/>
    <x v="1"/>
    <x v="0"/>
    <x v="0"/>
    <x v="0"/>
    <x v="0"/>
    <x v="0"/>
    <x v="0"/>
    <x v="0"/>
    <x v="3"/>
    <x v="0"/>
    <x v="0"/>
    <n v="3012318349"/>
  </r>
  <r>
    <x v="21"/>
    <m/>
    <n v="28308652"/>
    <x v="1"/>
    <x v="1"/>
    <n v="56"/>
    <x v="0"/>
    <x v="4"/>
    <x v="0"/>
    <x v="0"/>
    <x v="2"/>
    <x v="2"/>
    <x v="2"/>
    <x v="0"/>
    <x v="0"/>
    <x v="3"/>
    <x v="0"/>
    <x v="1"/>
    <x v="1"/>
    <x v="1"/>
    <x v="0"/>
    <x v="0"/>
    <x v="0"/>
    <x v="0"/>
    <x v="0"/>
    <x v="0"/>
    <x v="3"/>
    <x v="0"/>
    <x v="0"/>
    <n v="6015790649"/>
  </r>
  <r>
    <x v="7"/>
    <m/>
    <n v="28308652"/>
    <x v="1"/>
    <x v="1"/>
    <n v="56"/>
    <x v="0"/>
    <x v="4"/>
    <x v="0"/>
    <x v="0"/>
    <x v="2"/>
    <x v="1"/>
    <x v="1"/>
    <x v="0"/>
    <x v="0"/>
    <x v="3"/>
    <x v="0"/>
    <x v="1"/>
    <x v="1"/>
    <x v="0"/>
    <x v="0"/>
    <x v="0"/>
    <x v="0"/>
    <x v="0"/>
    <x v="0"/>
    <x v="0"/>
    <x v="1"/>
    <x v="0"/>
    <x v="0"/>
    <n v="6015790649"/>
  </r>
  <r>
    <x v="22"/>
    <m/>
    <n v="28308652"/>
    <x v="1"/>
    <x v="1"/>
    <n v="56"/>
    <x v="0"/>
    <x v="4"/>
    <x v="0"/>
    <x v="0"/>
    <x v="2"/>
    <x v="0"/>
    <x v="0"/>
    <x v="0"/>
    <x v="0"/>
    <x v="3"/>
    <x v="0"/>
    <x v="1"/>
    <x v="0"/>
    <x v="0"/>
    <x v="0"/>
    <x v="0"/>
    <x v="0"/>
    <x v="0"/>
    <x v="0"/>
    <x v="0"/>
    <x v="0"/>
    <x v="0"/>
    <x v="0"/>
    <n v="6015790649"/>
  </r>
  <r>
    <x v="2"/>
    <m/>
    <n v="28308652"/>
    <x v="1"/>
    <x v="1"/>
    <n v="56"/>
    <x v="0"/>
    <x v="4"/>
    <x v="0"/>
    <x v="0"/>
    <x v="2"/>
    <x v="2"/>
    <x v="1"/>
    <x v="0"/>
    <x v="0"/>
    <x v="3"/>
    <x v="0"/>
    <x v="1"/>
    <x v="1"/>
    <x v="0"/>
    <x v="0"/>
    <x v="0"/>
    <x v="0"/>
    <x v="0"/>
    <x v="0"/>
    <x v="0"/>
    <x v="3"/>
    <x v="0"/>
    <x v="0"/>
    <n v="6015790649"/>
  </r>
  <r>
    <x v="14"/>
    <m/>
    <n v="28308652"/>
    <x v="1"/>
    <x v="1"/>
    <n v="56"/>
    <x v="0"/>
    <x v="4"/>
    <x v="0"/>
    <x v="0"/>
    <x v="2"/>
    <x v="2"/>
    <x v="1"/>
    <x v="0"/>
    <x v="0"/>
    <x v="3"/>
    <x v="0"/>
    <x v="1"/>
    <x v="1"/>
    <x v="0"/>
    <x v="0"/>
    <x v="0"/>
    <x v="0"/>
    <x v="0"/>
    <x v="0"/>
    <x v="0"/>
    <x v="3"/>
    <x v="0"/>
    <x v="0"/>
    <n v="6015790649"/>
  </r>
  <r>
    <x v="23"/>
    <m/>
    <n v="28865874"/>
    <x v="2"/>
    <x v="2"/>
    <n v="67"/>
    <x v="0"/>
    <x v="0"/>
    <x v="0"/>
    <x v="0"/>
    <x v="0"/>
    <x v="0"/>
    <x v="0"/>
    <x v="0"/>
    <x v="0"/>
    <x v="1"/>
    <x v="0"/>
    <x v="1"/>
    <x v="0"/>
    <x v="0"/>
    <x v="0"/>
    <x v="0"/>
    <x v="0"/>
    <x v="0"/>
    <x v="0"/>
    <x v="0"/>
    <x v="0"/>
    <x v="0"/>
    <x v="0"/>
    <n v="3115035645"/>
  </r>
  <r>
    <x v="17"/>
    <m/>
    <n v="41617040"/>
    <x v="1"/>
    <x v="2"/>
    <n v="67"/>
    <x v="0"/>
    <x v="2"/>
    <x v="2"/>
    <x v="0"/>
    <x v="1"/>
    <x v="1"/>
    <x v="1"/>
    <x v="0"/>
    <x v="0"/>
    <x v="0"/>
    <x v="0"/>
    <x v="1"/>
    <x v="1"/>
    <x v="1"/>
    <x v="0"/>
    <x v="0"/>
    <x v="0"/>
    <x v="0"/>
    <x v="0"/>
    <x v="0"/>
    <x v="1"/>
    <x v="0"/>
    <x v="0"/>
    <n v="3103620112"/>
  </r>
  <r>
    <x v="10"/>
    <m/>
    <n v="41601659"/>
    <x v="1"/>
    <x v="2"/>
    <n v="68"/>
    <x v="0"/>
    <x v="0"/>
    <x v="0"/>
    <x v="0"/>
    <x v="2"/>
    <x v="2"/>
    <x v="1"/>
    <x v="0"/>
    <x v="0"/>
    <x v="0"/>
    <x v="0"/>
    <x v="1"/>
    <x v="1"/>
    <x v="0"/>
    <x v="0"/>
    <x v="0"/>
    <x v="0"/>
    <x v="0"/>
    <x v="0"/>
    <x v="0"/>
    <x v="3"/>
    <x v="0"/>
    <x v="0"/>
    <n v="3144530944"/>
  </r>
  <r>
    <x v="16"/>
    <m/>
    <n v="41601659"/>
    <x v="1"/>
    <x v="2"/>
    <n v="68"/>
    <x v="0"/>
    <x v="0"/>
    <x v="0"/>
    <x v="0"/>
    <x v="2"/>
    <x v="2"/>
    <x v="2"/>
    <x v="0"/>
    <x v="0"/>
    <x v="0"/>
    <x v="0"/>
    <x v="1"/>
    <x v="1"/>
    <x v="1"/>
    <x v="0"/>
    <x v="0"/>
    <x v="0"/>
    <x v="0"/>
    <x v="0"/>
    <x v="0"/>
    <x v="3"/>
    <x v="0"/>
    <x v="0"/>
    <n v="3144530944"/>
  </r>
  <r>
    <x v="1"/>
    <m/>
    <n v="41601659"/>
    <x v="1"/>
    <x v="2"/>
    <n v="68"/>
    <x v="0"/>
    <x v="0"/>
    <x v="0"/>
    <x v="0"/>
    <x v="1"/>
    <x v="1"/>
    <x v="1"/>
    <x v="0"/>
    <x v="0"/>
    <x v="0"/>
    <x v="0"/>
    <x v="1"/>
    <x v="1"/>
    <x v="1"/>
    <x v="0"/>
    <x v="1"/>
    <x v="0"/>
    <x v="0"/>
    <x v="0"/>
    <x v="0"/>
    <x v="1"/>
    <x v="0"/>
    <x v="0"/>
    <n v="3144530944"/>
  </r>
  <r>
    <x v="17"/>
    <m/>
    <n v="41601659"/>
    <x v="1"/>
    <x v="2"/>
    <n v="68"/>
    <x v="0"/>
    <x v="0"/>
    <x v="0"/>
    <x v="0"/>
    <x v="1"/>
    <x v="1"/>
    <x v="1"/>
    <x v="0"/>
    <x v="0"/>
    <x v="0"/>
    <x v="0"/>
    <x v="1"/>
    <x v="1"/>
    <x v="1"/>
    <x v="0"/>
    <x v="0"/>
    <x v="0"/>
    <x v="0"/>
    <x v="0"/>
    <x v="0"/>
    <x v="1"/>
    <x v="0"/>
    <x v="0"/>
    <n v="3144530944"/>
  </r>
  <r>
    <x v="9"/>
    <m/>
    <n v="41601659"/>
    <x v="1"/>
    <x v="2"/>
    <n v="68"/>
    <x v="0"/>
    <x v="0"/>
    <x v="0"/>
    <x v="0"/>
    <x v="2"/>
    <x v="2"/>
    <x v="2"/>
    <x v="0"/>
    <x v="0"/>
    <x v="0"/>
    <x v="0"/>
    <x v="1"/>
    <x v="1"/>
    <x v="0"/>
    <x v="0"/>
    <x v="0"/>
    <x v="0"/>
    <x v="0"/>
    <x v="0"/>
    <x v="0"/>
    <x v="3"/>
    <x v="1"/>
    <x v="0"/>
    <n v="3144530944"/>
  </r>
  <r>
    <x v="0"/>
    <m/>
    <n v="41632168"/>
    <x v="0"/>
    <x v="2"/>
    <n v="69"/>
    <x v="0"/>
    <x v="0"/>
    <x v="0"/>
    <x v="0"/>
    <x v="2"/>
    <x v="2"/>
    <x v="1"/>
    <x v="0"/>
    <x v="0"/>
    <x v="1"/>
    <x v="0"/>
    <x v="1"/>
    <x v="1"/>
    <x v="0"/>
    <x v="1"/>
    <x v="0"/>
    <x v="0"/>
    <x v="0"/>
    <x v="0"/>
    <x v="0"/>
    <x v="3"/>
    <x v="1"/>
    <x v="0"/>
    <n v="6012334550"/>
  </r>
  <r>
    <x v="5"/>
    <m/>
    <n v="41632168"/>
    <x v="0"/>
    <x v="2"/>
    <n v="69"/>
    <x v="0"/>
    <x v="0"/>
    <x v="0"/>
    <x v="0"/>
    <x v="1"/>
    <x v="1"/>
    <x v="1"/>
    <x v="0"/>
    <x v="0"/>
    <x v="1"/>
    <x v="0"/>
    <x v="1"/>
    <x v="1"/>
    <x v="1"/>
    <x v="1"/>
    <x v="0"/>
    <x v="0"/>
    <x v="0"/>
    <x v="0"/>
    <x v="0"/>
    <x v="3"/>
    <x v="0"/>
    <x v="0"/>
    <n v="6012334550"/>
  </r>
  <r>
    <x v="3"/>
    <m/>
    <n v="41792080"/>
    <x v="0"/>
    <x v="1"/>
    <n v="65"/>
    <x v="0"/>
    <x v="4"/>
    <x v="0"/>
    <x v="0"/>
    <x v="2"/>
    <x v="2"/>
    <x v="2"/>
    <x v="0"/>
    <x v="0"/>
    <x v="2"/>
    <x v="0"/>
    <x v="1"/>
    <x v="1"/>
    <x v="0"/>
    <x v="0"/>
    <x v="0"/>
    <x v="0"/>
    <x v="0"/>
    <x v="0"/>
    <x v="0"/>
    <x v="3"/>
    <x v="0"/>
    <x v="0"/>
    <n v="3142132587"/>
  </r>
  <r>
    <x v="4"/>
    <m/>
    <n v="41792080"/>
    <x v="0"/>
    <x v="1"/>
    <n v="65"/>
    <x v="0"/>
    <x v="4"/>
    <x v="0"/>
    <x v="0"/>
    <x v="1"/>
    <x v="1"/>
    <x v="1"/>
    <x v="0"/>
    <x v="0"/>
    <x v="2"/>
    <x v="0"/>
    <x v="1"/>
    <x v="1"/>
    <x v="0"/>
    <x v="0"/>
    <x v="0"/>
    <x v="0"/>
    <x v="0"/>
    <x v="0"/>
    <x v="0"/>
    <x v="1"/>
    <x v="0"/>
    <x v="0"/>
    <n v="3142132587"/>
  </r>
  <r>
    <x v="15"/>
    <m/>
    <n v="41797291"/>
    <x v="1"/>
    <x v="1"/>
    <n v="62"/>
    <x v="0"/>
    <x v="0"/>
    <x v="0"/>
    <x v="0"/>
    <x v="1"/>
    <x v="1"/>
    <x v="1"/>
    <x v="0"/>
    <x v="0"/>
    <x v="2"/>
    <x v="0"/>
    <x v="1"/>
    <x v="1"/>
    <x v="0"/>
    <x v="0"/>
    <x v="0"/>
    <x v="0"/>
    <x v="0"/>
    <x v="0"/>
    <x v="1"/>
    <x v="1"/>
    <x v="0"/>
    <x v="0"/>
    <n v="3107738451"/>
  </r>
  <r>
    <x v="21"/>
    <m/>
    <n v="41797291"/>
    <x v="1"/>
    <x v="1"/>
    <n v="62"/>
    <x v="0"/>
    <x v="0"/>
    <x v="0"/>
    <x v="0"/>
    <x v="2"/>
    <x v="2"/>
    <x v="1"/>
    <x v="0"/>
    <x v="0"/>
    <x v="2"/>
    <x v="0"/>
    <x v="1"/>
    <x v="1"/>
    <x v="0"/>
    <x v="0"/>
    <x v="0"/>
    <x v="0"/>
    <x v="0"/>
    <x v="0"/>
    <x v="1"/>
    <x v="3"/>
    <x v="0"/>
    <x v="0"/>
    <n v="3107738451"/>
  </r>
  <r>
    <x v="9"/>
    <m/>
    <n v="46371832"/>
    <x v="1"/>
    <x v="1"/>
    <n v="46"/>
    <x v="0"/>
    <x v="4"/>
    <x v="0"/>
    <x v="0"/>
    <x v="1"/>
    <x v="1"/>
    <x v="1"/>
    <x v="0"/>
    <x v="0"/>
    <x v="4"/>
    <x v="0"/>
    <x v="1"/>
    <x v="1"/>
    <x v="0"/>
    <x v="0"/>
    <x v="0"/>
    <x v="0"/>
    <x v="0"/>
    <x v="0"/>
    <x v="0"/>
    <x v="1"/>
    <x v="0"/>
    <x v="0"/>
    <n v="3133584925"/>
  </r>
  <r>
    <x v="2"/>
    <m/>
    <n v="49784009"/>
    <x v="2"/>
    <x v="1"/>
    <n v="45"/>
    <x v="0"/>
    <x v="2"/>
    <x v="0"/>
    <x v="0"/>
    <x v="2"/>
    <x v="2"/>
    <x v="2"/>
    <x v="0"/>
    <x v="0"/>
    <x v="1"/>
    <x v="0"/>
    <x v="1"/>
    <x v="1"/>
    <x v="0"/>
    <x v="0"/>
    <x v="0"/>
    <x v="0"/>
    <x v="0"/>
    <x v="1"/>
    <x v="1"/>
    <x v="3"/>
    <x v="0"/>
    <x v="0"/>
    <n v="3137888753"/>
  </r>
  <r>
    <x v="7"/>
    <m/>
    <n v="328176"/>
    <x v="1"/>
    <x v="2"/>
    <n v="66"/>
    <x v="1"/>
    <x v="1"/>
    <x v="2"/>
    <x v="0"/>
    <x v="1"/>
    <x v="1"/>
    <x v="1"/>
    <x v="2"/>
    <x v="0"/>
    <x v="5"/>
    <x v="0"/>
    <x v="1"/>
    <x v="1"/>
    <x v="0"/>
    <x v="0"/>
    <x v="0"/>
    <x v="0"/>
    <x v="0"/>
    <x v="1"/>
    <x v="0"/>
    <x v="1"/>
    <x v="0"/>
    <x v="3"/>
    <n v="3152298709"/>
  </r>
  <r>
    <x v="2"/>
    <m/>
    <n v="328176"/>
    <x v="1"/>
    <x v="2"/>
    <n v="66"/>
    <x v="1"/>
    <x v="1"/>
    <x v="2"/>
    <x v="0"/>
    <x v="1"/>
    <x v="2"/>
    <x v="1"/>
    <x v="2"/>
    <x v="0"/>
    <x v="5"/>
    <x v="0"/>
    <x v="1"/>
    <x v="1"/>
    <x v="0"/>
    <x v="0"/>
    <x v="0"/>
    <x v="0"/>
    <x v="0"/>
    <x v="1"/>
    <x v="0"/>
    <x v="3"/>
    <x v="0"/>
    <x v="3"/>
    <n v="3152298709"/>
  </r>
  <r>
    <x v="7"/>
    <m/>
    <n v="20499528"/>
    <x v="0"/>
    <x v="1"/>
    <n v="58"/>
    <x v="0"/>
    <x v="2"/>
    <x v="2"/>
    <x v="0"/>
    <x v="2"/>
    <x v="2"/>
    <x v="1"/>
    <x v="1"/>
    <x v="0"/>
    <x v="3"/>
    <x v="0"/>
    <x v="1"/>
    <x v="1"/>
    <x v="1"/>
    <x v="1"/>
    <x v="0"/>
    <x v="0"/>
    <x v="0"/>
    <x v="1"/>
    <x v="0"/>
    <x v="3"/>
    <x v="0"/>
    <x v="3"/>
    <n v="3112468215"/>
  </r>
  <r>
    <x v="10"/>
    <m/>
    <n v="19378338"/>
    <x v="0"/>
    <x v="1"/>
    <n v="64"/>
    <x v="1"/>
    <x v="3"/>
    <x v="2"/>
    <x v="0"/>
    <x v="2"/>
    <x v="2"/>
    <x v="1"/>
    <x v="3"/>
    <x v="0"/>
    <x v="3"/>
    <x v="0"/>
    <x v="1"/>
    <x v="1"/>
    <x v="1"/>
    <x v="1"/>
    <x v="0"/>
    <x v="0"/>
    <x v="0"/>
    <x v="1"/>
    <x v="0"/>
    <x v="3"/>
    <x v="0"/>
    <x v="2"/>
    <n v="3223458767"/>
  </r>
  <r>
    <x v="2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13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20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21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7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9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6"/>
    <m/>
    <n v="19381076"/>
    <x v="0"/>
    <x v="1"/>
    <n v="63"/>
    <x v="1"/>
    <x v="1"/>
    <x v="2"/>
    <x v="0"/>
    <x v="1"/>
    <x v="1"/>
    <x v="1"/>
    <x v="3"/>
    <x v="0"/>
    <x v="3"/>
    <x v="0"/>
    <x v="1"/>
    <x v="1"/>
    <x v="1"/>
    <x v="1"/>
    <x v="0"/>
    <x v="0"/>
    <x v="0"/>
    <x v="1"/>
    <x v="0"/>
    <x v="1"/>
    <x v="0"/>
    <x v="3"/>
    <n v="3142267894"/>
  </r>
  <r>
    <x v="19"/>
    <m/>
    <n v="19266326"/>
    <x v="0"/>
    <x v="1"/>
    <n v="62"/>
    <x v="1"/>
    <x v="1"/>
    <x v="2"/>
    <x v="0"/>
    <x v="1"/>
    <x v="1"/>
    <x v="1"/>
    <x v="3"/>
    <x v="0"/>
    <x v="3"/>
    <x v="0"/>
    <x v="1"/>
    <x v="1"/>
    <x v="0"/>
    <x v="0"/>
    <x v="0"/>
    <x v="0"/>
    <x v="0"/>
    <x v="1"/>
    <x v="0"/>
    <x v="1"/>
    <x v="0"/>
    <x v="3"/>
    <n v="318678567"/>
  </r>
  <r>
    <x v="10"/>
    <m/>
    <n v="19266326"/>
    <x v="0"/>
    <x v="1"/>
    <n v="62"/>
    <x v="1"/>
    <x v="1"/>
    <x v="2"/>
    <x v="0"/>
    <x v="1"/>
    <x v="1"/>
    <x v="1"/>
    <x v="3"/>
    <x v="0"/>
    <x v="3"/>
    <x v="0"/>
    <x v="1"/>
    <x v="1"/>
    <x v="0"/>
    <x v="0"/>
    <x v="0"/>
    <x v="0"/>
    <x v="0"/>
    <x v="1"/>
    <x v="0"/>
    <x v="1"/>
    <x v="0"/>
    <x v="3"/>
    <n v="318678567"/>
  </r>
  <r>
    <x v="4"/>
    <m/>
    <n v="19121202"/>
    <x v="1"/>
    <x v="2"/>
    <n v="70"/>
    <x v="1"/>
    <x v="1"/>
    <x v="2"/>
    <x v="0"/>
    <x v="2"/>
    <x v="2"/>
    <x v="2"/>
    <x v="1"/>
    <x v="0"/>
    <x v="2"/>
    <x v="0"/>
    <x v="1"/>
    <x v="1"/>
    <x v="0"/>
    <x v="0"/>
    <x v="1"/>
    <x v="0"/>
    <x v="0"/>
    <x v="1"/>
    <x v="0"/>
    <x v="3"/>
    <x v="0"/>
    <x v="2"/>
    <n v="3223234567"/>
  </r>
  <r>
    <x v="3"/>
    <m/>
    <n v="19121202"/>
    <x v="1"/>
    <x v="2"/>
    <n v="70"/>
    <x v="1"/>
    <x v="1"/>
    <x v="2"/>
    <x v="0"/>
    <x v="2"/>
    <x v="2"/>
    <x v="2"/>
    <x v="1"/>
    <x v="0"/>
    <x v="2"/>
    <x v="0"/>
    <x v="1"/>
    <x v="1"/>
    <x v="0"/>
    <x v="0"/>
    <x v="1"/>
    <x v="0"/>
    <x v="0"/>
    <x v="1"/>
    <x v="0"/>
    <x v="3"/>
    <x v="0"/>
    <x v="2"/>
    <n v="3223234567"/>
  </r>
  <r>
    <x v="18"/>
    <m/>
    <n v="13441934"/>
    <x v="0"/>
    <x v="1"/>
    <n v="65"/>
    <x v="1"/>
    <x v="1"/>
    <x v="2"/>
    <x v="0"/>
    <x v="2"/>
    <x v="2"/>
    <x v="2"/>
    <x v="3"/>
    <x v="0"/>
    <x v="3"/>
    <x v="0"/>
    <x v="1"/>
    <x v="1"/>
    <x v="0"/>
    <x v="0"/>
    <x v="0"/>
    <x v="0"/>
    <x v="0"/>
    <x v="1"/>
    <x v="0"/>
    <x v="3"/>
    <x v="0"/>
    <x v="3"/>
    <n v="311237983"/>
  </r>
  <r>
    <x v="20"/>
    <m/>
    <n v="91346638"/>
    <x v="1"/>
    <x v="1"/>
    <n v="44"/>
    <x v="1"/>
    <x v="2"/>
    <x v="2"/>
    <x v="1"/>
    <x v="1"/>
    <x v="1"/>
    <x v="1"/>
    <x v="1"/>
    <x v="1"/>
    <x v="5"/>
    <x v="0"/>
    <x v="2"/>
    <x v="1"/>
    <x v="1"/>
    <x v="1"/>
    <x v="0"/>
    <x v="0"/>
    <x v="2"/>
    <x v="1"/>
    <x v="0"/>
    <x v="2"/>
    <x v="1"/>
    <x v="1"/>
    <n v="3115408792"/>
  </r>
  <r>
    <x v="24"/>
    <m/>
    <n v="91346638"/>
    <x v="1"/>
    <x v="1"/>
    <n v="44"/>
    <x v="1"/>
    <x v="2"/>
    <x v="2"/>
    <x v="1"/>
    <x v="2"/>
    <x v="2"/>
    <x v="2"/>
    <x v="3"/>
    <x v="0"/>
    <x v="5"/>
    <x v="0"/>
    <x v="1"/>
    <x v="1"/>
    <x v="1"/>
    <x v="1"/>
    <x v="0"/>
    <x v="0"/>
    <x v="2"/>
    <x v="1"/>
    <x v="0"/>
    <x v="3"/>
    <x v="0"/>
    <x v="1"/>
    <n v="3115408792"/>
  </r>
  <r>
    <x v="13"/>
    <m/>
    <n v="91346638"/>
    <x v="1"/>
    <x v="1"/>
    <n v="44"/>
    <x v="1"/>
    <x v="2"/>
    <x v="2"/>
    <x v="1"/>
    <x v="1"/>
    <x v="1"/>
    <x v="1"/>
    <x v="3"/>
    <x v="0"/>
    <x v="5"/>
    <x v="0"/>
    <x v="1"/>
    <x v="1"/>
    <x v="1"/>
    <x v="1"/>
    <x v="0"/>
    <x v="0"/>
    <x v="2"/>
    <x v="1"/>
    <x v="0"/>
    <x v="1"/>
    <x v="0"/>
    <x v="1"/>
    <n v="3115408792"/>
  </r>
  <r>
    <x v="15"/>
    <m/>
    <n v="91346638"/>
    <x v="1"/>
    <x v="1"/>
    <n v="44"/>
    <x v="1"/>
    <x v="2"/>
    <x v="2"/>
    <x v="1"/>
    <x v="1"/>
    <x v="1"/>
    <x v="1"/>
    <x v="1"/>
    <x v="1"/>
    <x v="5"/>
    <x v="0"/>
    <x v="2"/>
    <x v="1"/>
    <x v="1"/>
    <x v="1"/>
    <x v="0"/>
    <x v="0"/>
    <x v="2"/>
    <x v="1"/>
    <x v="0"/>
    <x v="2"/>
    <x v="1"/>
    <x v="1"/>
    <n v="3115408792"/>
  </r>
  <r>
    <x v="10"/>
    <m/>
    <n v="21112466"/>
    <x v="0"/>
    <x v="1"/>
    <n v="56"/>
    <x v="0"/>
    <x v="1"/>
    <x v="2"/>
    <x v="0"/>
    <x v="2"/>
    <x v="2"/>
    <x v="1"/>
    <x v="1"/>
    <x v="0"/>
    <x v="3"/>
    <x v="0"/>
    <x v="1"/>
    <x v="1"/>
    <x v="0"/>
    <x v="0"/>
    <x v="0"/>
    <x v="0"/>
    <x v="0"/>
    <x v="1"/>
    <x v="1"/>
    <x v="3"/>
    <x v="0"/>
    <x v="3"/>
    <n v="3213477890"/>
  </r>
  <r>
    <x v="9"/>
    <m/>
    <n v="26423907"/>
    <x v="2"/>
    <x v="1"/>
    <n v="47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n v="3245786543"/>
  </r>
  <r>
    <x v="10"/>
    <m/>
    <n v="26423907"/>
    <x v="2"/>
    <x v="1"/>
    <n v="47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n v="3245786543"/>
  </r>
  <r>
    <x v="24"/>
    <m/>
    <n v="26423907"/>
    <x v="2"/>
    <x v="1"/>
    <n v="47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n v="3245786543"/>
  </r>
  <r>
    <x v="2"/>
    <m/>
    <n v="26423907"/>
    <x v="2"/>
    <x v="1"/>
    <n v="47"/>
    <x v="0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0"/>
    <x v="3"/>
    <x v="0"/>
    <x v="3"/>
    <n v="3245786543"/>
  </r>
  <r>
    <x v="24"/>
    <m/>
    <n v="1069002334"/>
    <x v="1"/>
    <x v="0"/>
    <n v="27"/>
    <x v="1"/>
    <x v="2"/>
    <x v="2"/>
    <x v="0"/>
    <x v="1"/>
    <x v="1"/>
    <x v="1"/>
    <x v="1"/>
    <x v="0"/>
    <x v="3"/>
    <x v="0"/>
    <x v="1"/>
    <x v="1"/>
    <x v="0"/>
    <x v="0"/>
    <x v="0"/>
    <x v="0"/>
    <x v="0"/>
    <x v="1"/>
    <x v="1"/>
    <x v="1"/>
    <x v="0"/>
    <x v="3"/>
    <n v="3223445678"/>
  </r>
  <r>
    <x v="22"/>
    <m/>
    <n v="1069002334"/>
    <x v="1"/>
    <x v="0"/>
    <n v="27"/>
    <x v="1"/>
    <x v="2"/>
    <x v="2"/>
    <x v="0"/>
    <x v="2"/>
    <x v="2"/>
    <x v="1"/>
    <x v="1"/>
    <x v="0"/>
    <x v="3"/>
    <x v="0"/>
    <x v="1"/>
    <x v="1"/>
    <x v="0"/>
    <x v="0"/>
    <x v="0"/>
    <x v="0"/>
    <x v="0"/>
    <x v="1"/>
    <x v="1"/>
    <x v="3"/>
    <x v="0"/>
    <x v="3"/>
    <n v="3223445678"/>
  </r>
  <r>
    <x v="12"/>
    <m/>
    <n v="17167934"/>
    <x v="0"/>
    <x v="2"/>
    <n v="74"/>
    <x v="1"/>
    <x v="2"/>
    <x v="1"/>
    <x v="0"/>
    <x v="1"/>
    <x v="1"/>
    <x v="1"/>
    <x v="3"/>
    <x v="0"/>
    <x v="1"/>
    <x v="0"/>
    <x v="1"/>
    <x v="1"/>
    <x v="0"/>
    <x v="0"/>
    <x v="0"/>
    <x v="1"/>
    <x v="0"/>
    <x v="1"/>
    <x v="0"/>
    <x v="1"/>
    <x v="0"/>
    <x v="3"/>
    <n v="3203456768"/>
  </r>
  <r>
    <x v="8"/>
    <m/>
    <n v="17167934"/>
    <x v="0"/>
    <x v="2"/>
    <n v="74"/>
    <x v="1"/>
    <x v="2"/>
    <x v="1"/>
    <x v="0"/>
    <x v="1"/>
    <x v="1"/>
    <x v="1"/>
    <x v="3"/>
    <x v="1"/>
    <x v="1"/>
    <x v="0"/>
    <x v="2"/>
    <x v="2"/>
    <x v="0"/>
    <x v="0"/>
    <x v="0"/>
    <x v="1"/>
    <x v="2"/>
    <x v="1"/>
    <x v="0"/>
    <x v="2"/>
    <x v="0"/>
    <x v="3"/>
    <n v="3203456768"/>
  </r>
  <r>
    <x v="2"/>
    <m/>
    <n v="5660216"/>
    <x v="0"/>
    <x v="1"/>
    <n v="55"/>
    <x v="1"/>
    <x v="1"/>
    <x v="2"/>
    <x v="0"/>
    <x v="1"/>
    <x v="1"/>
    <x v="1"/>
    <x v="1"/>
    <x v="0"/>
    <x v="1"/>
    <x v="0"/>
    <x v="1"/>
    <x v="1"/>
    <x v="0"/>
    <x v="0"/>
    <x v="0"/>
    <x v="0"/>
    <x v="0"/>
    <x v="1"/>
    <x v="0"/>
    <x v="3"/>
    <x v="0"/>
    <x v="2"/>
    <n v="3232822324"/>
  </r>
  <r>
    <x v="7"/>
    <m/>
    <n v="5660216"/>
    <x v="0"/>
    <x v="1"/>
    <n v="55"/>
    <x v="1"/>
    <x v="1"/>
    <x v="2"/>
    <x v="0"/>
    <x v="1"/>
    <x v="1"/>
    <x v="1"/>
    <x v="1"/>
    <x v="0"/>
    <x v="1"/>
    <x v="0"/>
    <x v="1"/>
    <x v="1"/>
    <x v="0"/>
    <x v="0"/>
    <x v="0"/>
    <x v="0"/>
    <x v="0"/>
    <x v="1"/>
    <x v="0"/>
    <x v="1"/>
    <x v="0"/>
    <x v="2"/>
    <n v="3232822324"/>
  </r>
  <r>
    <x v="24"/>
    <m/>
    <n v="51556606"/>
    <x v="0"/>
    <x v="1"/>
    <n v="61"/>
    <x v="0"/>
    <x v="2"/>
    <x v="2"/>
    <x v="0"/>
    <x v="1"/>
    <x v="1"/>
    <x v="1"/>
    <x v="1"/>
    <x v="0"/>
    <x v="3"/>
    <x v="0"/>
    <x v="1"/>
    <x v="1"/>
    <x v="0"/>
    <x v="0"/>
    <x v="0"/>
    <x v="0"/>
    <x v="0"/>
    <x v="1"/>
    <x v="0"/>
    <x v="3"/>
    <x v="0"/>
    <x v="2"/>
    <n v="3132455678"/>
  </r>
  <r>
    <x v="7"/>
    <m/>
    <n v="51556606"/>
    <x v="0"/>
    <x v="1"/>
    <n v="61"/>
    <x v="0"/>
    <x v="2"/>
    <x v="2"/>
    <x v="0"/>
    <x v="1"/>
    <x v="1"/>
    <x v="1"/>
    <x v="1"/>
    <x v="0"/>
    <x v="3"/>
    <x v="0"/>
    <x v="1"/>
    <x v="1"/>
    <x v="0"/>
    <x v="0"/>
    <x v="0"/>
    <x v="0"/>
    <x v="0"/>
    <x v="1"/>
    <x v="0"/>
    <x v="1"/>
    <x v="0"/>
    <x v="2"/>
    <n v="3132455678"/>
  </r>
  <r>
    <x v="22"/>
    <m/>
    <n v="51556606"/>
    <x v="0"/>
    <x v="1"/>
    <n v="61"/>
    <x v="0"/>
    <x v="2"/>
    <x v="2"/>
    <x v="0"/>
    <x v="2"/>
    <x v="2"/>
    <x v="2"/>
    <x v="1"/>
    <x v="0"/>
    <x v="3"/>
    <x v="0"/>
    <x v="1"/>
    <x v="1"/>
    <x v="0"/>
    <x v="0"/>
    <x v="0"/>
    <x v="0"/>
    <x v="0"/>
    <x v="1"/>
    <x v="0"/>
    <x v="3"/>
    <x v="1"/>
    <x v="2"/>
    <n v="3132455678"/>
  </r>
  <r>
    <x v="11"/>
    <m/>
    <n v="4807958"/>
    <x v="3"/>
    <x v="1"/>
    <n v="54"/>
    <x v="0"/>
    <x v="2"/>
    <x v="2"/>
    <x v="0"/>
    <x v="1"/>
    <x v="1"/>
    <x v="1"/>
    <x v="1"/>
    <x v="1"/>
    <x v="3"/>
    <x v="0"/>
    <x v="2"/>
    <x v="2"/>
    <x v="0"/>
    <x v="0"/>
    <x v="0"/>
    <x v="0"/>
    <x v="2"/>
    <x v="1"/>
    <x v="0"/>
    <x v="2"/>
    <x v="0"/>
    <x v="3"/>
    <n v="3114890409"/>
  </r>
  <r>
    <x v="9"/>
    <m/>
    <n v="21068000"/>
    <x v="1"/>
    <x v="2"/>
    <n v="67"/>
    <x v="0"/>
    <x v="2"/>
    <x v="2"/>
    <x v="0"/>
    <x v="1"/>
    <x v="1"/>
    <x v="1"/>
    <x v="3"/>
    <x v="0"/>
    <x v="1"/>
    <x v="0"/>
    <x v="1"/>
    <x v="1"/>
    <x v="0"/>
    <x v="1"/>
    <x v="0"/>
    <x v="0"/>
    <x v="0"/>
    <x v="1"/>
    <x v="0"/>
    <x v="1"/>
    <x v="0"/>
    <x v="3"/>
    <n v="311890233"/>
  </r>
  <r>
    <x v="6"/>
    <m/>
    <n v="21068000"/>
    <x v="1"/>
    <x v="2"/>
    <n v="67"/>
    <x v="0"/>
    <x v="2"/>
    <x v="2"/>
    <x v="0"/>
    <x v="1"/>
    <x v="1"/>
    <x v="1"/>
    <x v="3"/>
    <x v="0"/>
    <x v="1"/>
    <x v="0"/>
    <x v="1"/>
    <x v="1"/>
    <x v="0"/>
    <x v="1"/>
    <x v="0"/>
    <x v="0"/>
    <x v="0"/>
    <x v="1"/>
    <x v="0"/>
    <x v="1"/>
    <x v="0"/>
    <x v="3"/>
    <n v="311890233"/>
  </r>
  <r>
    <x v="8"/>
    <m/>
    <n v="79579825"/>
    <x v="0"/>
    <x v="1"/>
    <n v="51"/>
    <x v="1"/>
    <x v="1"/>
    <x v="1"/>
    <x v="0"/>
    <x v="1"/>
    <x v="1"/>
    <x v="1"/>
    <x v="1"/>
    <x v="1"/>
    <x v="3"/>
    <x v="0"/>
    <x v="1"/>
    <x v="1"/>
    <x v="0"/>
    <x v="0"/>
    <x v="0"/>
    <x v="0"/>
    <x v="0"/>
    <x v="1"/>
    <x v="0"/>
    <x v="2"/>
    <x v="0"/>
    <x v="3"/>
    <n v="312827345"/>
  </r>
  <r>
    <x v="9"/>
    <m/>
    <n v="79579825"/>
    <x v="0"/>
    <x v="1"/>
    <n v="51"/>
    <x v="1"/>
    <x v="1"/>
    <x v="1"/>
    <x v="0"/>
    <x v="1"/>
    <x v="1"/>
    <x v="1"/>
    <x v="1"/>
    <x v="1"/>
    <x v="3"/>
    <x v="0"/>
    <x v="1"/>
    <x v="1"/>
    <x v="0"/>
    <x v="0"/>
    <x v="0"/>
    <x v="0"/>
    <x v="0"/>
    <x v="1"/>
    <x v="0"/>
    <x v="2"/>
    <x v="0"/>
    <x v="3"/>
    <n v="312827345"/>
  </r>
  <r>
    <x v="19"/>
    <m/>
    <n v="51843307"/>
    <x v="2"/>
    <x v="1"/>
    <n v="57"/>
    <x v="0"/>
    <x v="2"/>
    <x v="2"/>
    <x v="0"/>
    <x v="2"/>
    <x v="2"/>
    <x v="1"/>
    <x v="1"/>
    <x v="0"/>
    <x v="3"/>
    <x v="0"/>
    <x v="1"/>
    <x v="1"/>
    <x v="1"/>
    <x v="0"/>
    <x v="0"/>
    <x v="0"/>
    <x v="0"/>
    <x v="1"/>
    <x v="0"/>
    <x v="3"/>
    <x v="0"/>
    <x v="3"/>
    <n v="321567890"/>
  </r>
  <r>
    <x v="6"/>
    <m/>
    <n v="51843307"/>
    <x v="2"/>
    <x v="1"/>
    <n v="57"/>
    <x v="0"/>
    <x v="2"/>
    <x v="2"/>
    <x v="0"/>
    <x v="2"/>
    <x v="2"/>
    <x v="1"/>
    <x v="1"/>
    <x v="0"/>
    <x v="3"/>
    <x v="0"/>
    <x v="1"/>
    <x v="1"/>
    <x v="1"/>
    <x v="0"/>
    <x v="0"/>
    <x v="0"/>
    <x v="0"/>
    <x v="1"/>
    <x v="0"/>
    <x v="3"/>
    <x v="0"/>
    <x v="3"/>
    <n v="321567890"/>
  </r>
  <r>
    <x v="8"/>
    <m/>
    <n v="51843307"/>
    <x v="2"/>
    <x v="1"/>
    <n v="57"/>
    <x v="0"/>
    <x v="2"/>
    <x v="2"/>
    <x v="0"/>
    <x v="1"/>
    <x v="1"/>
    <x v="1"/>
    <x v="1"/>
    <x v="0"/>
    <x v="3"/>
    <x v="0"/>
    <x v="1"/>
    <x v="1"/>
    <x v="1"/>
    <x v="0"/>
    <x v="0"/>
    <x v="0"/>
    <x v="0"/>
    <x v="1"/>
    <x v="0"/>
    <x v="3"/>
    <x v="0"/>
    <x v="3"/>
    <n v="321567890"/>
  </r>
  <r>
    <x v="0"/>
    <m/>
    <n v="11450852"/>
    <x v="2"/>
    <x v="1"/>
    <n v="56"/>
    <x v="1"/>
    <x v="2"/>
    <x v="2"/>
    <x v="0"/>
    <x v="1"/>
    <x v="1"/>
    <x v="1"/>
    <x v="3"/>
    <x v="1"/>
    <x v="3"/>
    <x v="0"/>
    <x v="2"/>
    <x v="1"/>
    <x v="1"/>
    <x v="1"/>
    <x v="1"/>
    <x v="0"/>
    <x v="2"/>
    <x v="1"/>
    <x v="0"/>
    <x v="2"/>
    <x v="0"/>
    <x v="1"/>
    <n v="32325678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C61FAB-C9C1-416B-8B19-231A3CCE393B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7:B32" firstHeaderRow="1" firstDataRow="1" firstDataCol="1" rowPageCount="21" colPageCount="1"/>
  <pivotFields count="30">
    <pivotField axis="axisPage" showAll="0">
      <items count="26">
        <item x="1"/>
        <item x="16"/>
        <item x="0"/>
        <item x="10"/>
        <item x="5"/>
        <item x="19"/>
        <item x="11"/>
        <item x="17"/>
        <item x="12"/>
        <item x="8"/>
        <item x="9"/>
        <item x="6"/>
        <item x="13"/>
        <item x="3"/>
        <item x="15"/>
        <item x="18"/>
        <item x="2"/>
        <item x="14"/>
        <item x="23"/>
        <item x="20"/>
        <item x="4"/>
        <item x="21"/>
        <item x="24"/>
        <item x="7"/>
        <item x="22"/>
        <item t="default"/>
      </items>
    </pivotField>
    <pivotField showAll="0"/>
    <pivotField dataField="1" showAll="0"/>
    <pivotField axis="axisPage" showAll="0">
      <items count="5">
        <item x="1"/>
        <item x="0"/>
        <item x="2"/>
        <item x="3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6">
        <item x="4"/>
        <item x="2"/>
        <item x="1"/>
        <item x="3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>
      <items count="4">
        <item x="1"/>
        <item x="2"/>
        <item x="0"/>
        <item t="default"/>
      </items>
    </pivotField>
    <pivotField showAll="0">
      <items count="4">
        <item x="1"/>
        <item x="2"/>
        <item x="0"/>
        <item t="default"/>
      </items>
    </pivotField>
    <pivotField showAll="0">
      <items count="4">
        <item x="1"/>
        <item x="2"/>
        <item x="0"/>
        <item t="default"/>
      </items>
    </pivotField>
    <pivotField axis="axisRow" showAll="0">
      <items count="5">
        <item x="1"/>
        <item x="3"/>
        <item x="2"/>
        <item x="0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7">
        <item x="4"/>
        <item x="1"/>
        <item x="3"/>
        <item x="0"/>
        <item x="5"/>
        <item x="2"/>
        <item t="default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2"/>
        <item x="0"/>
        <item x="1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3">
        <item x="1"/>
        <item x="0"/>
        <item t="default"/>
      </items>
    </pivotField>
    <pivotField showAll="0">
      <items count="5">
        <item x="3"/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5">
        <item x="2"/>
        <item x="3"/>
        <item x="1"/>
        <item x="0"/>
        <item t="default"/>
      </items>
    </pivotField>
    <pivotField showAll="0"/>
  </pivotFields>
  <rowFields count="1">
    <field x="13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21">
    <pageField fld="24" hier="-1"/>
    <pageField fld="17" hier="-1"/>
    <pageField fld="23" hier="-1"/>
    <pageField fld="28" hier="-1"/>
    <pageField fld="25" hier="-1"/>
    <pageField fld="22" hier="-1"/>
    <pageField fld="27" hier="-1"/>
    <pageField fld="21" hier="-1"/>
    <pageField fld="15" hier="-1"/>
    <pageField fld="19" hier="-1"/>
    <pageField fld="16" hier="-1"/>
    <pageField fld="0" hier="-1"/>
    <pageField fld="20" hier="-1"/>
    <pageField fld="18" hier="-1"/>
    <pageField fld="9" hier="-1"/>
    <pageField fld="14" hier="-1"/>
    <pageField fld="8" hier="-1"/>
    <pageField fld="6" hier="-1"/>
    <pageField fld="4" hier="-1"/>
    <pageField fld="7" hier="-1"/>
    <pageField fld="3" hier="-1"/>
  </pageFields>
  <dataFields count="1">
    <dataField name="Cuenta de Historia Clinica" fld="2" subtotal="count" baseField="0" baseItem="0"/>
  </dataFields>
  <formats count="9"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26" type="button" dataOnly="0" labelOnly="1" outline="0"/>
    </format>
    <format dxfId="11">
      <pivotArea type="topRight" dataOnly="0" labelOnly="1" outline="0" fieldPosition="0"/>
    </format>
    <format dxfId="10">
      <pivotArea field="17" type="button" dataOnly="0" labelOnly="1" outline="0" axis="axisPage" fieldPosition="1"/>
    </format>
    <format dxfId="9">
      <pivotArea dataOnly="0" labelOnly="1" fieldPosition="0">
        <references count="1">
          <reference field="17" count="0"/>
        </references>
      </pivotArea>
    </format>
    <format dxfId="8">
      <pivotArea dataOnly="0" labelOnly="1" grandRow="1" outline="0" fieldPosition="0"/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D5EE21-58CA-4B7C-A50B-9EA08BB86469}" name="TablaDinámica1" cacheId="1" applyNumberFormats="0" applyBorderFormats="0" applyFontFormats="0" applyPatternFormats="0" applyAlignmentFormats="0" applyWidthHeightFormats="1" dataCaption="Valores" grandTotalCaption="Total " updatedVersion="8" minRefreshableVersion="3" useAutoFormatting="1" itemPrintTitles="1" createdVersion="8" indent="0" outline="1" outlineData="1" multipleFieldFilters="0">
  <location ref="A26" firstHeaderRow="0" firstDataRow="0" firstDataCol="0" rowPageCount="23" colPageCount="1"/>
  <pivotFields count="30">
    <pivotField showAll="0">
      <items count="26">
        <item x="1"/>
        <item x="16"/>
        <item x="0"/>
        <item x="10"/>
        <item x="5"/>
        <item x="19"/>
        <item x="11"/>
        <item x="17"/>
        <item x="12"/>
        <item x="8"/>
        <item x="9"/>
        <item x="6"/>
        <item x="13"/>
        <item x="3"/>
        <item x="15"/>
        <item x="18"/>
        <item x="2"/>
        <item x="14"/>
        <item x="23"/>
        <item x="20"/>
        <item x="4"/>
        <item x="21"/>
        <item x="24"/>
        <item x="7"/>
        <item x="22"/>
        <item t="default"/>
      </items>
    </pivotField>
    <pivotField showAll="0"/>
    <pivotField showAll="0"/>
    <pivotField axis="axisPage" showAll="0">
      <items count="5">
        <item x="1"/>
        <item x="0"/>
        <item x="2"/>
        <item x="3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6">
        <item x="4"/>
        <item x="2"/>
        <item x="1"/>
        <item x="3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5">
        <item x="1"/>
        <item x="3"/>
        <item x="2"/>
        <item x="0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7">
        <item x="4"/>
        <item x="1"/>
        <item x="3"/>
        <item x="0"/>
        <item x="5"/>
        <item x="2"/>
        <item t="default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2"/>
        <item x="0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>
      <items count="3">
        <item x="1"/>
        <item x="0"/>
        <item t="default"/>
      </items>
    </pivotField>
    <pivotField axis="axisPage" showAll="0">
      <items count="5">
        <item x="3"/>
        <item x="1"/>
        <item x="2"/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5">
        <item x="2"/>
        <item x="3"/>
        <item x="1"/>
        <item x="0"/>
        <item t="default"/>
      </items>
    </pivotField>
    <pivotField showAll="0"/>
  </pivotFields>
  <pageFields count="23">
    <pageField fld="13" hier="-1"/>
    <pageField fld="28" hier="-1"/>
    <pageField fld="23" hier="-1"/>
    <pageField fld="22" hier="-1"/>
    <pageField fld="26" hier="-1"/>
    <pageField fld="27" hier="-1"/>
    <pageField fld="20" hier="-1"/>
    <pageField fld="19" hier="-1"/>
    <pageField fld="21" hier="-1"/>
    <pageField fld="18" hier="-1"/>
    <pageField fld="16" hier="-1"/>
    <pageField fld="15" hier="-1"/>
    <pageField fld="14" hier="-1"/>
    <pageField fld="17" hier="-1"/>
    <pageField fld="10" hier="-1"/>
    <pageField fld="12" hier="-1"/>
    <pageField fld="9" hier="-1"/>
    <pageField fld="11" hier="-1"/>
    <pageField fld="7" hier="-1"/>
    <pageField fld="3" hier="-1"/>
    <pageField fld="4" hier="-1"/>
    <pageField fld="6" hier="-1"/>
    <pageField fld="8" hier="-1"/>
  </pageFields>
  <formats count="5">
    <format dxfId="6">
      <pivotArea type="all" dataOnly="0" outline="0" fieldPosition="0"/>
    </format>
    <format dxfId="5">
      <pivotArea outline="0" collapsedLevelsAreSubtotals="1" fieldPosition="0"/>
    </format>
    <format dxfId="4">
      <pivotArea field="19" type="button" dataOnly="0" labelOnly="1" outline="0" axis="axisPage" fieldPosition="7"/>
    </format>
    <format dxfId="3">
      <pivotArea dataOnly="0" labelOnly="1" fieldPosition="0">
        <references count="1">
          <reference field="19" count="0"/>
        </references>
      </pivotArea>
    </format>
    <format dxfId="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C4E9-1B48-4B45-9FA4-AF2378E204C1}">
  <dimension ref="A1:BH106"/>
  <sheetViews>
    <sheetView tabSelected="1" topLeftCell="C1" zoomScale="40" zoomScaleNormal="40" workbookViewId="0">
      <selection activeCell="O27" sqref="O27"/>
    </sheetView>
  </sheetViews>
  <sheetFormatPr defaultColWidth="11.42578125" defaultRowHeight="15" x14ac:dyDescent="0.25"/>
  <cols>
    <col min="1" max="1" width="37" customWidth="1"/>
    <col min="2" max="2" width="1.42578125" customWidth="1"/>
    <col min="3" max="3" width="67.85546875" bestFit="1" customWidth="1"/>
    <col min="4" max="4" width="2.85546875" customWidth="1"/>
    <col min="6" max="6" width="19.140625" bestFit="1" customWidth="1"/>
    <col min="7" max="7" width="6" bestFit="1" customWidth="1"/>
    <col min="8" max="8" width="11.42578125" bestFit="1" customWidth="1"/>
    <col min="9" max="9" width="4.7109375" customWidth="1"/>
    <col min="10" max="10" width="19.28515625" bestFit="1" customWidth="1"/>
    <col min="11" max="11" width="10" bestFit="1" customWidth="1"/>
    <col min="12" max="12" width="6" bestFit="1" customWidth="1"/>
    <col min="13" max="13" width="11.42578125" bestFit="1" customWidth="1"/>
    <col min="14" max="14" width="5.7109375" customWidth="1"/>
    <col min="15" max="15" width="30.5703125" bestFit="1" customWidth="1"/>
    <col min="16" max="16" width="8.140625" bestFit="1" customWidth="1"/>
    <col min="17" max="17" width="6" bestFit="1" customWidth="1"/>
    <col min="18" max="18" width="11.42578125" bestFit="1" customWidth="1"/>
    <col min="19" max="19" width="5.85546875" customWidth="1"/>
    <col min="20" max="20" width="38.28515625" bestFit="1" customWidth="1"/>
    <col min="21" max="21" width="8.140625" bestFit="1" customWidth="1"/>
    <col min="22" max="22" width="6" bestFit="1" customWidth="1"/>
    <col min="23" max="23" width="11.42578125" bestFit="1" customWidth="1"/>
    <col min="24" max="24" width="4.140625" customWidth="1"/>
    <col min="25" max="25" width="22.85546875" bestFit="1" customWidth="1"/>
    <col min="26" max="26" width="8.140625" bestFit="1" customWidth="1"/>
    <col min="27" max="27" width="6" bestFit="1" customWidth="1"/>
    <col min="28" max="28" width="11.42578125" bestFit="1" customWidth="1"/>
    <col min="29" max="29" width="2.42578125" customWidth="1"/>
    <col min="32" max="32" width="9.7109375" bestFit="1" customWidth="1"/>
    <col min="33" max="33" width="8.28515625" bestFit="1" customWidth="1"/>
    <col min="34" max="34" width="14.5703125" bestFit="1" customWidth="1"/>
    <col min="35" max="35" width="8.28515625" bestFit="1" customWidth="1"/>
    <col min="36" max="36" width="17" customWidth="1"/>
    <col min="37" max="37" width="8.28515625" bestFit="1" customWidth="1"/>
    <col min="38" max="38" width="5.85546875" bestFit="1" customWidth="1"/>
    <col min="39" max="39" width="8.28515625" bestFit="1" customWidth="1"/>
    <col min="40" max="40" width="7.42578125" bestFit="1" customWidth="1"/>
    <col min="41" max="41" width="8.28515625" bestFit="1" customWidth="1"/>
    <col min="43" max="44" width="13" customWidth="1"/>
    <col min="45" max="45" width="5.5703125" customWidth="1"/>
    <col min="46" max="46" width="14.7109375" customWidth="1"/>
  </cols>
  <sheetData>
    <row r="1" spans="1:60" x14ac:dyDescent="0.25">
      <c r="A1" s="34" t="s">
        <v>61</v>
      </c>
      <c r="C1" s="34" t="s">
        <v>62</v>
      </c>
    </row>
    <row r="2" spans="1:60" ht="18.75" x14ac:dyDescent="0.3">
      <c r="A2" s="34" t="s">
        <v>63</v>
      </c>
      <c r="C2" s="34" t="s">
        <v>64</v>
      </c>
      <c r="AT2" s="36" t="s">
        <v>72</v>
      </c>
    </row>
    <row r="3" spans="1:60" ht="15.75" thickBot="1" x14ac:dyDescent="0.3">
      <c r="A3" s="34" t="s">
        <v>65</v>
      </c>
      <c r="C3" s="34" t="s">
        <v>66</v>
      </c>
      <c r="F3" s="38" t="s">
        <v>73</v>
      </c>
      <c r="G3" s="38" t="s">
        <v>58</v>
      </c>
      <c r="H3" s="38" t="s">
        <v>48</v>
      </c>
      <c r="J3" s="52"/>
      <c r="K3" s="52"/>
      <c r="L3" s="38" t="s">
        <v>58</v>
      </c>
      <c r="M3" s="38" t="s">
        <v>48</v>
      </c>
      <c r="O3" s="52"/>
      <c r="P3" s="52"/>
      <c r="Q3" s="38" t="s">
        <v>58</v>
      </c>
      <c r="R3" s="38" t="s">
        <v>48</v>
      </c>
      <c r="T3" s="53"/>
      <c r="U3" s="54"/>
      <c r="V3" s="38" t="s">
        <v>58</v>
      </c>
      <c r="W3" s="38" t="s">
        <v>48</v>
      </c>
      <c r="Y3" s="55"/>
      <c r="Z3" s="56"/>
      <c r="AA3" s="38" t="s">
        <v>58</v>
      </c>
      <c r="AB3" s="38" t="s">
        <v>48</v>
      </c>
    </row>
    <row r="4" spans="1:60" ht="30.75" customHeight="1" thickTop="1" x14ac:dyDescent="0.25">
      <c r="A4" s="34" t="s">
        <v>67</v>
      </c>
      <c r="C4" s="34" t="s">
        <v>68</v>
      </c>
      <c r="F4" s="33">
        <v>46</v>
      </c>
      <c r="G4" s="28">
        <v>9</v>
      </c>
      <c r="H4" s="39">
        <v>0.12372982665869695</v>
      </c>
      <c r="J4" s="43" t="s">
        <v>74</v>
      </c>
      <c r="K4" s="33">
        <v>2021</v>
      </c>
      <c r="L4" s="28">
        <v>53</v>
      </c>
      <c r="M4" s="39">
        <v>0.4479976090854752</v>
      </c>
      <c r="O4" s="45" t="s">
        <v>8</v>
      </c>
      <c r="P4" s="42">
        <v>1</v>
      </c>
      <c r="Q4" s="28">
        <v>61</v>
      </c>
      <c r="R4" s="39">
        <v>0.51942618051404665</v>
      </c>
      <c r="T4" s="46" t="s">
        <v>14</v>
      </c>
      <c r="U4" s="33">
        <v>1</v>
      </c>
      <c r="V4" s="28">
        <v>84</v>
      </c>
      <c r="W4" s="39">
        <v>0.72295277943813507</v>
      </c>
      <c r="Y4" s="50" t="s">
        <v>22</v>
      </c>
      <c r="Z4" s="33">
        <v>1</v>
      </c>
      <c r="AA4" s="28">
        <v>43</v>
      </c>
      <c r="AB4" s="39">
        <v>0.35564853556485354</v>
      </c>
      <c r="AD4" s="77" t="s">
        <v>49</v>
      </c>
      <c r="AE4" s="78"/>
      <c r="AF4" s="83" t="s">
        <v>47</v>
      </c>
      <c r="AG4" s="83"/>
      <c r="AH4" s="83"/>
      <c r="AI4" s="83"/>
      <c r="AJ4" s="83"/>
      <c r="AK4" s="83"/>
      <c r="AL4" s="83"/>
      <c r="AM4" s="83"/>
      <c r="AN4" s="83"/>
      <c r="AO4" s="83"/>
      <c r="AP4" s="84"/>
      <c r="AQ4" s="85" t="s">
        <v>53</v>
      </c>
      <c r="AR4" s="86"/>
      <c r="AT4" s="93" t="s">
        <v>56</v>
      </c>
      <c r="AU4" s="93"/>
      <c r="AV4" s="93"/>
      <c r="AW4" s="93"/>
      <c r="AX4" s="93"/>
      <c r="AY4" s="93"/>
      <c r="AZ4" s="93"/>
      <c r="BA4" s="93"/>
    </row>
    <row r="5" spans="1:60" x14ac:dyDescent="0.25">
      <c r="A5" s="34" t="s">
        <v>69</v>
      </c>
      <c r="C5" s="34" t="s">
        <v>70</v>
      </c>
      <c r="F5" s="33">
        <v>36</v>
      </c>
      <c r="G5" s="28">
        <v>10</v>
      </c>
      <c r="H5" s="39">
        <v>0.10759115361625822</v>
      </c>
      <c r="J5" s="44"/>
      <c r="K5" s="33">
        <v>2022</v>
      </c>
      <c r="L5" s="28">
        <v>52</v>
      </c>
      <c r="M5" s="39">
        <v>0.44560669456066948</v>
      </c>
      <c r="O5" s="44"/>
      <c r="P5" s="33">
        <v>2</v>
      </c>
      <c r="Q5" s="28">
        <v>39</v>
      </c>
      <c r="R5" s="39">
        <v>0.31978481769276751</v>
      </c>
      <c r="T5" s="44"/>
      <c r="U5" s="33">
        <v>2</v>
      </c>
      <c r="V5" s="28">
        <v>5</v>
      </c>
      <c r="W5" s="39">
        <v>4.0047818290496112E-2</v>
      </c>
      <c r="Y5" s="44"/>
      <c r="Z5" s="33">
        <v>2</v>
      </c>
      <c r="AA5" s="28">
        <v>49</v>
      </c>
      <c r="AB5" s="39">
        <v>0.42438732815301855</v>
      </c>
      <c r="AD5" s="79"/>
      <c r="AE5" s="80"/>
      <c r="AF5" s="89" t="s">
        <v>39</v>
      </c>
      <c r="AG5" s="89" t="s">
        <v>48</v>
      </c>
      <c r="AH5" s="89" t="s">
        <v>40</v>
      </c>
      <c r="AI5" s="89" t="s">
        <v>48</v>
      </c>
      <c r="AJ5" s="89" t="s">
        <v>52</v>
      </c>
      <c r="AK5" s="89" t="s">
        <v>48</v>
      </c>
      <c r="AL5" s="89" t="s">
        <v>41</v>
      </c>
      <c r="AM5" s="89" t="s">
        <v>48</v>
      </c>
      <c r="AN5" s="89" t="s">
        <v>50</v>
      </c>
      <c r="AO5" s="89" t="s">
        <v>48</v>
      </c>
      <c r="AP5" s="97" t="s">
        <v>46</v>
      </c>
      <c r="AQ5" s="87"/>
      <c r="AR5" s="88"/>
      <c r="AT5" s="61" t="s">
        <v>49</v>
      </c>
      <c r="AU5" s="61"/>
      <c r="AV5" s="61" t="s">
        <v>39</v>
      </c>
      <c r="AW5" s="61" t="s">
        <v>48</v>
      </c>
      <c r="AX5" s="61" t="s">
        <v>40</v>
      </c>
      <c r="AY5" s="61" t="s">
        <v>48</v>
      </c>
      <c r="AZ5" s="61" t="s">
        <v>57</v>
      </c>
      <c r="BA5" s="61" t="s">
        <v>52</v>
      </c>
      <c r="BB5" s="61" t="s">
        <v>57</v>
      </c>
      <c r="BC5" s="61" t="s">
        <v>48</v>
      </c>
      <c r="BD5" s="61" t="s">
        <v>41</v>
      </c>
      <c r="BE5" s="61" t="s">
        <v>48</v>
      </c>
      <c r="BF5" s="61" t="s">
        <v>50</v>
      </c>
      <c r="BG5" s="61" t="s">
        <v>48</v>
      </c>
      <c r="BH5" s="61" t="s">
        <v>46</v>
      </c>
    </row>
    <row r="6" spans="1:60" ht="15.75" thickBot="1" x14ac:dyDescent="0.3">
      <c r="A6" s="34" t="s">
        <v>71</v>
      </c>
      <c r="F6" s="33">
        <v>25</v>
      </c>
      <c r="G6" s="28">
        <v>12</v>
      </c>
      <c r="H6" s="39">
        <v>8.9659294680215176E-2</v>
      </c>
      <c r="J6" s="44"/>
      <c r="K6" s="33">
        <v>2023</v>
      </c>
      <c r="L6" s="28">
        <v>13</v>
      </c>
      <c r="M6" s="39">
        <v>0.10011954572624028</v>
      </c>
      <c r="O6" s="44"/>
      <c r="P6" s="33">
        <v>3</v>
      </c>
      <c r="Q6" s="28">
        <v>19</v>
      </c>
      <c r="R6" s="39">
        <v>0.16078900179318589</v>
      </c>
      <c r="T6" s="44"/>
      <c r="U6" s="33">
        <v>3</v>
      </c>
      <c r="V6" s="28">
        <v>30</v>
      </c>
      <c r="W6" s="39">
        <v>0.23699940227136879</v>
      </c>
      <c r="Y6" s="44"/>
      <c r="Z6" s="33">
        <v>3</v>
      </c>
      <c r="AA6" s="28">
        <v>8</v>
      </c>
      <c r="AB6" s="39">
        <v>5.9175134488942023E-2</v>
      </c>
      <c r="AD6" s="81"/>
      <c r="AE6" s="82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80"/>
      <c r="AQ6" s="62" t="s">
        <v>54</v>
      </c>
      <c r="AR6" s="63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spans="1:60" ht="15.75" thickTop="1" x14ac:dyDescent="0.25">
      <c r="F7" s="33">
        <v>45</v>
      </c>
      <c r="G7" s="28">
        <v>4</v>
      </c>
      <c r="H7" s="39">
        <v>5.379557680812911E-2</v>
      </c>
      <c r="J7" s="44"/>
      <c r="K7" s="33">
        <v>2024</v>
      </c>
      <c r="L7" s="28">
        <v>1</v>
      </c>
      <c r="M7" s="39">
        <v>6.2761506276150627E-3</v>
      </c>
      <c r="O7" s="46" t="s">
        <v>9</v>
      </c>
      <c r="P7" s="33">
        <v>1</v>
      </c>
      <c r="Q7" s="28">
        <v>79</v>
      </c>
      <c r="R7" s="39">
        <v>0.66646742378959956</v>
      </c>
      <c r="T7" s="46" t="s">
        <v>15</v>
      </c>
      <c r="U7" s="33">
        <v>1</v>
      </c>
      <c r="V7" s="28">
        <v>2</v>
      </c>
      <c r="W7" s="39">
        <v>1.3448894202032277E-2</v>
      </c>
      <c r="Y7" s="44"/>
      <c r="Z7" s="33">
        <v>4</v>
      </c>
      <c r="AA7" s="28">
        <v>19</v>
      </c>
      <c r="AB7" s="39">
        <v>0.16078900179318589</v>
      </c>
      <c r="AD7" s="71" t="s">
        <v>51</v>
      </c>
      <c r="AE7" s="11">
        <v>11</v>
      </c>
      <c r="AF7" s="12">
        <v>1</v>
      </c>
      <c r="AG7" s="13">
        <v>2.3255813953488372E-2</v>
      </c>
      <c r="AH7" s="12">
        <v>3</v>
      </c>
      <c r="AI7" s="13">
        <v>6.1224489795918366E-2</v>
      </c>
      <c r="AJ7" s="12">
        <v>0</v>
      </c>
      <c r="AK7" s="13">
        <v>0</v>
      </c>
      <c r="AL7" s="12">
        <v>1</v>
      </c>
      <c r="AM7" s="13">
        <v>5.2631578947368418E-2</v>
      </c>
      <c r="AN7" s="12">
        <v>5</v>
      </c>
      <c r="AO7" s="13">
        <v>4.2016806722689079E-2</v>
      </c>
      <c r="AP7" s="14">
        <v>0.34371101857862452</v>
      </c>
      <c r="AQ7" s="57">
        <v>3.8433930236781717E-2</v>
      </c>
      <c r="AR7" s="58"/>
      <c r="AT7" s="94" t="s">
        <v>37</v>
      </c>
      <c r="AU7" s="33">
        <v>2021</v>
      </c>
      <c r="AV7" s="3">
        <v>18</v>
      </c>
      <c r="AW7" s="6">
        <f>+AV7/BF7</f>
        <v>0.33962264150943394</v>
      </c>
      <c r="AX7" s="3">
        <v>24</v>
      </c>
      <c r="AY7" s="6">
        <f>+AX7/BF7</f>
        <v>0.45283018867924529</v>
      </c>
      <c r="AZ7" s="6"/>
      <c r="BA7" s="3">
        <v>2</v>
      </c>
      <c r="BB7" s="6"/>
      <c r="BC7" s="6">
        <f>+BA7/BF7</f>
        <v>3.7735849056603772E-2</v>
      </c>
      <c r="BD7" s="3">
        <v>9</v>
      </c>
      <c r="BE7" s="6">
        <f>+BD7/BF7</f>
        <v>0.16981132075471697</v>
      </c>
      <c r="BF7" s="3">
        <v>53</v>
      </c>
      <c r="BG7" s="6">
        <f>+AW7+AY7+BC7+BE7</f>
        <v>1</v>
      </c>
      <c r="BH7" s="25">
        <v>6.0343422972379823E-3</v>
      </c>
    </row>
    <row r="8" spans="1:60" x14ac:dyDescent="0.25">
      <c r="F8" s="33">
        <v>24</v>
      </c>
      <c r="G8" s="28">
        <v>7</v>
      </c>
      <c r="H8" s="39">
        <v>5.0209205020920501E-2</v>
      </c>
      <c r="J8" s="45" t="s">
        <v>2</v>
      </c>
      <c r="K8" s="33" t="s">
        <v>32</v>
      </c>
      <c r="L8" s="28">
        <v>15</v>
      </c>
      <c r="M8" s="39">
        <v>0.13269575612671847</v>
      </c>
      <c r="O8" s="44"/>
      <c r="P8" s="33">
        <v>2</v>
      </c>
      <c r="Q8" s="28">
        <v>21</v>
      </c>
      <c r="R8" s="39">
        <v>0.17603108188882247</v>
      </c>
      <c r="T8" s="44"/>
      <c r="U8" s="33">
        <v>2</v>
      </c>
      <c r="V8" s="28">
        <v>101</v>
      </c>
      <c r="W8" s="39">
        <v>0.85415421398684999</v>
      </c>
      <c r="Y8" s="51" t="s">
        <v>23</v>
      </c>
      <c r="Z8" s="33">
        <v>1</v>
      </c>
      <c r="AA8" s="28">
        <v>5</v>
      </c>
      <c r="AB8" s="39">
        <v>4.8117154811715482E-2</v>
      </c>
      <c r="AD8" s="70"/>
      <c r="AE8" s="5">
        <v>12</v>
      </c>
      <c r="AF8" s="3">
        <v>1</v>
      </c>
      <c r="AG8" s="6">
        <v>2.3255813953488372E-2</v>
      </c>
      <c r="AH8" s="3">
        <v>1</v>
      </c>
      <c r="AI8" s="6">
        <v>2.0408163265306121E-2</v>
      </c>
      <c r="AJ8" s="3">
        <v>0</v>
      </c>
      <c r="AK8" s="6">
        <v>0</v>
      </c>
      <c r="AL8" s="3">
        <v>1</v>
      </c>
      <c r="AM8" s="6">
        <v>5.2631578947368418E-2</v>
      </c>
      <c r="AN8" s="3">
        <v>3</v>
      </c>
      <c r="AO8" s="6">
        <v>2.5210084033613446E-2</v>
      </c>
      <c r="AP8" s="7"/>
      <c r="AQ8" s="59">
        <v>0.29184054514378838</v>
      </c>
      <c r="AR8" s="60"/>
      <c r="AT8" s="94"/>
      <c r="AU8" s="33">
        <v>2022</v>
      </c>
      <c r="AV8" s="3">
        <v>17</v>
      </c>
      <c r="AW8" s="6">
        <f>+AV8/BF8</f>
        <v>0.32692307692307693</v>
      </c>
      <c r="AX8" s="3">
        <v>23</v>
      </c>
      <c r="AY8" s="6">
        <f>+AX8/BF8</f>
        <v>0.44230769230769229</v>
      </c>
      <c r="AZ8" s="6">
        <f>+(AX8+AX7)/(BF7+BF8)</f>
        <v>0.44761904761904764</v>
      </c>
      <c r="BA8" s="3">
        <v>3</v>
      </c>
      <c r="BB8" s="6">
        <f>+(BA8+BA7)/(BF7+BF8)</f>
        <v>4.7619047619047616E-2</v>
      </c>
      <c r="BC8" s="6">
        <f>+BA8/BF8</f>
        <v>5.7692307692307696E-2</v>
      </c>
      <c r="BD8" s="3">
        <v>9</v>
      </c>
      <c r="BE8" s="6">
        <f t="shared" ref="BE8:BE10" si="0">+BD8/BF8</f>
        <v>0.17307692307692307</v>
      </c>
      <c r="BF8" s="3">
        <v>52</v>
      </c>
      <c r="BG8" s="6">
        <f>+AW8+AY8+BC8+BE8</f>
        <v>1</v>
      </c>
      <c r="BH8" s="7"/>
    </row>
    <row r="9" spans="1:60" ht="15.75" thickBot="1" x14ac:dyDescent="0.3">
      <c r="F9" s="33">
        <v>26</v>
      </c>
      <c r="G9" s="28">
        <v>6</v>
      </c>
      <c r="H9" s="39">
        <v>4.6622833233711893E-2</v>
      </c>
      <c r="J9" s="44"/>
      <c r="K9" s="33" t="s">
        <v>33</v>
      </c>
      <c r="L9" s="28">
        <v>83</v>
      </c>
      <c r="M9" s="39">
        <v>0.7163777644949193</v>
      </c>
      <c r="O9" s="44"/>
      <c r="P9" s="33">
        <v>3</v>
      </c>
      <c r="Q9" s="28">
        <v>19</v>
      </c>
      <c r="R9" s="39">
        <v>0.15750149432157801</v>
      </c>
      <c r="T9" s="44"/>
      <c r="U9" s="33">
        <v>3</v>
      </c>
      <c r="V9" s="28">
        <v>16</v>
      </c>
      <c r="W9" s="39">
        <v>0.13239689181111775</v>
      </c>
      <c r="Y9" s="44"/>
      <c r="Z9" s="33">
        <v>2</v>
      </c>
      <c r="AA9" s="28">
        <v>114</v>
      </c>
      <c r="AB9" s="39">
        <v>0.95188284518828448</v>
      </c>
      <c r="AD9" s="70"/>
      <c r="AE9" s="5">
        <v>13</v>
      </c>
      <c r="AF9" s="3">
        <v>1</v>
      </c>
      <c r="AG9" s="6">
        <v>2.3255813953488372E-2</v>
      </c>
      <c r="AH9" s="3">
        <v>1</v>
      </c>
      <c r="AI9" s="6">
        <v>2.0408163265306121E-2</v>
      </c>
      <c r="AJ9" s="3">
        <v>1</v>
      </c>
      <c r="AK9" s="6">
        <v>0.125</v>
      </c>
      <c r="AL9" s="3">
        <v>1</v>
      </c>
      <c r="AM9" s="6">
        <v>5.2631578947368418E-2</v>
      </c>
      <c r="AN9" s="3">
        <v>4</v>
      </c>
      <c r="AO9" s="6">
        <v>3.3613445378151259E-2</v>
      </c>
      <c r="AP9" s="7"/>
      <c r="AQ9" s="59">
        <v>1</v>
      </c>
      <c r="AR9" s="60"/>
      <c r="AT9" s="94"/>
      <c r="AU9" s="33">
        <v>2023</v>
      </c>
      <c r="AV9" s="3">
        <v>8</v>
      </c>
      <c r="AW9" s="6">
        <f>+AV9/BF9</f>
        <v>0.61538461538461542</v>
      </c>
      <c r="AX9" s="3">
        <v>2</v>
      </c>
      <c r="AY9" s="6">
        <f>+AX9/BF9</f>
        <v>0.15384615384615385</v>
      </c>
      <c r="AZ9" s="6">
        <f>+(AX9+AX8)/(BF8+BF9+BF7)</f>
        <v>0.21186440677966101</v>
      </c>
      <c r="BA9" s="3">
        <v>2</v>
      </c>
      <c r="BB9" s="6">
        <f>+(BA9+BA8)/(BF8+BF9+BF7)</f>
        <v>4.2372881355932202E-2</v>
      </c>
      <c r="BC9" s="6">
        <f>+BA9/BF9</f>
        <v>0.15384615384615385</v>
      </c>
      <c r="BD9" s="3">
        <v>1</v>
      </c>
      <c r="BE9" s="6">
        <f t="shared" si="0"/>
        <v>7.6923076923076927E-2</v>
      </c>
      <c r="BF9" s="3">
        <v>13</v>
      </c>
      <c r="BG9" s="6">
        <f>+AW9+AY9+BC9+BE9</f>
        <v>1</v>
      </c>
      <c r="BH9" s="7"/>
    </row>
    <row r="10" spans="1:60" ht="15.75" thickTop="1" x14ac:dyDescent="0.25">
      <c r="F10" s="33">
        <v>47</v>
      </c>
      <c r="G10" s="28">
        <v>3</v>
      </c>
      <c r="H10" s="39">
        <v>4.2139868499701139E-2</v>
      </c>
      <c r="J10" s="44"/>
      <c r="K10" s="33" t="s">
        <v>34</v>
      </c>
      <c r="L10" s="28">
        <v>21</v>
      </c>
      <c r="M10" s="39">
        <v>0.15092647937836223</v>
      </c>
      <c r="O10" s="46" t="s">
        <v>10</v>
      </c>
      <c r="P10" s="33">
        <v>1</v>
      </c>
      <c r="Q10" s="28">
        <v>46</v>
      </c>
      <c r="R10" s="39">
        <v>0.38164973102211597</v>
      </c>
      <c r="T10" s="46" t="s">
        <v>16</v>
      </c>
      <c r="U10" s="33">
        <v>1</v>
      </c>
      <c r="V10" s="28">
        <v>44</v>
      </c>
      <c r="W10" s="39">
        <v>0.3550508069336521</v>
      </c>
      <c r="Y10" s="51" t="s">
        <v>24</v>
      </c>
      <c r="Z10" s="33">
        <v>1</v>
      </c>
      <c r="AA10" s="28">
        <v>12</v>
      </c>
      <c r="AB10" s="39">
        <v>0.11954572624028691</v>
      </c>
      <c r="AD10" s="70"/>
      <c r="AE10" s="5">
        <v>14</v>
      </c>
      <c r="AF10" s="3">
        <v>5</v>
      </c>
      <c r="AG10" s="6">
        <v>0.11627906976744186</v>
      </c>
      <c r="AH10" s="3">
        <v>2</v>
      </c>
      <c r="AI10" s="6">
        <v>4.0816326530612242E-2</v>
      </c>
      <c r="AJ10" s="3">
        <v>0</v>
      </c>
      <c r="AK10" s="6">
        <v>0</v>
      </c>
      <c r="AL10" s="3">
        <v>0</v>
      </c>
      <c r="AM10" s="6">
        <v>0</v>
      </c>
      <c r="AN10" s="3">
        <v>7</v>
      </c>
      <c r="AO10" s="6">
        <v>5.8823529411764705E-2</v>
      </c>
      <c r="AP10" s="7"/>
      <c r="AQ10" s="59">
        <v>0.12663045794761713</v>
      </c>
      <c r="AR10" s="60"/>
      <c r="AT10" s="94"/>
      <c r="AU10" s="33">
        <v>2024</v>
      </c>
      <c r="AV10" s="16">
        <v>0</v>
      </c>
      <c r="AW10" s="9">
        <f>+AV10/BF10</f>
        <v>0</v>
      </c>
      <c r="AX10" s="16">
        <v>0</v>
      </c>
      <c r="AY10" s="9">
        <f>+AX10/BF10</f>
        <v>0</v>
      </c>
      <c r="AZ10" s="9">
        <f>+(AX10+AX9)/(BF9+BF10+BF8+BF7)</f>
        <v>1.680672268907563E-2</v>
      </c>
      <c r="BA10" s="16">
        <v>1</v>
      </c>
      <c r="BB10" s="9">
        <f>+(BA10+BA9)/(BF9+BF10+BF8+BF7)</f>
        <v>2.5210084033613446E-2</v>
      </c>
      <c r="BC10" s="9">
        <f>+BA10/BF10</f>
        <v>1</v>
      </c>
      <c r="BD10" s="16">
        <v>0</v>
      </c>
      <c r="BE10" s="9">
        <f t="shared" si="0"/>
        <v>0</v>
      </c>
      <c r="BF10" s="16">
        <v>1</v>
      </c>
      <c r="BG10" s="9">
        <f>+AW10+AY10+BC10+BE10</f>
        <v>1</v>
      </c>
      <c r="BH10" s="17"/>
    </row>
    <row r="11" spans="1:60" x14ac:dyDescent="0.25">
      <c r="F11" s="33">
        <v>44</v>
      </c>
      <c r="G11" s="28">
        <v>3</v>
      </c>
      <c r="H11" s="39">
        <v>3.9450089659294682E-2</v>
      </c>
      <c r="J11" s="45" t="s">
        <v>75</v>
      </c>
      <c r="K11" s="33">
        <v>1</v>
      </c>
      <c r="L11" s="28">
        <v>83</v>
      </c>
      <c r="M11" s="39">
        <v>0.6407650926479378</v>
      </c>
      <c r="O11" s="44"/>
      <c r="P11" s="33">
        <v>2</v>
      </c>
      <c r="Q11" s="28">
        <v>18</v>
      </c>
      <c r="R11" s="39">
        <v>0.15481171548117154</v>
      </c>
      <c r="T11" s="44"/>
      <c r="U11" s="33">
        <v>2</v>
      </c>
      <c r="V11" s="28">
        <v>73</v>
      </c>
      <c r="W11" s="39">
        <v>0.62343096234309625</v>
      </c>
      <c r="Y11" s="44"/>
      <c r="Z11" s="33">
        <v>2</v>
      </c>
      <c r="AA11" s="28">
        <v>42</v>
      </c>
      <c r="AB11" s="39">
        <v>0.33891213389121339</v>
      </c>
      <c r="AD11" s="70"/>
      <c r="AE11" s="5">
        <v>15</v>
      </c>
      <c r="AF11" s="3">
        <v>5</v>
      </c>
      <c r="AG11" s="6">
        <v>0.11627906976744186</v>
      </c>
      <c r="AH11" s="3">
        <v>0</v>
      </c>
      <c r="AI11" s="6">
        <v>0</v>
      </c>
      <c r="AJ11" s="3">
        <v>1</v>
      </c>
      <c r="AK11" s="6">
        <v>0.125</v>
      </c>
      <c r="AL11" s="3">
        <v>1</v>
      </c>
      <c r="AM11" s="6">
        <v>5.2631578947368418E-2</v>
      </c>
      <c r="AN11" s="3">
        <v>7</v>
      </c>
      <c r="AO11" s="6">
        <v>5.8823529411764705E-2</v>
      </c>
      <c r="AP11" s="7"/>
      <c r="AQ11" s="59">
        <v>0.29938690580360128</v>
      </c>
      <c r="AR11" s="60"/>
    </row>
    <row r="12" spans="1:60" ht="15.75" thickBot="1" x14ac:dyDescent="0.3">
      <c r="F12" s="33">
        <v>22</v>
      </c>
      <c r="G12" s="28">
        <v>6</v>
      </c>
      <c r="H12" s="39">
        <v>3.9450089659294682E-2</v>
      </c>
      <c r="J12" s="44"/>
      <c r="K12" s="33">
        <v>2</v>
      </c>
      <c r="L12" s="28">
        <v>36</v>
      </c>
      <c r="M12" s="39">
        <v>0.35923490735206215</v>
      </c>
      <c r="O12" s="44"/>
      <c r="P12" s="33">
        <v>3</v>
      </c>
      <c r="Q12" s="28">
        <v>4</v>
      </c>
      <c r="R12" s="39">
        <v>3.646144650328751E-2</v>
      </c>
      <c r="T12" s="44"/>
      <c r="U12" s="33">
        <v>3</v>
      </c>
      <c r="V12" s="28">
        <v>2</v>
      </c>
      <c r="W12" s="39">
        <v>2.1518230723251645E-2</v>
      </c>
      <c r="Y12" s="44"/>
      <c r="Z12" s="33">
        <v>3</v>
      </c>
      <c r="AA12" s="28">
        <v>14</v>
      </c>
      <c r="AB12" s="39">
        <v>0.12641960549910342</v>
      </c>
      <c r="AD12" s="70"/>
      <c r="AE12" s="5">
        <v>16</v>
      </c>
      <c r="AF12" s="3">
        <v>1</v>
      </c>
      <c r="AG12" s="6">
        <v>2.3255813953488372E-2</v>
      </c>
      <c r="AH12" s="3">
        <v>1</v>
      </c>
      <c r="AI12" s="6">
        <v>2.0408163265306121E-2</v>
      </c>
      <c r="AJ12" s="3">
        <v>0</v>
      </c>
      <c r="AK12" s="6">
        <v>0</v>
      </c>
      <c r="AL12" s="3">
        <v>1</v>
      </c>
      <c r="AM12" s="6">
        <v>5.2631578947368418E-2</v>
      </c>
      <c r="AN12" s="3">
        <v>3</v>
      </c>
      <c r="AO12" s="6">
        <v>2.5210084033613446E-2</v>
      </c>
      <c r="AP12" s="7"/>
      <c r="AQ12" s="59">
        <v>0.29184054514378838</v>
      </c>
      <c r="AR12" s="60"/>
    </row>
    <row r="13" spans="1:60" ht="16.5" thickTop="1" thickBot="1" x14ac:dyDescent="0.3">
      <c r="F13" s="33">
        <v>43</v>
      </c>
      <c r="G13" s="28">
        <v>3</v>
      </c>
      <c r="H13" s="39">
        <v>3.855349671249253E-2</v>
      </c>
      <c r="J13" s="45" t="s">
        <v>76</v>
      </c>
      <c r="K13" s="33">
        <v>1</v>
      </c>
      <c r="L13" s="28">
        <v>8</v>
      </c>
      <c r="M13" s="39">
        <v>9.2946802151823077E-2</v>
      </c>
      <c r="O13" s="44"/>
      <c r="P13" s="33">
        <v>4</v>
      </c>
      <c r="Q13" s="28">
        <v>51</v>
      </c>
      <c r="R13" s="39">
        <v>0.42707710699342499</v>
      </c>
      <c r="T13" s="46" t="s">
        <v>17</v>
      </c>
      <c r="U13" s="33">
        <v>1</v>
      </c>
      <c r="V13" s="28">
        <v>28</v>
      </c>
      <c r="W13" s="39">
        <v>0.23132098027495518</v>
      </c>
      <c r="Y13" s="23"/>
      <c r="Z13" s="33">
        <v>4</v>
      </c>
      <c r="AA13" s="28">
        <v>51</v>
      </c>
      <c r="AB13" s="39">
        <v>0.41512253436939628</v>
      </c>
      <c r="AD13" s="70"/>
      <c r="AE13" s="5">
        <v>21</v>
      </c>
      <c r="AF13" s="3">
        <v>1</v>
      </c>
      <c r="AG13" s="6">
        <v>2.3255813953488372E-2</v>
      </c>
      <c r="AH13" s="3">
        <v>2</v>
      </c>
      <c r="AI13" s="6">
        <v>4.0816326530612242E-2</v>
      </c>
      <c r="AJ13" s="3">
        <v>1</v>
      </c>
      <c r="AK13" s="6">
        <v>0.125</v>
      </c>
      <c r="AL13" s="3">
        <v>1</v>
      </c>
      <c r="AM13" s="6">
        <v>5.2631578947368418E-2</v>
      </c>
      <c r="AN13" s="3">
        <v>5</v>
      </c>
      <c r="AO13" s="6">
        <v>4.2016806722689079E-2</v>
      </c>
      <c r="AP13" s="7"/>
      <c r="AQ13" s="59">
        <v>0.4901529604158249</v>
      </c>
      <c r="AR13" s="60"/>
      <c r="AT13" s="64" t="s">
        <v>60</v>
      </c>
      <c r="AU13" s="64" t="s">
        <v>58</v>
      </c>
      <c r="AV13" s="64" t="s">
        <v>48</v>
      </c>
      <c r="AW13" s="95" t="s">
        <v>59</v>
      </c>
    </row>
    <row r="14" spans="1:60" ht="16.5" thickTop="1" thickBot="1" x14ac:dyDescent="0.3">
      <c r="F14" s="33">
        <v>42</v>
      </c>
      <c r="G14" s="28">
        <v>3</v>
      </c>
      <c r="H14" s="39">
        <v>3.7656903765690378E-2</v>
      </c>
      <c r="J14" s="44"/>
      <c r="K14" s="33">
        <v>2</v>
      </c>
      <c r="L14" s="28">
        <v>48</v>
      </c>
      <c r="M14" s="39">
        <v>0.40585774058577406</v>
      </c>
      <c r="O14" s="46" t="s">
        <v>11</v>
      </c>
      <c r="P14" s="33">
        <v>1</v>
      </c>
      <c r="Q14" s="28">
        <v>11</v>
      </c>
      <c r="R14" s="39">
        <v>8.9061566049013746E-2</v>
      </c>
      <c r="T14" s="44"/>
      <c r="U14" s="33">
        <v>2</v>
      </c>
      <c r="V14" s="28">
        <v>91</v>
      </c>
      <c r="W14" s="39">
        <v>0.76867901972504482</v>
      </c>
      <c r="Y14" s="23"/>
      <c r="Z14" s="48" t="s">
        <v>77</v>
      </c>
      <c r="AA14" s="18">
        <v>119</v>
      </c>
      <c r="AB14" s="49">
        <v>1</v>
      </c>
      <c r="AD14" s="70"/>
      <c r="AE14" s="5">
        <v>22</v>
      </c>
      <c r="AF14" s="3">
        <v>0</v>
      </c>
      <c r="AG14" s="6">
        <v>0</v>
      </c>
      <c r="AH14" s="3">
        <v>6</v>
      </c>
      <c r="AI14" s="6">
        <v>0.12244897959183673</v>
      </c>
      <c r="AJ14" s="3">
        <v>0</v>
      </c>
      <c r="AK14" s="6">
        <v>0</v>
      </c>
      <c r="AL14" s="3">
        <v>0</v>
      </c>
      <c r="AM14" s="6">
        <v>0</v>
      </c>
      <c r="AN14" s="3">
        <v>6</v>
      </c>
      <c r="AO14" s="6">
        <v>5.0420168067226892E-2</v>
      </c>
      <c r="AP14" s="7"/>
      <c r="AQ14" s="59">
        <v>5.3200550513924911E-4</v>
      </c>
      <c r="AR14" s="60"/>
      <c r="AT14" s="64"/>
      <c r="AU14" s="65"/>
      <c r="AV14" s="65"/>
      <c r="AW14" s="96"/>
    </row>
    <row r="15" spans="1:60" ht="15.75" thickTop="1" x14ac:dyDescent="0.25">
      <c r="F15" s="33">
        <v>35</v>
      </c>
      <c r="G15" s="28">
        <v>3</v>
      </c>
      <c r="H15" s="39">
        <v>3.1380753138075312E-2</v>
      </c>
      <c r="J15" s="44"/>
      <c r="K15" s="33">
        <v>3</v>
      </c>
      <c r="L15" s="28">
        <v>35</v>
      </c>
      <c r="M15" s="39">
        <v>0.30454273759713091</v>
      </c>
      <c r="O15" s="44"/>
      <c r="P15" s="33">
        <v>2</v>
      </c>
      <c r="Q15" s="28">
        <v>93</v>
      </c>
      <c r="R15" s="39">
        <v>0.79228930065750147</v>
      </c>
      <c r="T15" s="46" t="s">
        <v>25</v>
      </c>
      <c r="U15" s="33">
        <v>1</v>
      </c>
      <c r="V15" s="28">
        <v>11</v>
      </c>
      <c r="W15" s="39">
        <v>9.892408846383742E-2</v>
      </c>
      <c r="AD15" s="70"/>
      <c r="AE15" s="5">
        <v>23</v>
      </c>
      <c r="AF15" s="3">
        <v>1</v>
      </c>
      <c r="AG15" s="6">
        <v>2.3255813953488372E-2</v>
      </c>
      <c r="AH15" s="3">
        <v>2</v>
      </c>
      <c r="AI15" s="6">
        <v>4.0816326530612242E-2</v>
      </c>
      <c r="AJ15" s="3">
        <v>0</v>
      </c>
      <c r="AK15" s="6">
        <v>0</v>
      </c>
      <c r="AL15" s="3">
        <v>1</v>
      </c>
      <c r="AM15" s="6">
        <v>5.2631578947368418E-2</v>
      </c>
      <c r="AN15" s="3">
        <v>4</v>
      </c>
      <c r="AO15" s="6">
        <v>3.3613445378151259E-2</v>
      </c>
      <c r="AP15" s="7"/>
      <c r="AQ15" s="59">
        <v>0.1024704348597494</v>
      </c>
      <c r="AR15" s="60"/>
      <c r="AT15" s="27" t="s">
        <v>39</v>
      </c>
      <c r="AU15" s="28">
        <v>43</v>
      </c>
      <c r="AV15" s="29">
        <f>+AU15/100</f>
        <v>0.43</v>
      </c>
      <c r="AW15" s="32">
        <v>2.6139201914077148E-10</v>
      </c>
    </row>
    <row r="16" spans="1:60" ht="15.75" thickBot="1" x14ac:dyDescent="0.3">
      <c r="F16" s="33">
        <v>15</v>
      </c>
      <c r="G16" s="28">
        <v>7</v>
      </c>
      <c r="H16" s="39">
        <v>3.1380753138075312E-2</v>
      </c>
      <c r="J16" s="44"/>
      <c r="K16" s="33">
        <v>4</v>
      </c>
      <c r="L16" s="28">
        <v>5</v>
      </c>
      <c r="M16" s="39">
        <v>2.4506873879258817E-2</v>
      </c>
      <c r="O16" s="44"/>
      <c r="P16" s="33">
        <v>3</v>
      </c>
      <c r="Q16" s="28">
        <v>15</v>
      </c>
      <c r="R16" s="39">
        <v>0.11864913329348475</v>
      </c>
      <c r="T16" s="44"/>
      <c r="U16" s="33">
        <v>3</v>
      </c>
      <c r="V16" s="28">
        <v>1</v>
      </c>
      <c r="W16" s="39">
        <v>9.563658099222952E-3</v>
      </c>
      <c r="AD16" s="70"/>
      <c r="AE16" s="5">
        <v>24</v>
      </c>
      <c r="AF16" s="3">
        <v>3</v>
      </c>
      <c r="AG16" s="6">
        <v>6.9767441860465115E-2</v>
      </c>
      <c r="AH16" s="3">
        <v>1</v>
      </c>
      <c r="AI16" s="6">
        <v>2.0408163265306121E-2</v>
      </c>
      <c r="AJ16" s="3">
        <v>2</v>
      </c>
      <c r="AK16" s="6">
        <v>0.25</v>
      </c>
      <c r="AL16" s="3">
        <v>1</v>
      </c>
      <c r="AM16" s="6">
        <v>5.2631578947368418E-2</v>
      </c>
      <c r="AN16" s="3">
        <v>7</v>
      </c>
      <c r="AO16" s="6">
        <v>5.8823529411764705E-2</v>
      </c>
      <c r="AP16" s="7"/>
      <c r="AQ16" s="59">
        <v>0.51482771219844414</v>
      </c>
      <c r="AR16" s="60"/>
      <c r="AT16" s="27" t="s">
        <v>40</v>
      </c>
      <c r="AU16" s="28">
        <v>49</v>
      </c>
      <c r="AV16" s="29">
        <f t="shared" ref="AV16:AV18" si="1">+AU16/100</f>
        <v>0.49</v>
      </c>
      <c r="AW16" s="30"/>
    </row>
    <row r="17" spans="6:49" ht="16.5" thickTop="1" thickBot="1" x14ac:dyDescent="0.3">
      <c r="F17" s="33">
        <v>21</v>
      </c>
      <c r="G17" s="28">
        <v>5</v>
      </c>
      <c r="H17" s="39">
        <v>3.1380753138075312E-2</v>
      </c>
      <c r="J17" s="44"/>
      <c r="K17" s="33">
        <v>5</v>
      </c>
      <c r="L17" s="28">
        <v>23</v>
      </c>
      <c r="M17" s="39">
        <v>0.17214584578601316</v>
      </c>
      <c r="O17" s="46" t="s">
        <v>12</v>
      </c>
      <c r="P17" s="33">
        <v>1</v>
      </c>
      <c r="Q17" s="28">
        <v>4</v>
      </c>
      <c r="R17" s="39">
        <v>1.9725044829647341E-2</v>
      </c>
      <c r="T17" s="44"/>
      <c r="U17" s="33">
        <v>4</v>
      </c>
      <c r="V17" s="28">
        <v>107</v>
      </c>
      <c r="W17" s="39">
        <v>0.89151225343693963</v>
      </c>
      <c r="AD17" s="70"/>
      <c r="AE17" s="5">
        <v>25</v>
      </c>
      <c r="AF17" s="3">
        <v>3</v>
      </c>
      <c r="AG17" s="6">
        <v>6.9767441860465115E-2</v>
      </c>
      <c r="AH17" s="3">
        <v>7</v>
      </c>
      <c r="AI17" s="6">
        <v>0.14285714285714285</v>
      </c>
      <c r="AJ17" s="3">
        <v>1</v>
      </c>
      <c r="AK17" s="6">
        <v>0.125</v>
      </c>
      <c r="AL17" s="3">
        <v>1</v>
      </c>
      <c r="AM17" s="6">
        <v>5.2631578947368418E-2</v>
      </c>
      <c r="AN17" s="3">
        <v>12</v>
      </c>
      <c r="AO17" s="6">
        <v>0.10084033613445378</v>
      </c>
      <c r="AP17" s="7"/>
      <c r="AQ17" s="59">
        <v>9.3747684594348759E-3</v>
      </c>
      <c r="AR17" s="60"/>
      <c r="AT17" s="27" t="s">
        <v>52</v>
      </c>
      <c r="AU17" s="28">
        <v>8</v>
      </c>
      <c r="AV17" s="29">
        <f t="shared" si="1"/>
        <v>0.08</v>
      </c>
      <c r="AW17" s="30"/>
    </row>
    <row r="18" spans="6:49" ht="15.75" thickTop="1" x14ac:dyDescent="0.25">
      <c r="F18" s="33">
        <v>34</v>
      </c>
      <c r="G18" s="28">
        <v>3</v>
      </c>
      <c r="H18" s="39">
        <v>3.0484160191273164E-2</v>
      </c>
      <c r="J18" s="45" t="s">
        <v>5</v>
      </c>
      <c r="K18" s="33">
        <v>1</v>
      </c>
      <c r="L18" s="28">
        <v>6</v>
      </c>
      <c r="M18" s="39">
        <v>5.1404662283323369E-2</v>
      </c>
      <c r="O18" s="44"/>
      <c r="P18" s="33">
        <v>2</v>
      </c>
      <c r="Q18" s="28">
        <v>24</v>
      </c>
      <c r="R18" s="39">
        <v>0.20053795576808128</v>
      </c>
      <c r="T18" s="47" t="s">
        <v>18</v>
      </c>
      <c r="U18" s="33">
        <v>1</v>
      </c>
      <c r="V18" s="28">
        <v>2</v>
      </c>
      <c r="W18" s="39">
        <v>1.4046622833233711E-2</v>
      </c>
      <c r="AD18" s="70"/>
      <c r="AE18" s="5">
        <v>26</v>
      </c>
      <c r="AF18" s="3">
        <v>3</v>
      </c>
      <c r="AG18" s="6">
        <v>6.9767441860465115E-2</v>
      </c>
      <c r="AH18" s="3">
        <v>2</v>
      </c>
      <c r="AI18" s="6">
        <v>4.0816326530612242E-2</v>
      </c>
      <c r="AJ18" s="3">
        <v>0</v>
      </c>
      <c r="AK18" s="6">
        <v>0</v>
      </c>
      <c r="AL18" s="3">
        <v>1</v>
      </c>
      <c r="AM18" s="6">
        <v>5.2631578947368418E-2</v>
      </c>
      <c r="AN18" s="3">
        <v>6</v>
      </c>
      <c r="AO18" s="6">
        <v>5.0420168067226892E-2</v>
      </c>
      <c r="AP18" s="7"/>
      <c r="AQ18" s="59">
        <v>0.50498507509384583</v>
      </c>
      <c r="AR18" s="60"/>
      <c r="AT18" s="27" t="s">
        <v>50</v>
      </c>
      <c r="AU18" s="28">
        <f>SUM(AU15:AU17)</f>
        <v>100</v>
      </c>
      <c r="AV18" s="29">
        <f t="shared" si="1"/>
        <v>1</v>
      </c>
      <c r="AW18" s="31"/>
    </row>
    <row r="19" spans="6:49" ht="15.75" thickBot="1" x14ac:dyDescent="0.3">
      <c r="F19" s="33">
        <v>33</v>
      </c>
      <c r="G19" s="28">
        <v>3</v>
      </c>
      <c r="H19" s="39">
        <v>2.9587567244471012E-2</v>
      </c>
      <c r="J19" s="44"/>
      <c r="K19" s="33">
        <v>2</v>
      </c>
      <c r="L19" s="28">
        <v>57</v>
      </c>
      <c r="M19" s="39">
        <v>0.50567842199641366</v>
      </c>
      <c r="O19" s="44"/>
      <c r="P19" s="33">
        <v>3</v>
      </c>
      <c r="Q19" s="28">
        <v>55</v>
      </c>
      <c r="R19" s="39">
        <v>0.4931261207411835</v>
      </c>
      <c r="T19" s="44"/>
      <c r="U19" s="33">
        <v>2</v>
      </c>
      <c r="V19" s="28">
        <v>117</v>
      </c>
      <c r="W19" s="39">
        <v>0.98595337716676634</v>
      </c>
      <c r="AD19" s="70"/>
      <c r="AE19" s="5">
        <v>32</v>
      </c>
      <c r="AF19" s="3">
        <v>0</v>
      </c>
      <c r="AG19" s="6">
        <v>0</v>
      </c>
      <c r="AH19" s="3">
        <v>3</v>
      </c>
      <c r="AI19" s="6">
        <v>6.1224489795918366E-2</v>
      </c>
      <c r="AJ19" s="3">
        <v>0</v>
      </c>
      <c r="AK19" s="6">
        <v>0</v>
      </c>
      <c r="AL19" s="3">
        <v>0</v>
      </c>
      <c r="AM19" s="6">
        <v>0</v>
      </c>
      <c r="AN19" s="3">
        <v>3</v>
      </c>
      <c r="AO19" s="6">
        <v>2.5210084033613446E-2</v>
      </c>
      <c r="AP19" s="7"/>
      <c r="AQ19" s="59">
        <v>1.4305878435429648E-2</v>
      </c>
      <c r="AR19" s="60"/>
    </row>
    <row r="20" spans="6:49" ht="15.75" thickTop="1" x14ac:dyDescent="0.25">
      <c r="F20" s="33">
        <v>14</v>
      </c>
      <c r="G20" s="28">
        <v>7</v>
      </c>
      <c r="H20" s="39">
        <v>2.9288702928870293E-2</v>
      </c>
      <c r="J20" s="44"/>
      <c r="K20" s="33">
        <v>3</v>
      </c>
      <c r="L20" s="28">
        <v>56</v>
      </c>
      <c r="M20" s="39">
        <v>0.44291691572026298</v>
      </c>
      <c r="O20" s="44"/>
      <c r="P20" s="33">
        <v>4</v>
      </c>
      <c r="Q20" s="28">
        <v>16</v>
      </c>
      <c r="R20" s="39">
        <v>7.9796772265391516E-2</v>
      </c>
      <c r="T20" s="47" t="s">
        <v>19</v>
      </c>
      <c r="U20" s="33">
        <v>1</v>
      </c>
      <c r="V20" s="28">
        <v>7</v>
      </c>
      <c r="W20" s="39">
        <v>6.3060370591751347E-2</v>
      </c>
      <c r="AD20" s="70"/>
      <c r="AE20" s="5">
        <v>33</v>
      </c>
      <c r="AF20" s="3">
        <v>2</v>
      </c>
      <c r="AG20" s="6">
        <v>4.6511627906976744E-2</v>
      </c>
      <c r="AH20" s="3">
        <v>0</v>
      </c>
      <c r="AI20" s="6">
        <v>0</v>
      </c>
      <c r="AJ20" s="3">
        <v>0</v>
      </c>
      <c r="AK20" s="6">
        <v>0</v>
      </c>
      <c r="AL20" s="3">
        <v>1</v>
      </c>
      <c r="AM20" s="6">
        <v>5.2631578947368418E-2</v>
      </c>
      <c r="AN20" s="3">
        <v>3</v>
      </c>
      <c r="AO20" s="6">
        <v>2.5210084033613446E-2</v>
      </c>
      <c r="AP20" s="7"/>
      <c r="AQ20" s="59" t="s">
        <v>55</v>
      </c>
      <c r="AR20" s="60"/>
    </row>
    <row r="21" spans="6:49" x14ac:dyDescent="0.25">
      <c r="F21" s="33">
        <v>32</v>
      </c>
      <c r="G21" s="28">
        <v>3</v>
      </c>
      <c r="H21" s="39">
        <v>2.8690974297668859E-2</v>
      </c>
      <c r="J21" s="45" t="s">
        <v>6</v>
      </c>
      <c r="K21" s="33">
        <v>1</v>
      </c>
      <c r="L21" s="28">
        <v>4</v>
      </c>
      <c r="M21" s="39">
        <v>4.572624028690974E-2</v>
      </c>
      <c r="O21" s="44"/>
      <c r="P21" s="33">
        <v>5</v>
      </c>
      <c r="Q21" s="28">
        <v>10</v>
      </c>
      <c r="R21" s="39">
        <v>9.2349073520621633E-2</v>
      </c>
      <c r="T21" s="44"/>
      <c r="U21" s="33">
        <v>2</v>
      </c>
      <c r="V21" s="28">
        <v>111</v>
      </c>
      <c r="W21" s="39">
        <v>0.92618051404662283</v>
      </c>
      <c r="AD21" s="70"/>
      <c r="AE21" s="5">
        <v>34</v>
      </c>
      <c r="AF21" s="3">
        <v>0</v>
      </c>
      <c r="AG21" s="6">
        <v>0</v>
      </c>
      <c r="AH21" s="3">
        <v>2</v>
      </c>
      <c r="AI21" s="6">
        <v>4.0816326530612242E-2</v>
      </c>
      <c r="AJ21" s="3">
        <v>1</v>
      </c>
      <c r="AK21" s="6">
        <v>0.125</v>
      </c>
      <c r="AL21" s="3">
        <v>0</v>
      </c>
      <c r="AM21" s="6">
        <v>0</v>
      </c>
      <c r="AN21" s="3">
        <v>3</v>
      </c>
      <c r="AO21" s="6">
        <v>2.5210084033613446E-2</v>
      </c>
      <c r="AP21" s="7"/>
      <c r="AQ21" s="59">
        <v>8.3264516663550392E-2</v>
      </c>
      <c r="AR21" s="60"/>
      <c r="AU21" s="35"/>
      <c r="AV21" s="35"/>
    </row>
    <row r="22" spans="6:49" ht="15.75" thickBot="1" x14ac:dyDescent="0.3">
      <c r="F22" s="33">
        <v>23</v>
      </c>
      <c r="G22" s="28">
        <v>4</v>
      </c>
      <c r="H22" s="39">
        <v>2.7495517035265989E-2</v>
      </c>
      <c r="J22" s="44"/>
      <c r="K22" s="33">
        <v>2</v>
      </c>
      <c r="L22" s="28">
        <v>115</v>
      </c>
      <c r="M22" s="39">
        <v>0.95427375971309025</v>
      </c>
      <c r="O22" s="44"/>
      <c r="P22" s="33">
        <v>6</v>
      </c>
      <c r="Q22" s="28">
        <v>10</v>
      </c>
      <c r="R22" s="39">
        <v>0.11446503287507472</v>
      </c>
      <c r="T22" s="44"/>
      <c r="U22" s="33">
        <v>3</v>
      </c>
      <c r="V22" s="28">
        <v>1</v>
      </c>
      <c r="W22" s="39">
        <v>1.0759115361625823E-2</v>
      </c>
      <c r="AD22" s="70"/>
      <c r="AE22" s="5">
        <v>35</v>
      </c>
      <c r="AF22" s="3">
        <v>1</v>
      </c>
      <c r="AG22" s="6">
        <v>2.3255813953488372E-2</v>
      </c>
      <c r="AH22" s="3">
        <v>1</v>
      </c>
      <c r="AI22" s="6">
        <v>2.0408163265306121E-2</v>
      </c>
      <c r="AJ22" s="3">
        <v>0</v>
      </c>
      <c r="AK22" s="6">
        <v>0</v>
      </c>
      <c r="AL22" s="3">
        <v>1</v>
      </c>
      <c r="AM22" s="6">
        <v>5.2631578947368418E-2</v>
      </c>
      <c r="AN22" s="3">
        <v>3</v>
      </c>
      <c r="AO22" s="6">
        <v>2.5210084033613446E-2</v>
      </c>
      <c r="AP22" s="7"/>
      <c r="AQ22" s="59">
        <v>0.27332167829229809</v>
      </c>
      <c r="AR22" s="60"/>
    </row>
    <row r="23" spans="6:49" ht="15.75" thickTop="1" x14ac:dyDescent="0.25">
      <c r="F23" s="33">
        <v>37</v>
      </c>
      <c r="G23" s="28">
        <v>2</v>
      </c>
      <c r="H23" s="39">
        <v>2.2115959354453079E-2</v>
      </c>
      <c r="J23" s="45" t="s">
        <v>7</v>
      </c>
      <c r="K23" s="33">
        <v>1</v>
      </c>
      <c r="L23" s="28">
        <v>60</v>
      </c>
      <c r="M23" s="39">
        <v>0.50597728631201433</v>
      </c>
      <c r="O23" s="46" t="s">
        <v>13</v>
      </c>
      <c r="P23" s="33">
        <v>1</v>
      </c>
      <c r="Q23" s="28">
        <v>1</v>
      </c>
      <c r="R23" s="39">
        <v>6.2761506276150627E-3</v>
      </c>
      <c r="T23" s="47" t="s">
        <v>20</v>
      </c>
      <c r="U23" s="33">
        <v>1</v>
      </c>
      <c r="V23" s="28">
        <v>70</v>
      </c>
      <c r="W23" s="39">
        <v>0.60938433950986248</v>
      </c>
      <c r="AD23" s="70"/>
      <c r="AE23" s="5">
        <v>36</v>
      </c>
      <c r="AF23" s="3">
        <v>5</v>
      </c>
      <c r="AG23" s="6">
        <v>0.11627906976744186</v>
      </c>
      <c r="AH23" s="3">
        <v>2</v>
      </c>
      <c r="AI23" s="6">
        <v>4.0816326530612242E-2</v>
      </c>
      <c r="AJ23" s="3">
        <v>0</v>
      </c>
      <c r="AK23" s="6">
        <v>0</v>
      </c>
      <c r="AL23" s="3">
        <v>3</v>
      </c>
      <c r="AM23" s="6">
        <v>0.15789473684210525</v>
      </c>
      <c r="AN23" s="3">
        <v>10</v>
      </c>
      <c r="AO23" s="6">
        <v>8.4033613445378158E-2</v>
      </c>
      <c r="AP23" s="7"/>
      <c r="AQ23" s="59">
        <v>0.13603712811414359</v>
      </c>
      <c r="AR23" s="60"/>
    </row>
    <row r="24" spans="6:49" x14ac:dyDescent="0.25">
      <c r="F24" s="33">
        <v>11</v>
      </c>
      <c r="G24" s="28">
        <v>5</v>
      </c>
      <c r="H24" s="39">
        <v>1.6437537358039451E-2</v>
      </c>
      <c r="J24" s="44"/>
      <c r="K24" s="33">
        <v>2</v>
      </c>
      <c r="L24" s="28">
        <v>44</v>
      </c>
      <c r="M24" s="39">
        <v>0.37208607292289303</v>
      </c>
      <c r="O24" s="44"/>
      <c r="P24" s="33">
        <v>2</v>
      </c>
      <c r="Q24" s="28">
        <v>6</v>
      </c>
      <c r="R24" s="39">
        <v>4.9611476389719064E-2</v>
      </c>
      <c r="T24" s="44"/>
      <c r="U24" s="33">
        <v>2</v>
      </c>
      <c r="V24" s="28">
        <v>48</v>
      </c>
      <c r="W24" s="39">
        <v>0.37985654512851164</v>
      </c>
      <c r="AD24" s="70"/>
      <c r="AE24" s="5">
        <v>37</v>
      </c>
      <c r="AF24" s="3">
        <v>1</v>
      </c>
      <c r="AG24" s="6">
        <v>2.3255813953488372E-2</v>
      </c>
      <c r="AH24" s="3">
        <v>1</v>
      </c>
      <c r="AI24" s="6">
        <v>2.0408163265306121E-2</v>
      </c>
      <c r="AJ24" s="3">
        <v>0</v>
      </c>
      <c r="AK24" s="6">
        <v>0</v>
      </c>
      <c r="AL24" s="3">
        <v>0</v>
      </c>
      <c r="AM24" s="6">
        <v>0</v>
      </c>
      <c r="AN24" s="3">
        <v>2</v>
      </c>
      <c r="AO24" s="6">
        <v>1.680672268907563E-2</v>
      </c>
      <c r="AP24" s="7"/>
      <c r="AQ24" s="59">
        <v>0.24821307898992356</v>
      </c>
      <c r="AR24" s="60"/>
    </row>
    <row r="25" spans="6:49" ht="15.75" thickBot="1" x14ac:dyDescent="0.3">
      <c r="F25" s="33">
        <v>13</v>
      </c>
      <c r="G25" s="28">
        <v>4</v>
      </c>
      <c r="H25" s="39">
        <v>1.5540944411237299E-2</v>
      </c>
      <c r="J25" s="44"/>
      <c r="K25" s="33">
        <v>3</v>
      </c>
      <c r="L25" s="28">
        <v>15</v>
      </c>
      <c r="M25" s="39">
        <v>0.12193664076509265</v>
      </c>
      <c r="O25" s="44"/>
      <c r="P25" s="33">
        <v>3</v>
      </c>
      <c r="Q25" s="28">
        <v>112</v>
      </c>
      <c r="R25" s="39">
        <v>0.94411237298266582</v>
      </c>
      <c r="T25" s="44"/>
      <c r="U25" s="33">
        <v>3</v>
      </c>
      <c r="V25" s="28">
        <v>1</v>
      </c>
      <c r="W25" s="39">
        <v>1.0759115361625823E-2</v>
      </c>
      <c r="AD25" s="70"/>
      <c r="AE25" s="5">
        <v>41</v>
      </c>
      <c r="AF25" s="3">
        <v>0</v>
      </c>
      <c r="AG25" s="6">
        <v>0</v>
      </c>
      <c r="AH25" s="3">
        <v>0</v>
      </c>
      <c r="AI25" s="6">
        <v>0</v>
      </c>
      <c r="AJ25" s="3">
        <v>0</v>
      </c>
      <c r="AK25" s="6">
        <v>0</v>
      </c>
      <c r="AL25" s="3">
        <v>1</v>
      </c>
      <c r="AM25" s="6">
        <v>5.2631578947368418E-2</v>
      </c>
      <c r="AN25" s="3">
        <v>1</v>
      </c>
      <c r="AO25" s="6">
        <v>8.4033613445378148E-3</v>
      </c>
      <c r="AP25" s="7"/>
      <c r="AQ25" s="59" t="s">
        <v>55</v>
      </c>
      <c r="AR25" s="60"/>
    </row>
    <row r="26" spans="6:49" ht="15.75" thickTop="1" x14ac:dyDescent="0.25">
      <c r="F26" s="33">
        <v>16</v>
      </c>
      <c r="G26" s="28">
        <v>3</v>
      </c>
      <c r="H26" s="39">
        <v>1.434548714883443E-2</v>
      </c>
      <c r="J26" s="23"/>
      <c r="K26" s="40" t="s">
        <v>77</v>
      </c>
      <c r="L26" s="38">
        <v>119</v>
      </c>
      <c r="M26" s="41">
        <v>1</v>
      </c>
      <c r="O26" s="23"/>
      <c r="P26" s="40" t="s">
        <v>77</v>
      </c>
      <c r="Q26" s="38">
        <v>119</v>
      </c>
      <c r="R26" s="41">
        <v>1</v>
      </c>
      <c r="T26" s="47" t="s">
        <v>21</v>
      </c>
      <c r="U26" s="33">
        <v>1</v>
      </c>
      <c r="V26" s="28">
        <v>17</v>
      </c>
      <c r="W26" s="39">
        <v>0.14793783622235504</v>
      </c>
      <c r="AD26" s="70"/>
      <c r="AE26" s="5">
        <v>42</v>
      </c>
      <c r="AF26" s="3">
        <v>0</v>
      </c>
      <c r="AG26" s="6">
        <v>0</v>
      </c>
      <c r="AH26" s="3">
        <v>1</v>
      </c>
      <c r="AI26" s="6">
        <v>2.0408163265306121E-2</v>
      </c>
      <c r="AJ26" s="3">
        <v>1</v>
      </c>
      <c r="AK26" s="6">
        <v>0.125</v>
      </c>
      <c r="AL26" s="3">
        <v>1</v>
      </c>
      <c r="AM26" s="6">
        <v>5.2631578947368418E-2</v>
      </c>
      <c r="AN26" s="3">
        <v>3</v>
      </c>
      <c r="AO26" s="6">
        <v>2.5210084033613446E-2</v>
      </c>
      <c r="AP26" s="7"/>
      <c r="AQ26" s="59">
        <v>1</v>
      </c>
      <c r="AR26" s="60"/>
    </row>
    <row r="27" spans="6:49" x14ac:dyDescent="0.25">
      <c r="F27" s="33">
        <v>41</v>
      </c>
      <c r="G27" s="28">
        <v>1</v>
      </c>
      <c r="H27" s="39">
        <v>1.2253436939629408E-2</v>
      </c>
      <c r="T27" s="44"/>
      <c r="U27" s="33">
        <v>2</v>
      </c>
      <c r="V27" s="28">
        <v>102</v>
      </c>
      <c r="W27" s="39">
        <v>0.85206216377764499</v>
      </c>
      <c r="AD27" s="70"/>
      <c r="AE27" s="5">
        <v>43</v>
      </c>
      <c r="AF27" s="3">
        <v>1</v>
      </c>
      <c r="AG27" s="6">
        <v>2.3255813953488372E-2</v>
      </c>
      <c r="AH27" s="3">
        <v>2</v>
      </c>
      <c r="AI27" s="6">
        <v>4.0816326530612242E-2</v>
      </c>
      <c r="AJ27" s="3">
        <v>0</v>
      </c>
      <c r="AK27" s="6">
        <v>0</v>
      </c>
      <c r="AL27" s="3">
        <v>0</v>
      </c>
      <c r="AM27" s="6">
        <v>0</v>
      </c>
      <c r="AN27" s="3">
        <v>3</v>
      </c>
      <c r="AO27" s="6">
        <v>2.5210084033613446E-2</v>
      </c>
      <c r="AP27" s="7"/>
      <c r="AQ27" s="59">
        <v>8.3264516663550392E-2</v>
      </c>
      <c r="AR27" s="60"/>
    </row>
    <row r="28" spans="6:49" x14ac:dyDescent="0.25">
      <c r="F28" s="33">
        <v>12</v>
      </c>
      <c r="G28" s="28">
        <v>3</v>
      </c>
      <c r="H28" s="39">
        <v>1.0759115361625823E-2</v>
      </c>
      <c r="T28" s="23"/>
      <c r="U28" s="40" t="s">
        <v>77</v>
      </c>
      <c r="V28" s="38">
        <v>119</v>
      </c>
      <c r="W28" s="41">
        <v>1</v>
      </c>
      <c r="AD28" s="70"/>
      <c r="AE28" s="5">
        <v>44</v>
      </c>
      <c r="AF28" s="3">
        <v>2</v>
      </c>
      <c r="AG28" s="6">
        <v>4.6511627906976744E-2</v>
      </c>
      <c r="AH28" s="3">
        <v>1</v>
      </c>
      <c r="AI28" s="6">
        <v>2.0408163265306121E-2</v>
      </c>
      <c r="AJ28" s="3">
        <v>0</v>
      </c>
      <c r="AK28" s="6">
        <v>0</v>
      </c>
      <c r="AL28" s="3">
        <v>0</v>
      </c>
      <c r="AM28" s="6">
        <v>0</v>
      </c>
      <c r="AN28" s="3">
        <v>3</v>
      </c>
      <c r="AO28" s="6">
        <v>2.5210084033613446E-2</v>
      </c>
      <c r="AP28" s="7"/>
      <c r="AQ28" s="59">
        <v>0.27332167829229809</v>
      </c>
      <c r="AR28" s="60"/>
    </row>
    <row r="29" spans="6:49" x14ac:dyDescent="0.25">
      <c r="F29" s="40" t="s">
        <v>77</v>
      </c>
      <c r="G29" s="38">
        <v>119</v>
      </c>
      <c r="H29" s="41">
        <v>1</v>
      </c>
      <c r="AD29" s="70"/>
      <c r="AE29" s="5">
        <v>45</v>
      </c>
      <c r="AF29" s="3">
        <v>3</v>
      </c>
      <c r="AG29" s="6">
        <v>6.9767441860465115E-2</v>
      </c>
      <c r="AH29" s="3">
        <v>1</v>
      </c>
      <c r="AI29" s="6">
        <v>2.0408163265306121E-2</v>
      </c>
      <c r="AJ29" s="3">
        <v>0</v>
      </c>
      <c r="AK29" s="6">
        <v>0</v>
      </c>
      <c r="AL29" s="3">
        <v>0</v>
      </c>
      <c r="AM29" s="6">
        <v>0</v>
      </c>
      <c r="AN29" s="3">
        <v>4</v>
      </c>
      <c r="AO29" s="6">
        <v>3.3613445378151259E-2</v>
      </c>
      <c r="AP29" s="7"/>
      <c r="AQ29" s="59">
        <v>0.2850494074026127</v>
      </c>
      <c r="AR29" s="60"/>
    </row>
    <row r="30" spans="6:49" x14ac:dyDescent="0.25">
      <c r="AD30" s="70"/>
      <c r="AE30" s="5">
        <v>46</v>
      </c>
      <c r="AF30" s="3">
        <v>1</v>
      </c>
      <c r="AG30" s="6">
        <v>2.3255813953488372E-2</v>
      </c>
      <c r="AH30" s="3">
        <v>7</v>
      </c>
      <c r="AI30" s="6">
        <v>0.14285714285714285</v>
      </c>
      <c r="AJ30" s="3">
        <v>0</v>
      </c>
      <c r="AK30" s="6">
        <v>0</v>
      </c>
      <c r="AL30" s="3">
        <v>1</v>
      </c>
      <c r="AM30" s="6">
        <v>5.2631578947368418E-2</v>
      </c>
      <c r="AN30" s="3">
        <v>9</v>
      </c>
      <c r="AO30" s="6">
        <v>7.5630252100840331E-2</v>
      </c>
      <c r="AP30" s="7"/>
      <c r="AQ30" s="59">
        <v>7.1319332118686507E-4</v>
      </c>
      <c r="AR30" s="60"/>
    </row>
    <row r="31" spans="6:49" x14ac:dyDescent="0.25">
      <c r="AD31" s="70"/>
      <c r="AE31" s="5">
        <v>47</v>
      </c>
      <c r="AF31" s="3">
        <v>2</v>
      </c>
      <c r="AG31" s="6">
        <v>4.6511627906976744E-2</v>
      </c>
      <c r="AH31" s="3">
        <v>0</v>
      </c>
      <c r="AI31" s="6">
        <v>0</v>
      </c>
      <c r="AJ31" s="3">
        <v>0</v>
      </c>
      <c r="AK31" s="6">
        <v>0</v>
      </c>
      <c r="AL31" s="3">
        <v>1</v>
      </c>
      <c r="AM31" s="6">
        <v>5.2631578947368418E-2</v>
      </c>
      <c r="AN31" s="3">
        <v>3</v>
      </c>
      <c r="AO31" s="6">
        <v>2.5210084033613446E-2</v>
      </c>
      <c r="AP31" s="7"/>
      <c r="AQ31" s="59" t="s">
        <v>55</v>
      </c>
      <c r="AR31" s="60"/>
    </row>
    <row r="32" spans="6:49" x14ac:dyDescent="0.25">
      <c r="AD32" s="71" t="s">
        <v>37</v>
      </c>
      <c r="AE32" s="11">
        <v>2021</v>
      </c>
      <c r="AF32" s="12">
        <v>18</v>
      </c>
      <c r="AG32" s="13">
        <v>0.41860465116279072</v>
      </c>
      <c r="AH32" s="21">
        <v>24</v>
      </c>
      <c r="AI32" s="13">
        <v>0.48979591836734693</v>
      </c>
      <c r="AJ32" s="21">
        <v>2</v>
      </c>
      <c r="AK32" s="13">
        <v>0.25</v>
      </c>
      <c r="AL32" s="12">
        <v>9</v>
      </c>
      <c r="AM32" s="13">
        <v>0.47368421052631576</v>
      </c>
      <c r="AN32" s="12">
        <v>53</v>
      </c>
      <c r="AO32" s="13">
        <v>0.44537815126050423</v>
      </c>
      <c r="AP32" s="14">
        <v>6.0343422972379823E-3</v>
      </c>
      <c r="AQ32" s="66">
        <v>6.8198150968306806E-7</v>
      </c>
      <c r="AR32" s="67"/>
    </row>
    <row r="33" spans="30:44" x14ac:dyDescent="0.25">
      <c r="AD33" s="70"/>
      <c r="AE33" s="5">
        <v>2022</v>
      </c>
      <c r="AF33" s="3">
        <v>17</v>
      </c>
      <c r="AG33" s="6">
        <v>0.39534883720930231</v>
      </c>
      <c r="AH33" s="20">
        <v>23</v>
      </c>
      <c r="AI33" s="6">
        <v>0.46938775510204084</v>
      </c>
      <c r="AJ33" s="20">
        <v>3</v>
      </c>
      <c r="AK33" s="6">
        <v>0.375</v>
      </c>
      <c r="AL33" s="3">
        <v>9</v>
      </c>
      <c r="AM33" s="6">
        <v>0.47368421052631576</v>
      </c>
      <c r="AN33" s="3">
        <v>52</v>
      </c>
      <c r="AO33" s="6">
        <v>0.43697478991596639</v>
      </c>
      <c r="AP33" s="7"/>
      <c r="AQ33" s="59">
        <v>5.9233179903121875E-6</v>
      </c>
      <c r="AR33" s="60"/>
    </row>
    <row r="34" spans="30:44" x14ac:dyDescent="0.25">
      <c r="AD34" s="70"/>
      <c r="AE34" s="5">
        <v>2023</v>
      </c>
      <c r="AF34" s="3">
        <v>8</v>
      </c>
      <c r="AG34" s="6">
        <v>0.18604651162790697</v>
      </c>
      <c r="AH34" s="20">
        <v>2</v>
      </c>
      <c r="AI34" s="6">
        <v>4.0816326530612242E-2</v>
      </c>
      <c r="AJ34" s="20">
        <v>2</v>
      </c>
      <c r="AK34" s="6">
        <v>0.25</v>
      </c>
      <c r="AL34" s="3">
        <v>1</v>
      </c>
      <c r="AM34" s="6">
        <v>5.2631578947368418E-2</v>
      </c>
      <c r="AN34" s="3">
        <v>13</v>
      </c>
      <c r="AO34" s="6">
        <v>0.1092436974789916</v>
      </c>
      <c r="AP34" s="7"/>
      <c r="AQ34" s="59">
        <v>1</v>
      </c>
      <c r="AR34" s="60"/>
    </row>
    <row r="35" spans="30:44" x14ac:dyDescent="0.25">
      <c r="AD35" s="72"/>
      <c r="AE35" s="15">
        <v>2024</v>
      </c>
      <c r="AF35" s="16">
        <v>0</v>
      </c>
      <c r="AG35" s="9">
        <v>0</v>
      </c>
      <c r="AH35" s="22">
        <v>0</v>
      </c>
      <c r="AI35" s="9">
        <v>0</v>
      </c>
      <c r="AJ35" s="22">
        <v>1</v>
      </c>
      <c r="AK35" s="9">
        <v>0.125</v>
      </c>
      <c r="AL35" s="16">
        <v>0</v>
      </c>
      <c r="AM35" s="9">
        <v>0</v>
      </c>
      <c r="AN35" s="16">
        <v>1</v>
      </c>
      <c r="AO35" s="9">
        <v>8.4033613445378148E-3</v>
      </c>
      <c r="AP35" s="17"/>
      <c r="AQ35" s="68" t="s">
        <v>55</v>
      </c>
      <c r="AR35" s="69"/>
    </row>
    <row r="36" spans="30:44" x14ac:dyDescent="0.25">
      <c r="AD36" s="70" t="s">
        <v>26</v>
      </c>
      <c r="AE36" s="5" t="s">
        <v>32</v>
      </c>
      <c r="AF36" s="3">
        <v>4</v>
      </c>
      <c r="AG36" s="6">
        <v>9.3023255813953487E-2</v>
      </c>
      <c r="AH36" s="20">
        <v>5</v>
      </c>
      <c r="AI36" s="6">
        <v>0.10204081632653061</v>
      </c>
      <c r="AJ36" s="20">
        <v>1</v>
      </c>
      <c r="AK36" s="6">
        <v>0.125</v>
      </c>
      <c r="AL36" s="3">
        <v>5</v>
      </c>
      <c r="AM36" s="6">
        <v>0.26315789473684209</v>
      </c>
      <c r="AN36" s="3">
        <v>15</v>
      </c>
      <c r="AO36" s="6">
        <v>0.12605042016806722</v>
      </c>
      <c r="AP36" s="7">
        <v>0.99376535320340298</v>
      </c>
      <c r="AQ36" s="59">
        <v>6.7889154861829074E-2</v>
      </c>
      <c r="AR36" s="60"/>
    </row>
    <row r="37" spans="30:44" x14ac:dyDescent="0.25">
      <c r="AD37" s="70"/>
      <c r="AE37" s="5" t="s">
        <v>33</v>
      </c>
      <c r="AF37" s="3">
        <v>31</v>
      </c>
      <c r="AG37" s="6">
        <v>0.72093023255813948</v>
      </c>
      <c r="AH37" s="20">
        <v>35</v>
      </c>
      <c r="AI37" s="6">
        <v>0.7142857142857143</v>
      </c>
      <c r="AJ37" s="20">
        <v>6</v>
      </c>
      <c r="AK37" s="6">
        <v>0.75</v>
      </c>
      <c r="AL37" s="3">
        <v>11</v>
      </c>
      <c r="AM37" s="6">
        <v>0.57894736842105265</v>
      </c>
      <c r="AN37" s="3">
        <v>83</v>
      </c>
      <c r="AO37" s="6">
        <v>0.69747899159663862</v>
      </c>
      <c r="AP37" s="7"/>
      <c r="AQ37" s="59">
        <v>1.7968401861187457E-7</v>
      </c>
      <c r="AR37" s="60"/>
    </row>
    <row r="38" spans="30:44" x14ac:dyDescent="0.25">
      <c r="AD38" s="70"/>
      <c r="AE38" s="5" t="s">
        <v>34</v>
      </c>
      <c r="AF38" s="3">
        <v>8</v>
      </c>
      <c r="AG38" s="6">
        <v>0.18604651162790697</v>
      </c>
      <c r="AH38" s="20">
        <v>9</v>
      </c>
      <c r="AI38" s="6">
        <v>0.18367346938775511</v>
      </c>
      <c r="AJ38" s="20">
        <v>1</v>
      </c>
      <c r="AK38" s="6">
        <v>0.125</v>
      </c>
      <c r="AL38" s="3">
        <v>3</v>
      </c>
      <c r="AM38" s="6">
        <v>0.15789473684210525</v>
      </c>
      <c r="AN38" s="3">
        <v>21</v>
      </c>
      <c r="AO38" s="6">
        <v>0.17647058823529413</v>
      </c>
      <c r="AP38" s="7"/>
      <c r="AQ38" s="59">
        <v>3.752210100873842E-3</v>
      </c>
      <c r="AR38" s="60"/>
    </row>
    <row r="39" spans="30:44" x14ac:dyDescent="0.25">
      <c r="AD39" s="71" t="s">
        <v>38</v>
      </c>
      <c r="AE39" s="11">
        <v>1</v>
      </c>
      <c r="AF39" s="12">
        <v>35</v>
      </c>
      <c r="AG39" s="13">
        <v>0.81395348837209303</v>
      </c>
      <c r="AH39" s="21">
        <v>29</v>
      </c>
      <c r="AI39" s="13">
        <v>0.59183673469387754</v>
      </c>
      <c r="AJ39" s="21">
        <v>2</v>
      </c>
      <c r="AK39" s="13">
        <v>0.25</v>
      </c>
      <c r="AL39" s="12">
        <v>17</v>
      </c>
      <c r="AM39" s="13">
        <v>0.89473684210526316</v>
      </c>
      <c r="AN39" s="12">
        <v>83</v>
      </c>
      <c r="AO39" s="13">
        <v>0.69747899159663862</v>
      </c>
      <c r="AP39" s="14">
        <v>3.1054609039063985E-3</v>
      </c>
      <c r="AQ39" s="66">
        <v>7.5580932460773574E-8</v>
      </c>
      <c r="AR39" s="67"/>
    </row>
    <row r="40" spans="30:44" x14ac:dyDescent="0.25">
      <c r="AD40" s="72"/>
      <c r="AE40" s="15">
        <v>2</v>
      </c>
      <c r="AF40" s="16">
        <v>8</v>
      </c>
      <c r="AG40" s="9">
        <v>0.18604651162790697</v>
      </c>
      <c r="AH40" s="22">
        <v>20</v>
      </c>
      <c r="AI40" s="9">
        <v>0.40816326530612246</v>
      </c>
      <c r="AJ40" s="22">
        <v>6</v>
      </c>
      <c r="AK40" s="9">
        <v>0.75</v>
      </c>
      <c r="AL40" s="16">
        <v>2</v>
      </c>
      <c r="AM40" s="9">
        <v>0.10526315789473684</v>
      </c>
      <c r="AN40" s="16">
        <v>36</v>
      </c>
      <c r="AO40" s="9">
        <v>0.30252100840336132</v>
      </c>
      <c r="AP40" s="17"/>
      <c r="AQ40" s="68">
        <v>5.9252005862063474E-4</v>
      </c>
      <c r="AR40" s="69"/>
    </row>
    <row r="41" spans="30:44" x14ac:dyDescent="0.25">
      <c r="AD41" s="70" t="s">
        <v>27</v>
      </c>
      <c r="AE41" s="5">
        <v>1</v>
      </c>
      <c r="AF41" s="3">
        <v>4</v>
      </c>
      <c r="AG41" s="6">
        <v>9.3023255813953487E-2</v>
      </c>
      <c r="AH41" s="20">
        <v>3</v>
      </c>
      <c r="AI41" s="6">
        <v>6.1224489795918366E-2</v>
      </c>
      <c r="AJ41" s="20">
        <v>0</v>
      </c>
      <c r="AK41" s="6">
        <v>0</v>
      </c>
      <c r="AL41" s="3">
        <v>1</v>
      </c>
      <c r="AM41" s="6">
        <v>5.2631578947368418E-2</v>
      </c>
      <c r="AN41" s="3">
        <v>8</v>
      </c>
      <c r="AO41" s="6">
        <v>6.7226890756302518E-2</v>
      </c>
      <c r="AP41" s="7">
        <v>0.72544413872958546</v>
      </c>
      <c r="AQ41" s="59">
        <v>5.4663935891675168E-2</v>
      </c>
      <c r="AR41" s="60"/>
    </row>
    <row r="42" spans="30:44" x14ac:dyDescent="0.25">
      <c r="AD42" s="70"/>
      <c r="AE42" s="5">
        <v>2</v>
      </c>
      <c r="AF42" s="3">
        <v>23</v>
      </c>
      <c r="AG42" s="6">
        <v>0.53488372093023251</v>
      </c>
      <c r="AH42" s="20">
        <v>20</v>
      </c>
      <c r="AI42" s="6">
        <v>0.40816326530612246</v>
      </c>
      <c r="AJ42" s="20">
        <v>5</v>
      </c>
      <c r="AK42" s="6">
        <v>0.625</v>
      </c>
      <c r="AL42" s="3">
        <v>0</v>
      </c>
      <c r="AM42" s="6">
        <v>0</v>
      </c>
      <c r="AN42" s="3">
        <v>48</v>
      </c>
      <c r="AO42" s="6">
        <v>0.40336134453781514</v>
      </c>
      <c r="AP42" s="7"/>
      <c r="AQ42" s="59">
        <v>4.8589982933369409E-4</v>
      </c>
      <c r="AR42" s="60"/>
    </row>
    <row r="43" spans="30:44" x14ac:dyDescent="0.25">
      <c r="AD43" s="70"/>
      <c r="AE43" s="5">
        <v>3</v>
      </c>
      <c r="AF43" s="3">
        <v>9</v>
      </c>
      <c r="AG43" s="6">
        <v>0.20930232558139536</v>
      </c>
      <c r="AH43" s="20">
        <v>16</v>
      </c>
      <c r="AI43" s="6">
        <v>0.32653061224489793</v>
      </c>
      <c r="AJ43" s="20">
        <v>3</v>
      </c>
      <c r="AK43" s="6">
        <v>0.375</v>
      </c>
      <c r="AL43" s="3">
        <v>7</v>
      </c>
      <c r="AM43" s="6">
        <v>0.36842105263157893</v>
      </c>
      <c r="AN43" s="3">
        <v>35</v>
      </c>
      <c r="AO43" s="6">
        <v>0.29411764705882354</v>
      </c>
      <c r="AP43" s="7"/>
      <c r="AQ43" s="59">
        <v>4.7573228971601163E-4</v>
      </c>
      <c r="AR43" s="60"/>
    </row>
    <row r="44" spans="30:44" x14ac:dyDescent="0.25">
      <c r="AD44" s="70"/>
      <c r="AE44" s="5">
        <v>4</v>
      </c>
      <c r="AF44" s="3">
        <v>1</v>
      </c>
      <c r="AG44" s="6">
        <v>2.3255813953488372E-2</v>
      </c>
      <c r="AH44" s="20">
        <v>2</v>
      </c>
      <c r="AI44" s="6">
        <v>4.0816326530612242E-2</v>
      </c>
      <c r="AJ44" s="20">
        <v>0</v>
      </c>
      <c r="AK44" s="6">
        <v>0</v>
      </c>
      <c r="AL44" s="3">
        <v>2</v>
      </c>
      <c r="AM44" s="6">
        <v>0.10526315789473684</v>
      </c>
      <c r="AN44" s="3">
        <v>5</v>
      </c>
      <c r="AO44" s="6">
        <v>4.2016806722689079E-2</v>
      </c>
      <c r="AP44" s="7"/>
      <c r="AQ44" s="59">
        <v>0.11384629800665802</v>
      </c>
      <c r="AR44" s="60"/>
    </row>
    <row r="45" spans="30:44" x14ac:dyDescent="0.25">
      <c r="AD45" s="70"/>
      <c r="AE45" s="5">
        <v>5</v>
      </c>
      <c r="AF45" s="3">
        <v>6</v>
      </c>
      <c r="AG45" s="6">
        <v>0.13953488372093023</v>
      </c>
      <c r="AH45" s="20">
        <v>8</v>
      </c>
      <c r="AI45" s="6">
        <v>0.16326530612244897</v>
      </c>
      <c r="AJ45" s="20">
        <v>0</v>
      </c>
      <c r="AK45" s="6">
        <v>0</v>
      </c>
      <c r="AL45" s="3">
        <v>9</v>
      </c>
      <c r="AM45" s="6">
        <v>0.47368421052631576</v>
      </c>
      <c r="AN45" s="3">
        <v>23</v>
      </c>
      <c r="AO45" s="6">
        <v>0.19327731092436976</v>
      </c>
      <c r="AP45" s="7"/>
      <c r="AQ45" s="59">
        <v>1.8585822782402953E-3</v>
      </c>
      <c r="AR45" s="60"/>
    </row>
    <row r="46" spans="30:44" x14ac:dyDescent="0.25">
      <c r="AD46" s="71" t="s">
        <v>28</v>
      </c>
      <c r="AE46" s="11">
        <v>1</v>
      </c>
      <c r="AF46" s="12">
        <v>0</v>
      </c>
      <c r="AG46" s="13">
        <v>0</v>
      </c>
      <c r="AH46" s="21">
        <v>2</v>
      </c>
      <c r="AI46" s="13">
        <v>4.0816326530612242E-2</v>
      </c>
      <c r="AJ46" s="21">
        <v>3</v>
      </c>
      <c r="AK46" s="13">
        <v>0.375</v>
      </c>
      <c r="AL46" s="12">
        <v>1</v>
      </c>
      <c r="AM46" s="13">
        <v>5.2631578947368418E-2</v>
      </c>
      <c r="AN46" s="12">
        <v>6</v>
      </c>
      <c r="AO46" s="13">
        <v>5.0420168067226892E-2</v>
      </c>
      <c r="AP46" s="14">
        <v>2.8018474373259217E-4</v>
      </c>
      <c r="AQ46" s="66">
        <v>0.55818464942265722</v>
      </c>
      <c r="AR46" s="67"/>
    </row>
    <row r="47" spans="30:44" x14ac:dyDescent="0.25">
      <c r="AD47" s="70"/>
      <c r="AE47" s="5">
        <v>2</v>
      </c>
      <c r="AF47" s="3">
        <v>27</v>
      </c>
      <c r="AG47" s="6">
        <v>0.62790697674418605</v>
      </c>
      <c r="AH47" s="20">
        <v>26</v>
      </c>
      <c r="AI47" s="6">
        <v>0.53061224489795922</v>
      </c>
      <c r="AJ47" s="20">
        <v>4</v>
      </c>
      <c r="AK47" s="6">
        <v>0.5</v>
      </c>
      <c r="AL47" s="3">
        <v>0</v>
      </c>
      <c r="AM47" s="6">
        <v>0</v>
      </c>
      <c r="AN47" s="3">
        <v>57</v>
      </c>
      <c r="AO47" s="6">
        <v>0.47899159663865548</v>
      </c>
      <c r="AP47" s="7"/>
      <c r="AQ47" s="59">
        <v>2.8794757266638375E-6</v>
      </c>
      <c r="AR47" s="60"/>
    </row>
    <row r="48" spans="30:44" x14ac:dyDescent="0.25">
      <c r="AD48" s="72"/>
      <c r="AE48" s="15">
        <v>3</v>
      </c>
      <c r="AF48" s="16">
        <v>16</v>
      </c>
      <c r="AG48" s="9">
        <v>0.37209302325581395</v>
      </c>
      <c r="AH48" s="22">
        <v>21</v>
      </c>
      <c r="AI48" s="9">
        <v>0.42857142857142855</v>
      </c>
      <c r="AJ48" s="22">
        <v>1</v>
      </c>
      <c r="AK48" s="9">
        <v>0.125</v>
      </c>
      <c r="AL48" s="16">
        <v>18</v>
      </c>
      <c r="AM48" s="9">
        <v>0.94736842105263153</v>
      </c>
      <c r="AN48" s="16">
        <v>56</v>
      </c>
      <c r="AO48" s="9">
        <v>0.47058823529411764</v>
      </c>
      <c r="AP48" s="17"/>
      <c r="AQ48" s="68">
        <v>1.9677633474835869E-6</v>
      </c>
      <c r="AR48" s="69"/>
    </row>
    <row r="49" spans="30:44" x14ac:dyDescent="0.25">
      <c r="AD49" s="70" t="s">
        <v>29</v>
      </c>
      <c r="AE49" s="5">
        <v>1</v>
      </c>
      <c r="AF49" s="3">
        <v>1</v>
      </c>
      <c r="AG49" s="6">
        <v>2.3255813953488372E-2</v>
      </c>
      <c r="AH49" s="20">
        <v>1</v>
      </c>
      <c r="AI49" s="6">
        <v>2.0408163265306121E-2</v>
      </c>
      <c r="AJ49" s="20">
        <v>2</v>
      </c>
      <c r="AK49" s="6">
        <v>0.25</v>
      </c>
      <c r="AL49" s="3">
        <v>0</v>
      </c>
      <c r="AM49" s="6">
        <v>0</v>
      </c>
      <c r="AN49" s="3">
        <v>4</v>
      </c>
      <c r="AO49" s="6">
        <v>3.3613445378151259E-2</v>
      </c>
      <c r="AP49" s="7">
        <v>6.7674921030501656E-3</v>
      </c>
      <c r="AQ49" s="59">
        <v>0.46520881845214168</v>
      </c>
      <c r="AR49" s="60"/>
    </row>
    <row r="50" spans="30:44" x14ac:dyDescent="0.25">
      <c r="AD50" s="70"/>
      <c r="AE50" s="5">
        <v>2</v>
      </c>
      <c r="AF50" s="3">
        <v>42</v>
      </c>
      <c r="AG50" s="6">
        <v>0.97674418604651159</v>
      </c>
      <c r="AH50" s="20">
        <v>48</v>
      </c>
      <c r="AI50" s="6">
        <v>0.97959183673469385</v>
      </c>
      <c r="AJ50" s="20">
        <v>6</v>
      </c>
      <c r="AK50" s="6">
        <v>0.75</v>
      </c>
      <c r="AL50" s="3">
        <v>19</v>
      </c>
      <c r="AM50" s="6">
        <v>1</v>
      </c>
      <c r="AN50" s="3">
        <v>115</v>
      </c>
      <c r="AO50" s="6">
        <v>0.96638655462184875</v>
      </c>
      <c r="AP50" s="7"/>
      <c r="AQ50" s="59">
        <v>6.4159219599010902E-11</v>
      </c>
      <c r="AR50" s="60"/>
    </row>
    <row r="51" spans="30:44" x14ac:dyDescent="0.25">
      <c r="AD51" s="71" t="s">
        <v>42</v>
      </c>
      <c r="AE51" s="11">
        <v>1</v>
      </c>
      <c r="AF51" s="12">
        <v>5</v>
      </c>
      <c r="AG51" s="13">
        <v>0.11627906976744186</v>
      </c>
      <c r="AH51" s="21">
        <v>47</v>
      </c>
      <c r="AI51" s="13">
        <v>0.95918367346938771</v>
      </c>
      <c r="AJ51" s="21">
        <v>8</v>
      </c>
      <c r="AK51" s="13">
        <v>1</v>
      </c>
      <c r="AL51" s="12">
        <v>0</v>
      </c>
      <c r="AM51" s="13">
        <v>0</v>
      </c>
      <c r="AN51" s="12">
        <v>60</v>
      </c>
      <c r="AO51" s="13">
        <v>0.50420168067226889</v>
      </c>
      <c r="AP51" s="14">
        <v>1.1102230246251565E-16</v>
      </c>
      <c r="AQ51" s="66">
        <v>8.9834629161025045E-13</v>
      </c>
      <c r="AR51" s="67"/>
    </row>
    <row r="52" spans="30:44" x14ac:dyDescent="0.25">
      <c r="AD52" s="70"/>
      <c r="AE52" s="5">
        <v>2</v>
      </c>
      <c r="AF52" s="3">
        <v>38</v>
      </c>
      <c r="AG52" s="6">
        <v>0.88372093023255816</v>
      </c>
      <c r="AH52" s="20">
        <v>2</v>
      </c>
      <c r="AI52" s="6">
        <v>4.0816326530612242E-2</v>
      </c>
      <c r="AJ52" s="20">
        <v>0</v>
      </c>
      <c r="AK52" s="6">
        <v>0</v>
      </c>
      <c r="AL52" s="3">
        <v>4</v>
      </c>
      <c r="AM52" s="6">
        <v>0.21052631578947367</v>
      </c>
      <c r="AN52" s="3">
        <v>44</v>
      </c>
      <c r="AO52" s="6">
        <v>0.36974789915966388</v>
      </c>
      <c r="AP52" s="7"/>
      <c r="AQ52" s="59">
        <v>0.15255538462953588</v>
      </c>
      <c r="AR52" s="60"/>
    </row>
    <row r="53" spans="30:44" x14ac:dyDescent="0.25">
      <c r="AD53" s="24"/>
      <c r="AE53" s="15">
        <v>3</v>
      </c>
      <c r="AF53" s="16">
        <v>0</v>
      </c>
      <c r="AG53" s="9">
        <v>0</v>
      </c>
      <c r="AH53" s="22">
        <v>0</v>
      </c>
      <c r="AI53" s="9">
        <v>0</v>
      </c>
      <c r="AJ53" s="22">
        <v>0</v>
      </c>
      <c r="AK53" s="9">
        <v>0</v>
      </c>
      <c r="AL53" s="16">
        <v>15</v>
      </c>
      <c r="AM53" s="9">
        <v>0.78947368421052633</v>
      </c>
      <c r="AN53" s="16">
        <v>15</v>
      </c>
      <c r="AO53" s="9">
        <v>0.12605042016806722</v>
      </c>
      <c r="AP53" s="17"/>
      <c r="AQ53" s="68" t="s">
        <v>55</v>
      </c>
      <c r="AR53" s="69"/>
    </row>
    <row r="54" spans="30:44" x14ac:dyDescent="0.25">
      <c r="AD54" s="70" t="s">
        <v>43</v>
      </c>
      <c r="AE54" s="5">
        <v>1</v>
      </c>
      <c r="AF54" s="3">
        <v>4</v>
      </c>
      <c r="AG54" s="6">
        <v>9.3023255813953487E-2</v>
      </c>
      <c r="AH54" s="20">
        <v>49</v>
      </c>
      <c r="AI54" s="6">
        <v>1</v>
      </c>
      <c r="AJ54" s="20">
        <v>8</v>
      </c>
      <c r="AK54" s="6">
        <v>1</v>
      </c>
      <c r="AL54" s="3">
        <v>0</v>
      </c>
      <c r="AM54" s="6">
        <v>0</v>
      </c>
      <c r="AN54" s="3">
        <v>61</v>
      </c>
      <c r="AO54" s="6">
        <v>0.51260504201680668</v>
      </c>
      <c r="AP54" s="7">
        <v>0</v>
      </c>
      <c r="AQ54" s="59">
        <v>1.0072800110009784E-13</v>
      </c>
      <c r="AR54" s="60"/>
    </row>
    <row r="55" spans="30:44" x14ac:dyDescent="0.25">
      <c r="AD55" s="70"/>
      <c r="AE55" s="5">
        <v>2</v>
      </c>
      <c r="AF55" s="3">
        <v>39</v>
      </c>
      <c r="AG55" s="6">
        <v>0.90697674418604646</v>
      </c>
      <c r="AH55" s="20">
        <v>0</v>
      </c>
      <c r="AI55" s="6">
        <v>0</v>
      </c>
      <c r="AJ55" s="20">
        <v>0</v>
      </c>
      <c r="AK55" s="6">
        <v>0</v>
      </c>
      <c r="AL55" s="3">
        <v>0</v>
      </c>
      <c r="AM55" s="6">
        <v>0</v>
      </c>
      <c r="AN55" s="3">
        <v>39</v>
      </c>
      <c r="AO55" s="6">
        <v>0.32773109243697479</v>
      </c>
      <c r="AP55" s="7"/>
      <c r="AQ55" s="59" t="s">
        <v>55</v>
      </c>
      <c r="AR55" s="60"/>
    </row>
    <row r="56" spans="30:44" x14ac:dyDescent="0.25">
      <c r="AD56" s="70"/>
      <c r="AE56" s="5">
        <v>3</v>
      </c>
      <c r="AF56" s="3">
        <v>0</v>
      </c>
      <c r="AG56" s="6">
        <v>0</v>
      </c>
      <c r="AH56" s="20">
        <v>0</v>
      </c>
      <c r="AI56" s="6">
        <v>0</v>
      </c>
      <c r="AJ56" s="20">
        <v>0</v>
      </c>
      <c r="AK56" s="6">
        <v>0</v>
      </c>
      <c r="AL56" s="3">
        <v>19</v>
      </c>
      <c r="AM56" s="6">
        <v>1</v>
      </c>
      <c r="AN56" s="3">
        <v>19</v>
      </c>
      <c r="AO56" s="6">
        <v>0.15966386554621848</v>
      </c>
      <c r="AP56" s="7"/>
      <c r="AQ56" s="59" t="s">
        <v>55</v>
      </c>
      <c r="AR56" s="60"/>
    </row>
    <row r="57" spans="30:44" x14ac:dyDescent="0.25">
      <c r="AD57" s="71" t="s">
        <v>44</v>
      </c>
      <c r="AE57" s="11">
        <v>1</v>
      </c>
      <c r="AF57" s="12">
        <v>25</v>
      </c>
      <c r="AG57" s="13">
        <v>0.58139534883720934</v>
      </c>
      <c r="AH57" s="21">
        <v>45</v>
      </c>
      <c r="AI57" s="13">
        <v>0.91836734693877553</v>
      </c>
      <c r="AJ57" s="21">
        <v>8</v>
      </c>
      <c r="AK57" s="13">
        <v>1</v>
      </c>
      <c r="AL57" s="12">
        <v>1</v>
      </c>
      <c r="AM57" s="13">
        <v>5.2631578947368418E-2</v>
      </c>
      <c r="AN57" s="12">
        <v>79</v>
      </c>
      <c r="AO57" s="13">
        <v>0.66386554621848737</v>
      </c>
      <c r="AP57" s="14">
        <v>5.6765485522136672E-5</v>
      </c>
      <c r="AQ57" s="66">
        <v>4.5338735185575464E-10</v>
      </c>
      <c r="AR57" s="67"/>
    </row>
    <row r="58" spans="30:44" x14ac:dyDescent="0.25">
      <c r="AD58" s="70"/>
      <c r="AE58" s="5">
        <v>2</v>
      </c>
      <c r="AF58" s="3">
        <v>18</v>
      </c>
      <c r="AG58" s="6">
        <v>0.41860465116279072</v>
      </c>
      <c r="AH58" s="20">
        <v>3</v>
      </c>
      <c r="AI58" s="6">
        <v>6.1224489795918366E-2</v>
      </c>
      <c r="AJ58" s="20">
        <v>0</v>
      </c>
      <c r="AK58" s="6">
        <v>0</v>
      </c>
      <c r="AL58" s="3">
        <v>0</v>
      </c>
      <c r="AM58" s="6">
        <v>0</v>
      </c>
      <c r="AN58" s="3">
        <v>21</v>
      </c>
      <c r="AO58" s="6">
        <v>0.17647058823529413</v>
      </c>
      <c r="AP58" s="7"/>
      <c r="AQ58" s="59">
        <v>7.2266736265580153E-2</v>
      </c>
      <c r="AR58" s="60"/>
    </row>
    <row r="59" spans="30:44" x14ac:dyDescent="0.25">
      <c r="AD59" s="72"/>
      <c r="AE59" s="15">
        <v>3</v>
      </c>
      <c r="AF59" s="16">
        <v>0</v>
      </c>
      <c r="AG59" s="9">
        <v>0</v>
      </c>
      <c r="AH59" s="22">
        <v>1</v>
      </c>
      <c r="AI59" s="9">
        <v>2.0408163265306121E-2</v>
      </c>
      <c r="AJ59" s="22">
        <v>0</v>
      </c>
      <c r="AK59" s="9">
        <v>0</v>
      </c>
      <c r="AL59" s="16">
        <v>18</v>
      </c>
      <c r="AM59" s="9">
        <v>0.94736842105263153</v>
      </c>
      <c r="AN59" s="16">
        <v>19</v>
      </c>
      <c r="AO59" s="9">
        <v>0.15966386554621848</v>
      </c>
      <c r="AP59" s="17"/>
      <c r="AQ59" s="68">
        <v>0.31085795777898495</v>
      </c>
      <c r="AR59" s="69"/>
    </row>
    <row r="60" spans="30:44" x14ac:dyDescent="0.25">
      <c r="AD60" s="70" t="s">
        <v>10</v>
      </c>
      <c r="AE60" s="5">
        <v>1</v>
      </c>
      <c r="AF60" s="3">
        <v>24</v>
      </c>
      <c r="AG60" s="6">
        <v>0.55813953488372092</v>
      </c>
      <c r="AH60" s="20">
        <v>14</v>
      </c>
      <c r="AI60" s="6">
        <v>0.2857142857142857</v>
      </c>
      <c r="AJ60" s="20">
        <v>6</v>
      </c>
      <c r="AK60" s="6">
        <v>0.75</v>
      </c>
      <c r="AL60" s="3">
        <v>2</v>
      </c>
      <c r="AM60" s="6">
        <v>0.10526315789473684</v>
      </c>
      <c r="AN60" s="3">
        <v>46</v>
      </c>
      <c r="AO60" s="6">
        <v>0.38655462184873951</v>
      </c>
      <c r="AP60" s="7">
        <v>2.3770994796132427E-2</v>
      </c>
      <c r="AQ60" s="59">
        <v>4.3166009800642738E-2</v>
      </c>
      <c r="AR60" s="60"/>
    </row>
    <row r="61" spans="30:44" x14ac:dyDescent="0.25">
      <c r="AD61" s="70"/>
      <c r="AE61" s="5">
        <v>2</v>
      </c>
      <c r="AF61" s="3">
        <v>3</v>
      </c>
      <c r="AG61" s="6">
        <v>6.9767441860465115E-2</v>
      </c>
      <c r="AH61" s="20">
        <v>13</v>
      </c>
      <c r="AI61" s="6">
        <v>0.26530612244897961</v>
      </c>
      <c r="AJ61" s="20">
        <v>2</v>
      </c>
      <c r="AK61" s="6">
        <v>0.25</v>
      </c>
      <c r="AL61" s="3">
        <v>0</v>
      </c>
      <c r="AM61" s="6">
        <v>0</v>
      </c>
      <c r="AN61" s="3">
        <v>18</v>
      </c>
      <c r="AO61" s="6">
        <v>0.15126050420168066</v>
      </c>
      <c r="AP61" s="7"/>
      <c r="AQ61" s="59">
        <v>2.0026757491720964E-4</v>
      </c>
      <c r="AR61" s="60"/>
    </row>
    <row r="62" spans="30:44" x14ac:dyDescent="0.25">
      <c r="AD62" s="70"/>
      <c r="AE62" s="5">
        <v>3</v>
      </c>
      <c r="AF62" s="3">
        <v>1</v>
      </c>
      <c r="AG62" s="6">
        <v>2.3255813953488372E-2</v>
      </c>
      <c r="AH62" s="20">
        <v>1</v>
      </c>
      <c r="AI62" s="6">
        <v>2.0408163265306121E-2</v>
      </c>
      <c r="AJ62" s="20">
        <v>0</v>
      </c>
      <c r="AK62" s="6">
        <v>0</v>
      </c>
      <c r="AL62" s="3">
        <v>2</v>
      </c>
      <c r="AM62" s="6">
        <v>0.10526315789473684</v>
      </c>
      <c r="AN62" s="3">
        <v>4</v>
      </c>
      <c r="AO62" s="6">
        <v>3.3613445378151259E-2</v>
      </c>
      <c r="AP62" s="7"/>
      <c r="AQ62" s="59">
        <v>0.2850494074026127</v>
      </c>
      <c r="AR62" s="60"/>
    </row>
    <row r="63" spans="30:44" x14ac:dyDescent="0.25">
      <c r="AD63" s="70"/>
      <c r="AE63" s="5">
        <v>4</v>
      </c>
      <c r="AF63" s="3">
        <v>15</v>
      </c>
      <c r="AG63" s="6">
        <v>0.34883720930232559</v>
      </c>
      <c r="AH63" s="20">
        <v>21</v>
      </c>
      <c r="AI63" s="6">
        <v>0.42857142857142855</v>
      </c>
      <c r="AJ63" s="20">
        <v>0</v>
      </c>
      <c r="AK63" s="6">
        <v>0</v>
      </c>
      <c r="AL63" s="3">
        <v>15</v>
      </c>
      <c r="AM63" s="6">
        <v>0.78947368421052633</v>
      </c>
      <c r="AN63" s="3">
        <v>51</v>
      </c>
      <c r="AO63" s="6">
        <v>0.42857142857142855</v>
      </c>
      <c r="AP63" s="7"/>
      <c r="AQ63" s="59">
        <v>2.7122742305438894E-7</v>
      </c>
      <c r="AR63" s="60"/>
    </row>
    <row r="64" spans="30:44" x14ac:dyDescent="0.25">
      <c r="AD64" s="71" t="s">
        <v>45</v>
      </c>
      <c r="AE64" s="11">
        <v>1</v>
      </c>
      <c r="AF64" s="12">
        <v>0</v>
      </c>
      <c r="AG64" s="13">
        <v>0</v>
      </c>
      <c r="AH64" s="21">
        <v>1</v>
      </c>
      <c r="AI64" s="13">
        <v>2.0408163265306121E-2</v>
      </c>
      <c r="AJ64" s="21">
        <v>8</v>
      </c>
      <c r="AK64" s="13">
        <v>1</v>
      </c>
      <c r="AL64" s="12">
        <v>2</v>
      </c>
      <c r="AM64" s="13">
        <v>0.10526315789473684</v>
      </c>
      <c r="AN64" s="12">
        <v>11</v>
      </c>
      <c r="AO64" s="13">
        <v>9.2436974789915971E-2</v>
      </c>
      <c r="AP64" s="14">
        <v>0</v>
      </c>
      <c r="AQ64" s="66">
        <v>2.4021397410266916E-3</v>
      </c>
      <c r="AR64" s="67"/>
    </row>
    <row r="65" spans="30:44" x14ac:dyDescent="0.25">
      <c r="AD65" s="70"/>
      <c r="AE65" s="5">
        <v>2</v>
      </c>
      <c r="AF65" s="3">
        <v>40</v>
      </c>
      <c r="AG65" s="6">
        <v>0.93023255813953487</v>
      </c>
      <c r="AH65" s="20">
        <v>38</v>
      </c>
      <c r="AI65" s="6">
        <v>0.77551020408163263</v>
      </c>
      <c r="AJ65" s="20">
        <v>0</v>
      </c>
      <c r="AK65" s="6">
        <v>0</v>
      </c>
      <c r="AL65" s="3">
        <v>15</v>
      </c>
      <c r="AM65" s="6">
        <v>0.78947368421052633</v>
      </c>
      <c r="AN65" s="3">
        <v>93</v>
      </c>
      <c r="AO65" s="6">
        <v>0.78151260504201681</v>
      </c>
      <c r="AP65" s="7"/>
      <c r="AQ65" s="59">
        <v>4.8251839967752902E-12</v>
      </c>
      <c r="AR65" s="60"/>
    </row>
    <row r="66" spans="30:44" x14ac:dyDescent="0.25">
      <c r="AD66" s="72"/>
      <c r="AE66" s="15">
        <v>3</v>
      </c>
      <c r="AF66" s="16">
        <v>3</v>
      </c>
      <c r="AG66" s="9">
        <v>6.9767441860465115E-2</v>
      </c>
      <c r="AH66" s="22">
        <v>10</v>
      </c>
      <c r="AI66" s="9">
        <v>0.20408163265306123</v>
      </c>
      <c r="AJ66" s="22">
        <v>0</v>
      </c>
      <c r="AK66" s="9">
        <v>0</v>
      </c>
      <c r="AL66" s="16">
        <v>2</v>
      </c>
      <c r="AM66" s="9">
        <v>0.10526315789473684</v>
      </c>
      <c r="AN66" s="16">
        <v>15</v>
      </c>
      <c r="AO66" s="9">
        <v>0.12605042016806722</v>
      </c>
      <c r="AP66" s="17"/>
      <c r="AQ66" s="68">
        <v>1.075111767295006E-4</v>
      </c>
      <c r="AR66" s="69"/>
    </row>
    <row r="67" spans="30:44" x14ac:dyDescent="0.25">
      <c r="AD67" s="74" t="s">
        <v>12</v>
      </c>
      <c r="AE67" s="5">
        <v>1</v>
      </c>
      <c r="AF67" s="3">
        <v>2</v>
      </c>
      <c r="AG67" s="6">
        <v>4.6511627906976744E-2</v>
      </c>
      <c r="AH67" s="20">
        <v>2</v>
      </c>
      <c r="AI67" s="6">
        <v>4.0816326530612242E-2</v>
      </c>
      <c r="AJ67" s="20">
        <v>0</v>
      </c>
      <c r="AK67" s="6">
        <v>0</v>
      </c>
      <c r="AL67" s="3">
        <v>0</v>
      </c>
      <c r="AM67" s="6">
        <v>0</v>
      </c>
      <c r="AN67" s="3">
        <v>4</v>
      </c>
      <c r="AO67" s="6">
        <v>3.3613445378151259E-2</v>
      </c>
      <c r="AP67" s="7">
        <v>0.72702448443339818</v>
      </c>
      <c r="AQ67" s="59">
        <v>0.1024704348597494</v>
      </c>
      <c r="AR67" s="60"/>
    </row>
    <row r="68" spans="30:44" x14ac:dyDescent="0.25">
      <c r="AD68" s="70"/>
      <c r="AE68" s="5">
        <v>2</v>
      </c>
      <c r="AF68" s="3">
        <v>7</v>
      </c>
      <c r="AG68" s="6">
        <v>0.16279069767441862</v>
      </c>
      <c r="AH68" s="20">
        <v>10</v>
      </c>
      <c r="AI68" s="6">
        <v>0.20408163265306123</v>
      </c>
      <c r="AJ68" s="20">
        <v>2</v>
      </c>
      <c r="AK68" s="6">
        <v>0.25</v>
      </c>
      <c r="AL68" s="3">
        <v>5</v>
      </c>
      <c r="AM68" s="6">
        <v>0.26315789473684209</v>
      </c>
      <c r="AN68" s="3">
        <v>24</v>
      </c>
      <c r="AO68" s="6">
        <v>0.20168067226890757</v>
      </c>
      <c r="AP68" s="7"/>
      <c r="AQ68" s="59">
        <v>7.6607611351794582E-3</v>
      </c>
      <c r="AR68" s="60"/>
    </row>
    <row r="69" spans="30:44" x14ac:dyDescent="0.25">
      <c r="AD69" s="70"/>
      <c r="AE69" s="5">
        <v>3</v>
      </c>
      <c r="AF69" s="3">
        <v>24</v>
      </c>
      <c r="AG69" s="6">
        <v>0.55813953488372092</v>
      </c>
      <c r="AH69" s="20">
        <v>22</v>
      </c>
      <c r="AI69" s="6">
        <v>0.44897959183673469</v>
      </c>
      <c r="AJ69" s="20">
        <v>4</v>
      </c>
      <c r="AK69" s="6">
        <v>0.5</v>
      </c>
      <c r="AL69" s="3">
        <v>5</v>
      </c>
      <c r="AM69" s="6">
        <v>0.26315789473684209</v>
      </c>
      <c r="AN69" s="3">
        <v>55</v>
      </c>
      <c r="AO69" s="6">
        <v>0.46218487394957986</v>
      </c>
      <c r="AP69" s="7"/>
      <c r="AQ69" s="59">
        <v>5.353358893867441E-5</v>
      </c>
      <c r="AR69" s="60"/>
    </row>
    <row r="70" spans="30:44" x14ac:dyDescent="0.25">
      <c r="AD70" s="70"/>
      <c r="AE70" s="5">
        <v>4</v>
      </c>
      <c r="AF70" s="3">
        <v>4</v>
      </c>
      <c r="AG70" s="6">
        <v>9.3023255813953487E-2</v>
      </c>
      <c r="AH70" s="20">
        <v>7</v>
      </c>
      <c r="AI70" s="6">
        <v>0.14285714285714285</v>
      </c>
      <c r="AJ70" s="20">
        <v>0</v>
      </c>
      <c r="AK70" s="6">
        <v>0</v>
      </c>
      <c r="AL70" s="3">
        <v>5</v>
      </c>
      <c r="AM70" s="6">
        <v>0.26315789473684209</v>
      </c>
      <c r="AN70" s="3">
        <v>16</v>
      </c>
      <c r="AO70" s="6">
        <v>0.13445378151260504</v>
      </c>
      <c r="AP70" s="7"/>
      <c r="AQ70" s="59">
        <v>2.7595489353029043E-3</v>
      </c>
      <c r="AR70" s="60"/>
    </row>
    <row r="71" spans="30:44" x14ac:dyDescent="0.25">
      <c r="AD71" s="70"/>
      <c r="AE71" s="5">
        <v>5</v>
      </c>
      <c r="AF71" s="3">
        <v>2</v>
      </c>
      <c r="AG71" s="6">
        <v>4.6511627906976744E-2</v>
      </c>
      <c r="AH71" s="20">
        <v>4</v>
      </c>
      <c r="AI71" s="6">
        <v>8.1632653061224483E-2</v>
      </c>
      <c r="AJ71" s="20">
        <v>2</v>
      </c>
      <c r="AK71" s="6">
        <v>0.25</v>
      </c>
      <c r="AL71" s="3">
        <v>2</v>
      </c>
      <c r="AM71" s="6">
        <v>0.10526315789473684</v>
      </c>
      <c r="AN71" s="3">
        <v>10</v>
      </c>
      <c r="AO71" s="6">
        <v>8.4033613445378158E-2</v>
      </c>
      <c r="AP71" s="7"/>
      <c r="AQ71" s="59">
        <v>0.32911398597860808</v>
      </c>
      <c r="AR71" s="60"/>
    </row>
    <row r="72" spans="30:44" x14ac:dyDescent="0.25">
      <c r="AD72" s="70"/>
      <c r="AE72" s="5">
        <v>6</v>
      </c>
      <c r="AF72" s="3">
        <v>4</v>
      </c>
      <c r="AG72" s="6">
        <v>9.3023255813953487E-2</v>
      </c>
      <c r="AH72" s="20">
        <v>4</v>
      </c>
      <c r="AI72" s="6">
        <v>8.1632653061224483E-2</v>
      </c>
      <c r="AJ72" s="20">
        <v>0</v>
      </c>
      <c r="AK72" s="6">
        <v>0</v>
      </c>
      <c r="AL72" s="3">
        <v>2</v>
      </c>
      <c r="AM72" s="6">
        <v>0.10526315789473684</v>
      </c>
      <c r="AN72" s="3">
        <v>10</v>
      </c>
      <c r="AO72" s="6">
        <v>8.4033613445378158E-2</v>
      </c>
      <c r="AP72" s="7"/>
      <c r="AQ72" s="59">
        <v>2.5347318677468273E-2</v>
      </c>
      <c r="AR72" s="60"/>
    </row>
    <row r="73" spans="30:44" x14ac:dyDescent="0.25">
      <c r="AD73" s="73" t="s">
        <v>13</v>
      </c>
      <c r="AE73" s="11">
        <v>1</v>
      </c>
      <c r="AF73" s="12">
        <v>0</v>
      </c>
      <c r="AG73" s="13">
        <v>0</v>
      </c>
      <c r="AH73" s="21">
        <v>1</v>
      </c>
      <c r="AI73" s="13">
        <v>2.0408163265306121E-2</v>
      </c>
      <c r="AJ73" s="21">
        <v>0</v>
      </c>
      <c r="AK73" s="13">
        <v>0</v>
      </c>
      <c r="AL73" s="12">
        <v>0</v>
      </c>
      <c r="AM73" s="13">
        <v>0</v>
      </c>
      <c r="AN73" s="12">
        <v>1</v>
      </c>
      <c r="AO73" s="13">
        <v>8.4033613445378148E-3</v>
      </c>
      <c r="AP73" s="14">
        <v>0.75513755156893103</v>
      </c>
      <c r="AQ73" s="66" t="s">
        <v>55</v>
      </c>
      <c r="AR73" s="67"/>
    </row>
    <row r="74" spans="30:44" x14ac:dyDescent="0.25">
      <c r="AD74" s="70"/>
      <c r="AE74" s="5">
        <v>2</v>
      </c>
      <c r="AF74" s="3">
        <v>3</v>
      </c>
      <c r="AG74" s="6">
        <v>6.9767441860465115E-2</v>
      </c>
      <c r="AH74" s="20">
        <v>2</v>
      </c>
      <c r="AI74" s="6">
        <v>4.0816326530612242E-2</v>
      </c>
      <c r="AJ74" s="20">
        <v>0</v>
      </c>
      <c r="AK74" s="6">
        <v>0</v>
      </c>
      <c r="AL74" s="3">
        <v>1</v>
      </c>
      <c r="AM74" s="6">
        <v>5.2631578947368418E-2</v>
      </c>
      <c r="AN74" s="3">
        <v>6</v>
      </c>
      <c r="AO74" s="6">
        <v>5.0420168067226892E-2</v>
      </c>
      <c r="AP74" s="7"/>
      <c r="AQ74" s="59">
        <v>0.1213352503584821</v>
      </c>
      <c r="AR74" s="60"/>
    </row>
    <row r="75" spans="30:44" x14ac:dyDescent="0.25">
      <c r="AD75" s="72"/>
      <c r="AE75" s="15">
        <v>3</v>
      </c>
      <c r="AF75" s="16">
        <v>40</v>
      </c>
      <c r="AG75" s="9">
        <v>0.93023255813953487</v>
      </c>
      <c r="AH75" s="22">
        <v>46</v>
      </c>
      <c r="AI75" s="9">
        <v>0.93877551020408168</v>
      </c>
      <c r="AJ75" s="22">
        <v>8</v>
      </c>
      <c r="AK75" s="9">
        <v>1</v>
      </c>
      <c r="AL75" s="16">
        <v>18</v>
      </c>
      <c r="AM75" s="9">
        <v>0.94736842105263153</v>
      </c>
      <c r="AN75" s="16">
        <v>112</v>
      </c>
      <c r="AO75" s="9">
        <v>0.94117647058823528</v>
      </c>
      <c r="AP75" s="17"/>
      <c r="AQ75" s="68">
        <v>2.9224545891681648E-9</v>
      </c>
      <c r="AR75" s="69"/>
    </row>
    <row r="76" spans="30:44" x14ac:dyDescent="0.25">
      <c r="AD76" s="74" t="s">
        <v>14</v>
      </c>
      <c r="AE76" s="5">
        <v>1</v>
      </c>
      <c r="AF76" s="3">
        <v>40</v>
      </c>
      <c r="AG76" s="6">
        <v>0.93023255813953487</v>
      </c>
      <c r="AH76" s="20">
        <v>35</v>
      </c>
      <c r="AI76" s="6">
        <v>0.7142857142857143</v>
      </c>
      <c r="AJ76" s="20">
        <v>3</v>
      </c>
      <c r="AK76" s="6">
        <v>0.375</v>
      </c>
      <c r="AL76" s="3">
        <v>6</v>
      </c>
      <c r="AM76" s="6">
        <v>0.31578947368421051</v>
      </c>
      <c r="AN76" s="3">
        <v>84</v>
      </c>
      <c r="AO76" s="6">
        <v>0.70588235294117652</v>
      </c>
      <c r="AP76" s="7">
        <v>4.7961634663806763E-14</v>
      </c>
      <c r="AQ76" s="59">
        <v>3.6084302112171545E-9</v>
      </c>
      <c r="AR76" s="60"/>
    </row>
    <row r="77" spans="30:44" x14ac:dyDescent="0.25">
      <c r="AD77" s="70"/>
      <c r="AE77" s="5">
        <v>2</v>
      </c>
      <c r="AF77" s="3">
        <v>0</v>
      </c>
      <c r="AG77" s="6">
        <v>0</v>
      </c>
      <c r="AH77" s="20">
        <v>0</v>
      </c>
      <c r="AI77" s="6">
        <v>0</v>
      </c>
      <c r="AJ77" s="20">
        <v>5</v>
      </c>
      <c r="AK77" s="6">
        <v>0.625</v>
      </c>
      <c r="AL77" s="3">
        <v>0</v>
      </c>
      <c r="AM77" s="6">
        <v>0</v>
      </c>
      <c r="AN77" s="3">
        <v>5</v>
      </c>
      <c r="AO77" s="6">
        <v>4.2016806722689079E-2</v>
      </c>
      <c r="AP77" s="7"/>
      <c r="AQ77" s="59">
        <v>1.5654022580025477E-3</v>
      </c>
      <c r="AR77" s="60"/>
    </row>
    <row r="78" spans="30:44" x14ac:dyDescent="0.25">
      <c r="AD78" s="70"/>
      <c r="AE78" s="5">
        <v>3</v>
      </c>
      <c r="AF78" s="3">
        <v>3</v>
      </c>
      <c r="AG78" s="6">
        <v>6.9767441860465115E-2</v>
      </c>
      <c r="AH78" s="20">
        <v>14</v>
      </c>
      <c r="AI78" s="6">
        <v>0.2857142857142857</v>
      </c>
      <c r="AJ78" s="20">
        <v>0</v>
      </c>
      <c r="AK78" s="6">
        <v>0</v>
      </c>
      <c r="AL78" s="3">
        <v>13</v>
      </c>
      <c r="AM78" s="6">
        <v>0.68421052631578949</v>
      </c>
      <c r="AN78" s="3">
        <v>30</v>
      </c>
      <c r="AO78" s="6">
        <v>0.25210084033613445</v>
      </c>
      <c r="AP78" s="7"/>
      <c r="AQ78" s="59">
        <v>1.9262362474392637E-5</v>
      </c>
      <c r="AR78" s="60"/>
    </row>
    <row r="79" spans="30:44" x14ac:dyDescent="0.25">
      <c r="AD79" s="73" t="s">
        <v>15</v>
      </c>
      <c r="AE79" s="11">
        <v>1</v>
      </c>
      <c r="AF79" s="12">
        <v>0</v>
      </c>
      <c r="AG79" s="13">
        <v>0</v>
      </c>
      <c r="AH79" s="21">
        <v>0</v>
      </c>
      <c r="AI79" s="13">
        <v>0</v>
      </c>
      <c r="AJ79" s="21">
        <v>2</v>
      </c>
      <c r="AK79" s="13">
        <v>0.25</v>
      </c>
      <c r="AL79" s="12">
        <v>0</v>
      </c>
      <c r="AM79" s="13">
        <v>0</v>
      </c>
      <c r="AN79" s="12">
        <v>2</v>
      </c>
      <c r="AO79" s="13">
        <v>1.680672268907563E-2</v>
      </c>
      <c r="AP79" s="14">
        <v>8.0110086773110822E-6</v>
      </c>
      <c r="AQ79" s="66">
        <v>2.0018007729973197E-2</v>
      </c>
      <c r="AR79" s="67"/>
    </row>
    <row r="80" spans="30:44" x14ac:dyDescent="0.25">
      <c r="AD80" s="70"/>
      <c r="AE80" s="5">
        <v>2</v>
      </c>
      <c r="AF80" s="3">
        <v>43</v>
      </c>
      <c r="AG80" s="6">
        <v>1</v>
      </c>
      <c r="AH80" s="20">
        <v>49</v>
      </c>
      <c r="AI80" s="6">
        <v>1</v>
      </c>
      <c r="AJ80" s="20">
        <v>6</v>
      </c>
      <c r="AK80" s="6">
        <v>0.75</v>
      </c>
      <c r="AL80" s="3">
        <v>3</v>
      </c>
      <c r="AM80" s="6">
        <v>0.15789473684210525</v>
      </c>
      <c r="AN80" s="3">
        <v>101</v>
      </c>
      <c r="AO80" s="6">
        <v>0.84873949579831931</v>
      </c>
      <c r="AP80" s="7"/>
      <c r="AQ80" s="59">
        <v>1.0697264078920785E-11</v>
      </c>
      <c r="AR80" s="60"/>
    </row>
    <row r="81" spans="30:44" x14ac:dyDescent="0.25">
      <c r="AD81" s="72"/>
      <c r="AE81" s="15">
        <v>3</v>
      </c>
      <c r="AF81" s="16">
        <v>0</v>
      </c>
      <c r="AG81" s="9">
        <v>0</v>
      </c>
      <c r="AH81" s="22">
        <v>0</v>
      </c>
      <c r="AI81" s="9">
        <v>0</v>
      </c>
      <c r="AJ81" s="22">
        <v>0</v>
      </c>
      <c r="AK81" s="9">
        <v>0</v>
      </c>
      <c r="AL81" s="16">
        <v>16</v>
      </c>
      <c r="AM81" s="9">
        <v>0.84210526315789469</v>
      </c>
      <c r="AN81" s="16">
        <v>16</v>
      </c>
      <c r="AO81" s="9">
        <v>0.13445378151260504</v>
      </c>
      <c r="AP81" s="17"/>
      <c r="AQ81" s="68" t="s">
        <v>55</v>
      </c>
      <c r="AR81" s="69"/>
    </row>
    <row r="82" spans="30:44" x14ac:dyDescent="0.25">
      <c r="AD82" s="74" t="s">
        <v>16</v>
      </c>
      <c r="AE82" s="5">
        <v>1</v>
      </c>
      <c r="AF82" s="3">
        <v>13</v>
      </c>
      <c r="AG82" s="6">
        <v>0.30232558139534882</v>
      </c>
      <c r="AH82" s="20">
        <v>20</v>
      </c>
      <c r="AI82" s="6">
        <v>0.40816326530612246</v>
      </c>
      <c r="AJ82" s="20">
        <v>4</v>
      </c>
      <c r="AK82" s="6">
        <v>0.5</v>
      </c>
      <c r="AL82" s="3">
        <v>7</v>
      </c>
      <c r="AM82" s="6">
        <v>0.36842105263157893</v>
      </c>
      <c r="AN82" s="3">
        <v>44</v>
      </c>
      <c r="AO82" s="6">
        <v>0.36974789915966388</v>
      </c>
      <c r="AP82" s="7">
        <v>0.42083948686854777</v>
      </c>
      <c r="AQ82" s="59">
        <v>1.2829517819532113E-4</v>
      </c>
      <c r="AR82" s="60"/>
    </row>
    <row r="83" spans="30:44" x14ac:dyDescent="0.25">
      <c r="AD83" s="70"/>
      <c r="AE83" s="5">
        <v>2</v>
      </c>
      <c r="AF83" s="3">
        <v>30</v>
      </c>
      <c r="AG83" s="6">
        <v>0.69767441860465118</v>
      </c>
      <c r="AH83" s="20">
        <v>29</v>
      </c>
      <c r="AI83" s="6">
        <v>0.59183673469387754</v>
      </c>
      <c r="AJ83" s="20">
        <v>4</v>
      </c>
      <c r="AK83" s="6">
        <v>0.5</v>
      </c>
      <c r="AL83" s="3">
        <v>10</v>
      </c>
      <c r="AM83" s="6">
        <v>0.52631578947368418</v>
      </c>
      <c r="AN83" s="3">
        <v>73</v>
      </c>
      <c r="AO83" s="6">
        <v>0.61344537815126055</v>
      </c>
      <c r="AP83" s="7"/>
      <c r="AQ83" s="59">
        <v>7.5461545570262462E-7</v>
      </c>
      <c r="AR83" s="60"/>
    </row>
    <row r="84" spans="30:44" x14ac:dyDescent="0.25">
      <c r="AD84" s="70"/>
      <c r="AE84" s="5">
        <v>3</v>
      </c>
      <c r="AF84" s="3">
        <v>0</v>
      </c>
      <c r="AG84" s="6">
        <v>0</v>
      </c>
      <c r="AH84" s="20">
        <v>0</v>
      </c>
      <c r="AI84" s="6">
        <v>0</v>
      </c>
      <c r="AJ84" s="20">
        <v>0</v>
      </c>
      <c r="AK84" s="6">
        <v>0</v>
      </c>
      <c r="AL84" s="3">
        <v>2</v>
      </c>
      <c r="AM84" s="6">
        <v>0.10526315789473684</v>
      </c>
      <c r="AN84" s="3">
        <v>2</v>
      </c>
      <c r="AO84" s="6">
        <v>1.680672268907563E-2</v>
      </c>
      <c r="AP84" s="7"/>
      <c r="AQ84" s="59" t="s">
        <v>55</v>
      </c>
      <c r="AR84" s="60"/>
    </row>
    <row r="85" spans="30:44" x14ac:dyDescent="0.25">
      <c r="AD85" s="73" t="s">
        <v>17</v>
      </c>
      <c r="AE85" s="11">
        <v>1</v>
      </c>
      <c r="AF85" s="12">
        <v>8</v>
      </c>
      <c r="AG85" s="13">
        <v>0.18604651162790697</v>
      </c>
      <c r="AH85" s="21">
        <v>16</v>
      </c>
      <c r="AI85" s="13">
        <v>0.32653061224489793</v>
      </c>
      <c r="AJ85" s="21">
        <v>4</v>
      </c>
      <c r="AK85" s="13">
        <v>0.5</v>
      </c>
      <c r="AL85" s="12">
        <v>0</v>
      </c>
      <c r="AM85" s="13">
        <v>0</v>
      </c>
      <c r="AN85" s="12">
        <v>28</v>
      </c>
      <c r="AO85" s="13">
        <v>0.23529411764705882</v>
      </c>
      <c r="AP85" s="14"/>
      <c r="AQ85" s="66">
        <v>8.1797331999439562E-4</v>
      </c>
      <c r="AR85" s="67"/>
    </row>
    <row r="86" spans="30:44" x14ac:dyDescent="0.25">
      <c r="AD86" s="72"/>
      <c r="AE86" s="15">
        <v>2</v>
      </c>
      <c r="AF86" s="16">
        <v>35</v>
      </c>
      <c r="AG86" s="9">
        <v>0.81395348837209303</v>
      </c>
      <c r="AH86" s="22">
        <v>33</v>
      </c>
      <c r="AI86" s="9">
        <v>0.67346938775510201</v>
      </c>
      <c r="AJ86" s="22">
        <v>4</v>
      </c>
      <c r="AK86" s="9">
        <v>0.5</v>
      </c>
      <c r="AL86" s="16">
        <v>19</v>
      </c>
      <c r="AM86" s="9">
        <v>1</v>
      </c>
      <c r="AN86" s="16">
        <v>91</v>
      </c>
      <c r="AO86" s="9">
        <v>0.76470588235294112</v>
      </c>
      <c r="AP86" s="17"/>
      <c r="AQ86" s="68">
        <v>9.2270760229329653E-8</v>
      </c>
      <c r="AR86" s="69"/>
    </row>
    <row r="87" spans="30:44" x14ac:dyDescent="0.25">
      <c r="AD87" s="74" t="s">
        <v>25</v>
      </c>
      <c r="AE87" s="5">
        <v>1</v>
      </c>
      <c r="AF87" s="3">
        <v>2</v>
      </c>
      <c r="AG87" s="6">
        <v>4.6511627906976744E-2</v>
      </c>
      <c r="AH87" s="20">
        <v>3</v>
      </c>
      <c r="AI87" s="6">
        <v>6.1224489795918366E-2</v>
      </c>
      <c r="AJ87" s="20">
        <v>1</v>
      </c>
      <c r="AK87" s="6">
        <v>0.125</v>
      </c>
      <c r="AL87" s="3">
        <v>5</v>
      </c>
      <c r="AM87" s="6">
        <v>0.26315789473684209</v>
      </c>
      <c r="AN87" s="3">
        <v>11</v>
      </c>
      <c r="AO87" s="6">
        <v>9.2436974789915971E-2</v>
      </c>
      <c r="AP87" s="7">
        <v>0.77350275723453765</v>
      </c>
      <c r="AQ87" s="59">
        <v>0.26892498051161973</v>
      </c>
      <c r="AR87" s="60"/>
    </row>
    <row r="88" spans="30:44" x14ac:dyDescent="0.25">
      <c r="AD88" s="70"/>
      <c r="AE88" s="5">
        <v>3</v>
      </c>
      <c r="AF88" s="3">
        <v>0</v>
      </c>
      <c r="AG88" s="6">
        <v>0</v>
      </c>
      <c r="AH88" s="20">
        <v>1</v>
      </c>
      <c r="AI88" s="6">
        <v>2.0408163265306121E-2</v>
      </c>
      <c r="AJ88" s="20">
        <v>0</v>
      </c>
      <c r="AK88" s="6">
        <v>0</v>
      </c>
      <c r="AL88" s="3">
        <v>0</v>
      </c>
      <c r="AM88" s="6">
        <v>0</v>
      </c>
      <c r="AN88" s="3">
        <v>1</v>
      </c>
      <c r="AO88" s="6">
        <v>8.4033613445378148E-3</v>
      </c>
      <c r="AP88" s="7"/>
      <c r="AQ88" s="59" t="s">
        <v>55</v>
      </c>
      <c r="AR88" s="60"/>
    </row>
    <row r="89" spans="30:44" x14ac:dyDescent="0.25">
      <c r="AD89" s="70"/>
      <c r="AE89" s="5">
        <v>4</v>
      </c>
      <c r="AF89" s="3">
        <v>41</v>
      </c>
      <c r="AG89" s="6">
        <v>0.95348837209302328</v>
      </c>
      <c r="AH89" s="20">
        <v>45</v>
      </c>
      <c r="AI89" s="6">
        <v>0.91836734693877553</v>
      </c>
      <c r="AJ89" s="20">
        <v>7</v>
      </c>
      <c r="AK89" s="6">
        <v>0.875</v>
      </c>
      <c r="AL89" s="3">
        <v>14</v>
      </c>
      <c r="AM89" s="6">
        <v>0.73684210526315785</v>
      </c>
      <c r="AN89" s="3">
        <v>107</v>
      </c>
      <c r="AO89" s="6">
        <v>0.89915966386554624</v>
      </c>
      <c r="AP89" s="7"/>
      <c r="AQ89" s="59">
        <v>1.3899966991702669E-9</v>
      </c>
      <c r="AR89" s="60"/>
    </row>
    <row r="90" spans="30:44" x14ac:dyDescent="0.25">
      <c r="AD90" s="75" t="s">
        <v>18</v>
      </c>
      <c r="AE90" s="11">
        <v>1</v>
      </c>
      <c r="AF90" s="12">
        <v>0</v>
      </c>
      <c r="AG90" s="13">
        <v>0</v>
      </c>
      <c r="AH90" s="21">
        <v>1</v>
      </c>
      <c r="AI90" s="13">
        <v>2.0408163265306121E-2</v>
      </c>
      <c r="AJ90" s="21">
        <v>1</v>
      </c>
      <c r="AK90" s="13">
        <v>0.125</v>
      </c>
      <c r="AL90" s="12">
        <v>0</v>
      </c>
      <c r="AM90" s="13">
        <v>0</v>
      </c>
      <c r="AN90" s="12">
        <v>2</v>
      </c>
      <c r="AO90" s="13">
        <v>1.680672268907563E-2</v>
      </c>
      <c r="AP90" s="14">
        <v>6.7949957980886211E-2</v>
      </c>
      <c r="AQ90" s="66">
        <v>1</v>
      </c>
      <c r="AR90" s="67"/>
    </row>
    <row r="91" spans="30:44" x14ac:dyDescent="0.25">
      <c r="AD91" s="72"/>
      <c r="AE91" s="15">
        <v>2</v>
      </c>
      <c r="AF91" s="16">
        <v>43</v>
      </c>
      <c r="AG91" s="9">
        <v>1</v>
      </c>
      <c r="AH91" s="22">
        <v>48</v>
      </c>
      <c r="AI91" s="9">
        <v>0.97959183673469385</v>
      </c>
      <c r="AJ91" s="22">
        <v>7</v>
      </c>
      <c r="AK91" s="9">
        <v>0.875</v>
      </c>
      <c r="AL91" s="16">
        <v>19</v>
      </c>
      <c r="AM91" s="9">
        <v>1</v>
      </c>
      <c r="AN91" s="16">
        <v>117</v>
      </c>
      <c r="AO91" s="9">
        <v>0.98319327731092432</v>
      </c>
      <c r="AP91" s="17"/>
      <c r="AQ91" s="68">
        <v>2.5992168844579685E-10</v>
      </c>
      <c r="AR91" s="69"/>
    </row>
    <row r="92" spans="30:44" x14ac:dyDescent="0.25">
      <c r="AD92" s="76" t="s">
        <v>19</v>
      </c>
      <c r="AE92" s="5">
        <v>1</v>
      </c>
      <c r="AF92" s="3">
        <v>1</v>
      </c>
      <c r="AG92" s="6">
        <v>2.3255813953488372E-2</v>
      </c>
      <c r="AH92" s="20">
        <v>1</v>
      </c>
      <c r="AI92" s="6">
        <v>2.0408163265306121E-2</v>
      </c>
      <c r="AJ92" s="20">
        <v>5</v>
      </c>
      <c r="AK92" s="6">
        <v>0.625</v>
      </c>
      <c r="AL92" s="3">
        <v>0</v>
      </c>
      <c r="AM92" s="6">
        <v>0</v>
      </c>
      <c r="AN92" s="3">
        <v>7</v>
      </c>
      <c r="AO92" s="6">
        <v>5.8823529411764705E-2</v>
      </c>
      <c r="AP92" s="7">
        <v>1.1616132500336107E-9</v>
      </c>
      <c r="AQ92" s="59">
        <v>3.0753561259274535E-2</v>
      </c>
      <c r="AR92" s="60"/>
    </row>
    <row r="93" spans="30:44" x14ac:dyDescent="0.25">
      <c r="AD93" s="70"/>
      <c r="AE93" s="5">
        <v>2</v>
      </c>
      <c r="AF93" s="3">
        <v>42</v>
      </c>
      <c r="AG93" s="6">
        <v>0.97674418604651159</v>
      </c>
      <c r="AH93" s="20">
        <v>48</v>
      </c>
      <c r="AI93" s="6">
        <v>0.97959183673469385</v>
      </c>
      <c r="AJ93" s="20">
        <v>3</v>
      </c>
      <c r="AK93" s="6">
        <v>0.375</v>
      </c>
      <c r="AL93" s="3">
        <v>18</v>
      </c>
      <c r="AM93" s="6">
        <v>0.94736842105263153</v>
      </c>
      <c r="AN93" s="3">
        <v>111</v>
      </c>
      <c r="AO93" s="6">
        <v>0.9327731092436975</v>
      </c>
      <c r="AP93" s="7"/>
      <c r="AQ93" s="59">
        <v>6.9868269447387497E-13</v>
      </c>
      <c r="AR93" s="60"/>
    </row>
    <row r="94" spans="30:44" x14ac:dyDescent="0.25">
      <c r="AD94" s="70"/>
      <c r="AE94" s="5">
        <v>3</v>
      </c>
      <c r="AF94" s="3">
        <v>0</v>
      </c>
      <c r="AG94" s="6">
        <v>0</v>
      </c>
      <c r="AH94" s="20">
        <v>0</v>
      </c>
      <c r="AI94" s="6">
        <v>0</v>
      </c>
      <c r="AJ94" s="20">
        <v>0</v>
      </c>
      <c r="AK94" s="6">
        <v>0</v>
      </c>
      <c r="AL94" s="3">
        <v>1</v>
      </c>
      <c r="AM94" s="6">
        <v>5.2631578947368418E-2</v>
      </c>
      <c r="AN94" s="3">
        <v>1</v>
      </c>
      <c r="AO94" s="6">
        <v>8.4033613445378148E-3</v>
      </c>
      <c r="AP94" s="7"/>
      <c r="AQ94" s="59" t="s">
        <v>55</v>
      </c>
      <c r="AR94" s="60"/>
    </row>
    <row r="95" spans="30:44" x14ac:dyDescent="0.25">
      <c r="AD95" s="75" t="s">
        <v>20</v>
      </c>
      <c r="AE95" s="11">
        <v>1</v>
      </c>
      <c r="AF95" s="12">
        <v>28</v>
      </c>
      <c r="AG95" s="13">
        <v>0.65116279069767447</v>
      </c>
      <c r="AH95" s="21">
        <v>29</v>
      </c>
      <c r="AI95" s="13">
        <v>0.59183673469387754</v>
      </c>
      <c r="AJ95" s="21">
        <v>8</v>
      </c>
      <c r="AK95" s="13">
        <v>1</v>
      </c>
      <c r="AL95" s="12">
        <v>5</v>
      </c>
      <c r="AM95" s="13">
        <v>0.26315789473684209</v>
      </c>
      <c r="AN95" s="12">
        <v>70</v>
      </c>
      <c r="AO95" s="13">
        <v>0.58823529411764708</v>
      </c>
      <c r="AP95" s="14">
        <v>8.0597045444386839E-2</v>
      </c>
      <c r="AQ95" s="66">
        <v>5.6979907794355174E-5</v>
      </c>
      <c r="AR95" s="67"/>
    </row>
    <row r="96" spans="30:44" x14ac:dyDescent="0.25">
      <c r="AD96" s="70"/>
      <c r="AE96" s="5">
        <v>2</v>
      </c>
      <c r="AF96" s="3">
        <v>15</v>
      </c>
      <c r="AG96" s="6">
        <v>0.34883720930232559</v>
      </c>
      <c r="AH96" s="20">
        <v>20</v>
      </c>
      <c r="AI96" s="6">
        <v>0.40816326530612246</v>
      </c>
      <c r="AJ96" s="20">
        <v>0</v>
      </c>
      <c r="AK96" s="6">
        <v>0</v>
      </c>
      <c r="AL96" s="3">
        <v>13</v>
      </c>
      <c r="AM96" s="6">
        <v>0.68421052631578949</v>
      </c>
      <c r="AN96" s="3">
        <v>48</v>
      </c>
      <c r="AO96" s="6">
        <v>0.40336134453781514</v>
      </c>
      <c r="AP96" s="7"/>
      <c r="AQ96" s="59">
        <v>5.0017185783033504E-7</v>
      </c>
      <c r="AR96" s="60"/>
    </row>
    <row r="97" spans="30:44" x14ac:dyDescent="0.25">
      <c r="AD97" s="72"/>
      <c r="AE97" s="15">
        <v>3</v>
      </c>
      <c r="AF97" s="16">
        <v>0</v>
      </c>
      <c r="AG97" s="9">
        <v>0</v>
      </c>
      <c r="AH97" s="22">
        <v>0</v>
      </c>
      <c r="AI97" s="9">
        <v>0</v>
      </c>
      <c r="AJ97" s="22">
        <v>0</v>
      </c>
      <c r="AK97" s="9">
        <v>0</v>
      </c>
      <c r="AL97" s="16">
        <v>1</v>
      </c>
      <c r="AM97" s="9">
        <v>5.2631578947368418E-2</v>
      </c>
      <c r="AN97" s="16">
        <v>1</v>
      </c>
      <c r="AO97" s="9">
        <v>8.4033613445378148E-3</v>
      </c>
      <c r="AP97" s="17"/>
      <c r="AQ97" s="68" t="s">
        <v>55</v>
      </c>
      <c r="AR97" s="69"/>
    </row>
    <row r="98" spans="30:44" x14ac:dyDescent="0.25">
      <c r="AD98" s="76" t="s">
        <v>21</v>
      </c>
      <c r="AE98" s="5">
        <v>1</v>
      </c>
      <c r="AF98" s="3">
        <v>8</v>
      </c>
      <c r="AG98" s="6">
        <v>0.18604651162790697</v>
      </c>
      <c r="AH98" s="20">
        <v>8</v>
      </c>
      <c r="AI98" s="6">
        <v>0.16326530612244897</v>
      </c>
      <c r="AJ98" s="20">
        <v>0</v>
      </c>
      <c r="AK98" s="6">
        <v>0</v>
      </c>
      <c r="AL98" s="3">
        <v>1</v>
      </c>
      <c r="AM98" s="6">
        <v>5.2631578947368418E-2</v>
      </c>
      <c r="AN98" s="3">
        <v>17</v>
      </c>
      <c r="AO98" s="6">
        <v>0.14285714285714285</v>
      </c>
      <c r="AP98" s="7">
        <v>0.41795749915712288</v>
      </c>
      <c r="AQ98" s="59">
        <v>6.5062933182003738E-3</v>
      </c>
      <c r="AR98" s="60"/>
    </row>
    <row r="99" spans="30:44" x14ac:dyDescent="0.25">
      <c r="AD99" s="72"/>
      <c r="AE99" s="15">
        <v>2</v>
      </c>
      <c r="AF99" s="16">
        <v>35</v>
      </c>
      <c r="AG99" s="9">
        <v>0.81395348837209303</v>
      </c>
      <c r="AH99" s="22">
        <v>41</v>
      </c>
      <c r="AI99" s="9">
        <v>0.83673469387755106</v>
      </c>
      <c r="AJ99" s="22">
        <v>8</v>
      </c>
      <c r="AK99" s="9">
        <v>1</v>
      </c>
      <c r="AL99" s="16">
        <v>18</v>
      </c>
      <c r="AM99" s="9">
        <v>0.94736842105263153</v>
      </c>
      <c r="AN99" s="16">
        <v>102</v>
      </c>
      <c r="AO99" s="9">
        <v>0.8571428571428571</v>
      </c>
      <c r="AP99" s="17"/>
      <c r="AQ99" s="59">
        <v>6.360650091419114E-8</v>
      </c>
      <c r="AR99" s="60"/>
    </row>
    <row r="100" spans="30:44" x14ac:dyDescent="0.25">
      <c r="AD100" s="76" t="s">
        <v>23</v>
      </c>
      <c r="AE100" s="5">
        <v>1</v>
      </c>
      <c r="AF100" s="3">
        <v>3</v>
      </c>
      <c r="AG100" s="6">
        <v>6.9767441860465115E-2</v>
      </c>
      <c r="AH100" s="20">
        <v>0</v>
      </c>
      <c r="AI100" s="6">
        <v>0</v>
      </c>
      <c r="AJ100" s="20">
        <v>2</v>
      </c>
      <c r="AK100" s="6">
        <v>0.25</v>
      </c>
      <c r="AL100" s="3">
        <v>0</v>
      </c>
      <c r="AM100" s="6">
        <v>0</v>
      </c>
      <c r="AN100" s="3">
        <v>5</v>
      </c>
      <c r="AO100" s="6">
        <v>4.2016806722689079E-2</v>
      </c>
      <c r="AP100" s="7">
        <v>7.9485852517277022E-3</v>
      </c>
      <c r="AQ100" s="59">
        <v>0.11384629800665802</v>
      </c>
      <c r="AR100" s="60"/>
    </row>
    <row r="101" spans="30:44" x14ac:dyDescent="0.25">
      <c r="AD101" s="70"/>
      <c r="AE101" s="5">
        <v>2</v>
      </c>
      <c r="AF101" s="3">
        <v>40</v>
      </c>
      <c r="AG101" s="6">
        <v>0.93023255813953487</v>
      </c>
      <c r="AH101" s="20">
        <v>49</v>
      </c>
      <c r="AI101" s="6">
        <v>1</v>
      </c>
      <c r="AJ101" s="20">
        <v>6</v>
      </c>
      <c r="AK101" s="6">
        <v>0.75</v>
      </c>
      <c r="AL101" s="3">
        <v>19</v>
      </c>
      <c r="AM101" s="6">
        <v>1</v>
      </c>
      <c r="AN101" s="3">
        <v>114</v>
      </c>
      <c r="AO101" s="6">
        <v>0.95798319327731096</v>
      </c>
      <c r="AP101" s="7"/>
      <c r="AQ101" s="59">
        <v>2.8084791354819426E-11</v>
      </c>
      <c r="AR101" s="60"/>
    </row>
    <row r="102" spans="30:44" x14ac:dyDescent="0.25">
      <c r="AD102" s="75" t="s">
        <v>24</v>
      </c>
      <c r="AE102" s="11">
        <v>1</v>
      </c>
      <c r="AF102" s="12">
        <v>9</v>
      </c>
      <c r="AG102" s="13">
        <v>0.20930232558139536</v>
      </c>
      <c r="AH102" s="21">
        <v>3</v>
      </c>
      <c r="AI102" s="13">
        <v>6.1224489795918366E-2</v>
      </c>
      <c r="AJ102" s="21">
        <v>0</v>
      </c>
      <c r="AK102" s="13">
        <v>0</v>
      </c>
      <c r="AL102" s="12">
        <v>0</v>
      </c>
      <c r="AM102" s="13">
        <v>0</v>
      </c>
      <c r="AN102" s="12">
        <v>12</v>
      </c>
      <c r="AO102" s="13">
        <v>0.10084033613445378</v>
      </c>
      <c r="AP102" s="14">
        <v>2.210839139611398E-3</v>
      </c>
      <c r="AQ102" s="66">
        <v>6.4077506451059502E-2</v>
      </c>
      <c r="AR102" s="67"/>
    </row>
    <row r="103" spans="30:44" x14ac:dyDescent="0.25">
      <c r="AD103" s="70"/>
      <c r="AE103" s="5">
        <v>2</v>
      </c>
      <c r="AF103" s="3">
        <v>17</v>
      </c>
      <c r="AG103" s="6">
        <v>0.39534883720930231</v>
      </c>
      <c r="AH103" s="20">
        <v>19</v>
      </c>
      <c r="AI103" s="6">
        <v>0.38775510204081631</v>
      </c>
      <c r="AJ103" s="20">
        <v>4</v>
      </c>
      <c r="AK103" s="6">
        <v>0.5</v>
      </c>
      <c r="AL103" s="3">
        <v>2</v>
      </c>
      <c r="AM103" s="6">
        <v>0.10526315789473684</v>
      </c>
      <c r="AN103" s="3">
        <v>42</v>
      </c>
      <c r="AO103" s="6">
        <v>0.35294117647058826</v>
      </c>
      <c r="AP103" s="8"/>
      <c r="AQ103" s="59">
        <v>0.16652801950456872</v>
      </c>
      <c r="AR103" s="60"/>
    </row>
    <row r="104" spans="30:44" x14ac:dyDescent="0.25">
      <c r="AD104" s="70"/>
      <c r="AE104" s="5">
        <v>3</v>
      </c>
      <c r="AF104" s="3">
        <v>2</v>
      </c>
      <c r="AG104" s="6">
        <v>4.6511627906976744E-2</v>
      </c>
      <c r="AH104" s="20">
        <v>6</v>
      </c>
      <c r="AI104" s="6">
        <v>0.12244897959183673</v>
      </c>
      <c r="AJ104" s="20">
        <v>4</v>
      </c>
      <c r="AK104" s="6">
        <v>0.5</v>
      </c>
      <c r="AL104" s="3">
        <v>2</v>
      </c>
      <c r="AM104" s="6">
        <v>0.10526315789473684</v>
      </c>
      <c r="AN104" s="3">
        <v>14</v>
      </c>
      <c r="AO104" s="6">
        <v>0.11764705882352941</v>
      </c>
      <c r="AP104" s="8"/>
      <c r="AQ104" s="59">
        <v>0.43022269113219114</v>
      </c>
      <c r="AR104" s="60"/>
    </row>
    <row r="105" spans="30:44" x14ac:dyDescent="0.25">
      <c r="AD105" s="72"/>
      <c r="AE105" s="15">
        <v>4</v>
      </c>
      <c r="AF105" s="16">
        <v>15</v>
      </c>
      <c r="AG105" s="9">
        <v>0.34883720930232559</v>
      </c>
      <c r="AH105" s="22">
        <v>21</v>
      </c>
      <c r="AI105" s="9">
        <v>0.42857142857142855</v>
      </c>
      <c r="AJ105" s="22">
        <v>0</v>
      </c>
      <c r="AK105" s="9">
        <v>0</v>
      </c>
      <c r="AL105" s="16">
        <v>15</v>
      </c>
      <c r="AM105" s="9">
        <v>0.78947368421052633</v>
      </c>
      <c r="AN105" s="16">
        <v>51</v>
      </c>
      <c r="AO105" s="9">
        <v>0.42857142857142855</v>
      </c>
      <c r="AP105" s="10"/>
      <c r="AQ105" s="68">
        <v>2.7122742305438894E-7</v>
      </c>
      <c r="AR105" s="69"/>
    </row>
    <row r="106" spans="30:44" x14ac:dyDescent="0.25">
      <c r="AD106" s="91" t="s">
        <v>31</v>
      </c>
      <c r="AE106" s="92"/>
      <c r="AF106" s="18">
        <v>43</v>
      </c>
      <c r="AG106" s="9">
        <v>1</v>
      </c>
      <c r="AH106" s="18">
        <v>49</v>
      </c>
      <c r="AI106" s="9">
        <v>1</v>
      </c>
      <c r="AJ106" s="18">
        <v>8</v>
      </c>
      <c r="AK106" s="9">
        <v>1</v>
      </c>
      <c r="AL106" s="18">
        <v>19</v>
      </c>
      <c r="AM106" s="9">
        <v>1</v>
      </c>
      <c r="AN106" s="18">
        <v>119</v>
      </c>
      <c r="AO106" s="9">
        <v>1</v>
      </c>
      <c r="AP106" s="10"/>
      <c r="AQ106" s="23"/>
      <c r="AR106" s="10"/>
    </row>
  </sheetData>
  <mergeCells count="164">
    <mergeCell ref="BH5:BH6"/>
    <mergeCell ref="AT7:AT10"/>
    <mergeCell ref="AT13:AT14"/>
    <mergeCell ref="AW13:AW14"/>
    <mergeCell ref="AD100:AD101"/>
    <mergeCell ref="AD102:AD105"/>
    <mergeCell ref="AQ102:AR102"/>
    <mergeCell ref="AQ103:AR103"/>
    <mergeCell ref="AQ104:AR104"/>
    <mergeCell ref="AQ105:AR105"/>
    <mergeCell ref="AD51:AD52"/>
    <mergeCell ref="AD54:AD56"/>
    <mergeCell ref="AD57:AD59"/>
    <mergeCell ref="AD60:AD63"/>
    <mergeCell ref="AD64:AD66"/>
    <mergeCell ref="AD67:AD72"/>
    <mergeCell ref="AL5:AL6"/>
    <mergeCell ref="AM5:AM6"/>
    <mergeCell ref="AN5:AN6"/>
    <mergeCell ref="AO5:AO6"/>
    <mergeCell ref="AP5:AP6"/>
    <mergeCell ref="AQ22:AR22"/>
    <mergeCell ref="AQ23:AR23"/>
    <mergeCell ref="AQ24:AR24"/>
    <mergeCell ref="AQ25:AR25"/>
    <mergeCell ref="AQ26:AR26"/>
    <mergeCell ref="AQ15:AR15"/>
    <mergeCell ref="AQ16:AR16"/>
    <mergeCell ref="AQ17:AR17"/>
    <mergeCell ref="AD106:AE106"/>
    <mergeCell ref="AQ96:AR96"/>
    <mergeCell ref="AQ97:AR97"/>
    <mergeCell ref="AQ98:AR98"/>
    <mergeCell ref="AQ99:AR99"/>
    <mergeCell ref="AQ100:AR100"/>
    <mergeCell ref="AQ101:AR101"/>
    <mergeCell ref="AD95:AD97"/>
    <mergeCell ref="AD98:AD99"/>
    <mergeCell ref="AQ91:AR91"/>
    <mergeCell ref="AQ92:AR92"/>
    <mergeCell ref="AQ93:AR93"/>
    <mergeCell ref="AQ94:AR94"/>
    <mergeCell ref="AQ95:AR95"/>
    <mergeCell ref="AD90:AD91"/>
    <mergeCell ref="AD92:AD94"/>
    <mergeCell ref="AQ86:AR86"/>
    <mergeCell ref="AQ87:AR87"/>
    <mergeCell ref="AQ88:AR88"/>
    <mergeCell ref="AQ89:AR89"/>
    <mergeCell ref="AQ90:AR90"/>
    <mergeCell ref="AD85:AD86"/>
    <mergeCell ref="AD87:AD89"/>
    <mergeCell ref="AQ81:AR81"/>
    <mergeCell ref="AQ82:AR82"/>
    <mergeCell ref="AQ83:AR83"/>
    <mergeCell ref="AQ84:AR84"/>
    <mergeCell ref="AQ85:AR85"/>
    <mergeCell ref="AD79:AD81"/>
    <mergeCell ref="AD82:AD84"/>
    <mergeCell ref="AQ75:AR75"/>
    <mergeCell ref="AQ76:AR76"/>
    <mergeCell ref="AQ77:AR77"/>
    <mergeCell ref="AQ78:AR78"/>
    <mergeCell ref="AQ79:AR79"/>
    <mergeCell ref="AQ80:AR80"/>
    <mergeCell ref="AD73:AD75"/>
    <mergeCell ref="AD76:AD78"/>
    <mergeCell ref="AQ68:AR68"/>
    <mergeCell ref="AQ69:AR69"/>
    <mergeCell ref="AQ70:AR70"/>
    <mergeCell ref="AQ71:AR71"/>
    <mergeCell ref="AQ72:AR72"/>
    <mergeCell ref="AQ73:AR73"/>
    <mergeCell ref="AQ74:AR74"/>
    <mergeCell ref="AQ60:AR60"/>
    <mergeCell ref="AQ61:AR61"/>
    <mergeCell ref="AQ62:AR62"/>
    <mergeCell ref="AQ63:AR63"/>
    <mergeCell ref="AQ64:AR64"/>
    <mergeCell ref="AQ65:AR65"/>
    <mergeCell ref="AQ66:AR66"/>
    <mergeCell ref="AQ67:AR67"/>
    <mergeCell ref="AQ53:AR53"/>
    <mergeCell ref="AQ54:AR54"/>
    <mergeCell ref="AQ55:AR55"/>
    <mergeCell ref="AQ56:AR56"/>
    <mergeCell ref="AQ57:AR57"/>
    <mergeCell ref="AQ58:AR58"/>
    <mergeCell ref="AQ59:AR59"/>
    <mergeCell ref="AQ47:AR47"/>
    <mergeCell ref="AQ48:AR48"/>
    <mergeCell ref="AQ49:AR49"/>
    <mergeCell ref="AQ50:AR50"/>
    <mergeCell ref="AQ51:AR51"/>
    <mergeCell ref="AQ52:AR52"/>
    <mergeCell ref="AD46:AD48"/>
    <mergeCell ref="AD49:AD50"/>
    <mergeCell ref="AQ42:AR42"/>
    <mergeCell ref="AQ43:AR43"/>
    <mergeCell ref="AQ44:AR44"/>
    <mergeCell ref="AQ45:AR45"/>
    <mergeCell ref="AQ46:AR46"/>
    <mergeCell ref="AD41:AD45"/>
    <mergeCell ref="AQ37:AR37"/>
    <mergeCell ref="AQ38:AR38"/>
    <mergeCell ref="AQ39:AR39"/>
    <mergeCell ref="AQ40:AR40"/>
    <mergeCell ref="AQ41:AR41"/>
    <mergeCell ref="AD36:AD38"/>
    <mergeCell ref="AD39:AD40"/>
    <mergeCell ref="AQ32:AR32"/>
    <mergeCell ref="AQ33:AR33"/>
    <mergeCell ref="AQ34:AR34"/>
    <mergeCell ref="AQ35:AR35"/>
    <mergeCell ref="AQ36:AR36"/>
    <mergeCell ref="AD32:AD35"/>
    <mergeCell ref="AQ18:AR18"/>
    <mergeCell ref="AQ19:AR19"/>
    <mergeCell ref="AQ20:AR20"/>
    <mergeCell ref="AU13:AU14"/>
    <mergeCell ref="AV13:AV14"/>
    <mergeCell ref="AQ11:AR11"/>
    <mergeCell ref="AQ12:AR12"/>
    <mergeCell ref="AQ13:AR13"/>
    <mergeCell ref="AQ14:AR14"/>
    <mergeCell ref="BE5:BE6"/>
    <mergeCell ref="BF5:BF6"/>
    <mergeCell ref="BG5:BG6"/>
    <mergeCell ref="AQ6:AR6"/>
    <mergeCell ref="AX5:AX6"/>
    <mergeCell ref="AY5:AY6"/>
    <mergeCell ref="AZ5:AZ6"/>
    <mergeCell ref="BA5:BA6"/>
    <mergeCell ref="BB5:BB6"/>
    <mergeCell ref="BC5:BC6"/>
    <mergeCell ref="AV5:AV6"/>
    <mergeCell ref="AW5:AW6"/>
    <mergeCell ref="AQ4:AR5"/>
    <mergeCell ref="AT4:BA4"/>
    <mergeCell ref="AT5:AU6"/>
    <mergeCell ref="J3:K3"/>
    <mergeCell ref="O3:P3"/>
    <mergeCell ref="T3:U3"/>
    <mergeCell ref="Y3:Z3"/>
    <mergeCell ref="AQ7:AR7"/>
    <mergeCell ref="AQ8:AR8"/>
    <mergeCell ref="AQ9:AR9"/>
    <mergeCell ref="AQ10:AR10"/>
    <mergeCell ref="BD5:BD6"/>
    <mergeCell ref="AD7:AD31"/>
    <mergeCell ref="AD4:AE6"/>
    <mergeCell ref="AF4:AP4"/>
    <mergeCell ref="AF5:AF6"/>
    <mergeCell ref="AG5:AG6"/>
    <mergeCell ref="AH5:AH6"/>
    <mergeCell ref="AI5:AI6"/>
    <mergeCell ref="AJ5:AJ6"/>
    <mergeCell ref="AK5:AK6"/>
    <mergeCell ref="AQ27:AR27"/>
    <mergeCell ref="AQ28:AR28"/>
    <mergeCell ref="AQ29:AR29"/>
    <mergeCell ref="AQ30:AR30"/>
    <mergeCell ref="AQ31:AR31"/>
    <mergeCell ref="AQ21:AR21"/>
  </mergeCells>
  <conditionalFormatting sqref="AP4:AQ106">
    <cfRule type="cellIs" dxfId="1" priority="1" operator="lessThan">
      <formula>0.05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7BEB-EEF5-437C-AA81-84FE25C8B091}">
  <dimension ref="A3:AR105"/>
  <sheetViews>
    <sheetView topLeftCell="A18" workbookViewId="0">
      <selection activeCell="A27" sqref="A27"/>
    </sheetView>
  </sheetViews>
  <sheetFormatPr defaultColWidth="11.42578125" defaultRowHeight="15" x14ac:dyDescent="0.25"/>
  <cols>
    <col min="1" max="1" width="37" bestFit="1" customWidth="1"/>
    <col min="2" max="2" width="23.85546875" bestFit="1" customWidth="1"/>
    <col min="3" max="3" width="3" bestFit="1" customWidth="1"/>
    <col min="4" max="4" width="2" bestFit="1" customWidth="1"/>
    <col min="5" max="5" width="3" bestFit="1" customWidth="1"/>
    <col min="6" max="6" width="12.5703125" bestFit="1" customWidth="1"/>
    <col min="7" max="7" width="12.5703125" customWidth="1"/>
    <col min="8" max="8" width="11.42578125" style="19"/>
    <col min="9" max="9" width="9" bestFit="1" customWidth="1"/>
    <col min="10" max="10" width="6.85546875" bestFit="1" customWidth="1"/>
    <col min="11" max="11" width="7.140625" style="4" bestFit="1" customWidth="1"/>
    <col min="12" max="12" width="11" bestFit="1" customWidth="1"/>
    <col min="13" max="13" width="7.140625" style="4" bestFit="1" customWidth="1"/>
    <col min="14" max="14" width="12.85546875" customWidth="1"/>
    <col min="15" max="15" width="7.140625" style="4" bestFit="1" customWidth="1"/>
    <col min="16" max="16" width="4.42578125" bestFit="1" customWidth="1"/>
    <col min="17" max="17" width="7.140625" style="4" bestFit="1" customWidth="1"/>
    <col min="18" max="18" width="5.42578125" bestFit="1" customWidth="1"/>
    <col min="19" max="19" width="7.140625" style="4" bestFit="1" customWidth="1"/>
    <col min="20" max="20" width="7.85546875" customWidth="1"/>
    <col min="22" max="22" width="16" customWidth="1"/>
    <col min="23" max="23" width="4" customWidth="1"/>
    <col min="24" max="24" width="14.85546875" bestFit="1" customWidth="1"/>
    <col min="25" max="25" width="5" bestFit="1" customWidth="1"/>
    <col min="26" max="26" width="6.85546875" bestFit="1" customWidth="1"/>
    <col min="27" max="27" width="9.42578125" customWidth="1"/>
    <col min="28" max="28" width="11" bestFit="1" customWidth="1"/>
    <col min="29" max="29" width="6.140625" bestFit="1" customWidth="1"/>
    <col min="31" max="31" width="12.28515625" customWidth="1"/>
    <col min="33" max="33" width="7.140625" bestFit="1" customWidth="1"/>
    <col min="34" max="34" width="4.42578125" bestFit="1" customWidth="1"/>
    <col min="35" max="35" width="6.140625" bestFit="1" customWidth="1"/>
    <col min="36" max="36" width="5.42578125" bestFit="1" customWidth="1"/>
    <col min="37" max="37" width="7.140625" bestFit="1" customWidth="1"/>
    <col min="38" max="38" width="8.5703125" customWidth="1"/>
    <col min="44" max="44" width="12" bestFit="1" customWidth="1"/>
  </cols>
  <sheetData>
    <row r="3" spans="1:44" x14ac:dyDescent="0.25">
      <c r="H3" s="77" t="s">
        <v>49</v>
      </c>
      <c r="I3" s="78"/>
      <c r="J3" s="83" t="s">
        <v>47</v>
      </c>
      <c r="K3" s="83"/>
      <c r="L3" s="83"/>
      <c r="M3" s="83"/>
      <c r="N3" s="83"/>
      <c r="O3" s="83"/>
      <c r="P3" s="83"/>
      <c r="Q3" s="83"/>
      <c r="R3" s="83"/>
      <c r="S3" s="83"/>
      <c r="T3" s="84"/>
      <c r="U3" s="85" t="s">
        <v>53</v>
      </c>
      <c r="V3" s="86"/>
    </row>
    <row r="4" spans="1:44" x14ac:dyDescent="0.25">
      <c r="H4" s="79"/>
      <c r="I4" s="80"/>
      <c r="J4" s="89" t="s">
        <v>39</v>
      </c>
      <c r="K4" s="89" t="s">
        <v>48</v>
      </c>
      <c r="L4" s="89" t="s">
        <v>40</v>
      </c>
      <c r="M4" s="89" t="s">
        <v>48</v>
      </c>
      <c r="N4" s="89" t="s">
        <v>52</v>
      </c>
      <c r="O4" s="89" t="s">
        <v>48</v>
      </c>
      <c r="P4" s="89" t="s">
        <v>41</v>
      </c>
      <c r="Q4" s="89" t="s">
        <v>48</v>
      </c>
      <c r="R4" s="89" t="s">
        <v>50</v>
      </c>
      <c r="S4" s="89" t="s">
        <v>48</v>
      </c>
      <c r="T4" s="97" t="s">
        <v>46</v>
      </c>
      <c r="U4" s="87"/>
      <c r="V4" s="88"/>
      <c r="X4" s="93" t="s">
        <v>56</v>
      </c>
      <c r="Y4" s="93"/>
      <c r="Z4" s="93"/>
      <c r="AA4" s="93"/>
      <c r="AB4" s="93"/>
      <c r="AC4" s="93"/>
      <c r="AD4" s="93"/>
      <c r="AE4" s="93"/>
    </row>
    <row r="5" spans="1:44" x14ac:dyDescent="0.25">
      <c r="A5" s="37" t="s">
        <v>20</v>
      </c>
      <c r="B5" t="s">
        <v>36</v>
      </c>
      <c r="H5" s="81"/>
      <c r="I5" s="82"/>
      <c r="J5" s="90"/>
      <c r="K5" s="90"/>
      <c r="L5" s="90"/>
      <c r="M5" s="90"/>
      <c r="N5" s="90"/>
      <c r="O5" s="90"/>
      <c r="P5" s="90"/>
      <c r="Q5" s="90"/>
      <c r="R5" s="90"/>
      <c r="S5" s="90"/>
      <c r="T5" s="80"/>
      <c r="U5" s="98" t="s">
        <v>54</v>
      </c>
      <c r="V5" s="99"/>
      <c r="X5" s="61" t="s">
        <v>49</v>
      </c>
      <c r="Y5" s="61"/>
      <c r="Z5" s="61" t="s">
        <v>39</v>
      </c>
      <c r="AA5" s="61" t="s">
        <v>48</v>
      </c>
      <c r="AB5" s="61" t="s">
        <v>40</v>
      </c>
      <c r="AC5" s="61" t="s">
        <v>48</v>
      </c>
      <c r="AD5" s="61" t="s">
        <v>57</v>
      </c>
      <c r="AE5" s="61" t="s">
        <v>52</v>
      </c>
      <c r="AF5" s="61" t="s">
        <v>57</v>
      </c>
      <c r="AG5" s="61" t="s">
        <v>48</v>
      </c>
      <c r="AH5" s="61" t="s">
        <v>41</v>
      </c>
      <c r="AI5" s="61" t="s">
        <v>48</v>
      </c>
      <c r="AJ5" s="61" t="s">
        <v>50</v>
      </c>
      <c r="AK5" s="61" t="s">
        <v>48</v>
      </c>
      <c r="AL5" s="61" t="s">
        <v>46</v>
      </c>
    </row>
    <row r="6" spans="1:44" x14ac:dyDescent="0.25">
      <c r="A6" s="37" t="s">
        <v>14</v>
      </c>
      <c r="B6" t="s">
        <v>36</v>
      </c>
      <c r="H6" s="71" t="s">
        <v>51</v>
      </c>
      <c r="I6" s="11">
        <v>11</v>
      </c>
      <c r="J6" s="12">
        <v>1</v>
      </c>
      <c r="K6" s="13">
        <f>+J6/$J$105</f>
        <v>2.3255813953488372E-2</v>
      </c>
      <c r="L6" s="12">
        <v>3</v>
      </c>
      <c r="M6" s="13">
        <f>+L6/$L$105</f>
        <v>6.1224489795918366E-2</v>
      </c>
      <c r="N6" s="12">
        <v>0</v>
      </c>
      <c r="O6" s="13">
        <f>+N6/$N$105</f>
        <v>0</v>
      </c>
      <c r="P6" s="12">
        <v>1</v>
      </c>
      <c r="Q6" s="13">
        <f>+P6/$P$105</f>
        <v>5.2631578947368418E-2</v>
      </c>
      <c r="R6" s="12">
        <v>5</v>
      </c>
      <c r="S6" s="13">
        <f>+R6/$R$105</f>
        <v>4.2016806722689079E-2</v>
      </c>
      <c r="T6" s="14">
        <v>0.34371101857862452</v>
      </c>
      <c r="U6" s="57">
        <v>3.8433930236781717E-2</v>
      </c>
      <c r="V6" s="58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</row>
    <row r="7" spans="1:44" x14ac:dyDescent="0.25">
      <c r="A7" s="37" t="s">
        <v>19</v>
      </c>
      <c r="B7" t="s">
        <v>36</v>
      </c>
      <c r="H7" s="70"/>
      <c r="I7" s="5">
        <v>12</v>
      </c>
      <c r="J7" s="3">
        <v>1</v>
      </c>
      <c r="K7" s="6">
        <f t="shared" ref="K7:K70" si="0">+J7/$J$105</f>
        <v>2.3255813953488372E-2</v>
      </c>
      <c r="L7" s="3">
        <v>1</v>
      </c>
      <c r="M7" s="6">
        <f t="shared" ref="M7:M70" si="1">+L7/$L$105</f>
        <v>2.0408163265306121E-2</v>
      </c>
      <c r="N7" s="3">
        <v>0</v>
      </c>
      <c r="O7" s="6">
        <f t="shared" ref="O7:O70" si="2">+N7/$N$105</f>
        <v>0</v>
      </c>
      <c r="P7" s="3">
        <v>1</v>
      </c>
      <c r="Q7" s="6">
        <f t="shared" ref="Q7:Q70" si="3">+P7/$P$105</f>
        <v>5.2631578947368418E-2</v>
      </c>
      <c r="R7" s="3">
        <v>3</v>
      </c>
      <c r="S7" s="6">
        <f t="shared" ref="S7:S70" si="4">+R7/$R$105</f>
        <v>2.5210084033613446E-2</v>
      </c>
      <c r="T7" s="7"/>
      <c r="U7" s="59">
        <v>0.29184054514378838</v>
      </c>
      <c r="V7" s="60"/>
      <c r="X7" s="94" t="s">
        <v>37</v>
      </c>
      <c r="Y7" s="33">
        <v>2021</v>
      </c>
      <c r="Z7" s="3">
        <v>18</v>
      </c>
      <c r="AA7" s="6">
        <f>+Z7/AJ7</f>
        <v>0.33962264150943394</v>
      </c>
      <c r="AB7" s="3">
        <v>24</v>
      </c>
      <c r="AC7" s="6">
        <f>+AB7/AJ7</f>
        <v>0.45283018867924529</v>
      </c>
      <c r="AD7" s="6"/>
      <c r="AE7" s="3">
        <v>2</v>
      </c>
      <c r="AF7" s="6"/>
      <c r="AG7" s="6">
        <f>+AE7/AJ7</f>
        <v>3.7735849056603772E-2</v>
      </c>
      <c r="AH7" s="3">
        <v>9</v>
      </c>
      <c r="AI7" s="6">
        <f>+AH7/AJ7</f>
        <v>0.16981132075471697</v>
      </c>
      <c r="AJ7" s="3">
        <v>53</v>
      </c>
      <c r="AK7" s="6">
        <f>+AA7+AC7+AG7+AI7</f>
        <v>1</v>
      </c>
      <c r="AL7" s="25">
        <v>6.0343422972379823E-3</v>
      </c>
    </row>
    <row r="8" spans="1:44" x14ac:dyDescent="0.25">
      <c r="A8" s="37" t="s">
        <v>24</v>
      </c>
      <c r="B8" t="s">
        <v>36</v>
      </c>
      <c r="H8" s="70"/>
      <c r="I8" s="5">
        <v>13</v>
      </c>
      <c r="J8" s="3">
        <v>1</v>
      </c>
      <c r="K8" s="6">
        <f t="shared" si="0"/>
        <v>2.3255813953488372E-2</v>
      </c>
      <c r="L8" s="3">
        <v>1</v>
      </c>
      <c r="M8" s="6">
        <f t="shared" si="1"/>
        <v>2.0408163265306121E-2</v>
      </c>
      <c r="N8" s="3">
        <v>1</v>
      </c>
      <c r="O8" s="6">
        <f t="shared" si="2"/>
        <v>0.125</v>
      </c>
      <c r="P8" s="3">
        <v>1</v>
      </c>
      <c r="Q8" s="6">
        <f t="shared" si="3"/>
        <v>5.2631578947368418E-2</v>
      </c>
      <c r="R8" s="3">
        <v>4</v>
      </c>
      <c r="S8" s="6">
        <f t="shared" si="4"/>
        <v>3.3613445378151259E-2</v>
      </c>
      <c r="T8" s="7"/>
      <c r="U8" s="59">
        <v>1</v>
      </c>
      <c r="V8" s="60"/>
      <c r="X8" s="94"/>
      <c r="Y8" s="33">
        <v>2022</v>
      </c>
      <c r="Z8" s="3">
        <v>17</v>
      </c>
      <c r="AA8" s="6">
        <f>+Z8/AJ8</f>
        <v>0.32692307692307693</v>
      </c>
      <c r="AB8" s="3">
        <v>23</v>
      </c>
      <c r="AC8" s="6">
        <f>+AB8/AJ8</f>
        <v>0.44230769230769229</v>
      </c>
      <c r="AD8" s="6">
        <f>+(AB8+AB7)/(AJ7+AJ8)</f>
        <v>0.44761904761904764</v>
      </c>
      <c r="AE8" s="3">
        <v>3</v>
      </c>
      <c r="AF8" s="6">
        <f>+(AE8+AE7)/(AJ7+AJ8)</f>
        <v>4.7619047619047616E-2</v>
      </c>
      <c r="AG8" s="6">
        <f>+AE8/AJ8</f>
        <v>5.7692307692307696E-2</v>
      </c>
      <c r="AH8" s="3">
        <v>9</v>
      </c>
      <c r="AI8" s="6">
        <f t="shared" ref="AI8:AI10" si="5">+AH8/AJ8</f>
        <v>0.17307692307692307</v>
      </c>
      <c r="AJ8" s="3">
        <v>52</v>
      </c>
      <c r="AK8" s="6">
        <f>+AA8+AC8+AG8+AI8</f>
        <v>1</v>
      </c>
      <c r="AL8" s="7"/>
    </row>
    <row r="9" spans="1:44" x14ac:dyDescent="0.25">
      <c r="A9" s="37" t="s">
        <v>21</v>
      </c>
      <c r="B9" t="s">
        <v>36</v>
      </c>
      <c r="H9" s="70"/>
      <c r="I9" s="5">
        <v>14</v>
      </c>
      <c r="J9" s="3">
        <v>5</v>
      </c>
      <c r="K9" s="6">
        <f t="shared" si="0"/>
        <v>0.11627906976744186</v>
      </c>
      <c r="L9" s="3">
        <v>2</v>
      </c>
      <c r="M9" s="6">
        <f t="shared" si="1"/>
        <v>4.0816326530612242E-2</v>
      </c>
      <c r="N9" s="3">
        <v>0</v>
      </c>
      <c r="O9" s="6">
        <f t="shared" si="2"/>
        <v>0</v>
      </c>
      <c r="P9" s="3">
        <v>0</v>
      </c>
      <c r="Q9" s="6">
        <f t="shared" si="3"/>
        <v>0</v>
      </c>
      <c r="R9" s="3">
        <v>7</v>
      </c>
      <c r="S9" s="6">
        <f t="shared" si="4"/>
        <v>5.8823529411764705E-2</v>
      </c>
      <c r="T9" s="7"/>
      <c r="U9" s="59">
        <v>0.12663045794761713</v>
      </c>
      <c r="V9" s="60"/>
      <c r="X9" s="94"/>
      <c r="Y9" s="33">
        <v>2023</v>
      </c>
      <c r="Z9" s="3">
        <v>8</v>
      </c>
      <c r="AA9" s="6">
        <f>+Z9/AJ9</f>
        <v>0.61538461538461542</v>
      </c>
      <c r="AB9" s="3">
        <v>2</v>
      </c>
      <c r="AC9" s="6">
        <f>+AB9/AJ9</f>
        <v>0.15384615384615385</v>
      </c>
      <c r="AD9" s="6">
        <f>+(AB9+AB8)/(AJ8+AJ9+AJ7)</f>
        <v>0.21186440677966101</v>
      </c>
      <c r="AE9" s="3">
        <v>2</v>
      </c>
      <c r="AF9" s="6">
        <f>+(AE9+AE8)/(AJ8+AJ9+AJ7)</f>
        <v>4.2372881355932202E-2</v>
      </c>
      <c r="AG9" s="6">
        <f>+AE9/AJ9</f>
        <v>0.15384615384615385</v>
      </c>
      <c r="AH9" s="3">
        <v>1</v>
      </c>
      <c r="AI9" s="6">
        <f t="shared" si="5"/>
        <v>7.6923076923076927E-2</v>
      </c>
      <c r="AJ9" s="3">
        <v>13</v>
      </c>
      <c r="AK9" s="6">
        <f>+AA9+AC9+AG9+AI9</f>
        <v>1</v>
      </c>
      <c r="AL9" s="7"/>
    </row>
    <row r="10" spans="1:44" x14ac:dyDescent="0.25">
      <c r="A10" s="37" t="s">
        <v>18</v>
      </c>
      <c r="B10" t="s">
        <v>36</v>
      </c>
      <c r="H10" s="70"/>
      <c r="I10" s="5">
        <v>15</v>
      </c>
      <c r="J10" s="3">
        <v>5</v>
      </c>
      <c r="K10" s="6">
        <f t="shared" si="0"/>
        <v>0.11627906976744186</v>
      </c>
      <c r="L10" s="3">
        <v>0</v>
      </c>
      <c r="M10" s="6">
        <f t="shared" si="1"/>
        <v>0</v>
      </c>
      <c r="N10" s="3">
        <v>1</v>
      </c>
      <c r="O10" s="6">
        <f t="shared" si="2"/>
        <v>0.125</v>
      </c>
      <c r="P10" s="3">
        <v>1</v>
      </c>
      <c r="Q10" s="6">
        <f t="shared" si="3"/>
        <v>5.2631578947368418E-2</v>
      </c>
      <c r="R10" s="3">
        <v>7</v>
      </c>
      <c r="S10" s="6">
        <f t="shared" si="4"/>
        <v>5.8823529411764705E-2</v>
      </c>
      <c r="T10" s="7"/>
      <c r="U10" s="59">
        <v>0.29938690580360128</v>
      </c>
      <c r="V10" s="60"/>
      <c r="X10" s="94"/>
      <c r="Y10" s="33">
        <v>2024</v>
      </c>
      <c r="Z10" s="16">
        <v>0</v>
      </c>
      <c r="AA10" s="9">
        <f>+Z10/AJ10</f>
        <v>0</v>
      </c>
      <c r="AB10" s="16">
        <v>0</v>
      </c>
      <c r="AC10" s="9">
        <f>+AB10/AJ10</f>
        <v>0</v>
      </c>
      <c r="AD10" s="9">
        <f>+(AB10+AB9)/(AJ9+AJ10+AJ8+AJ7)</f>
        <v>1.680672268907563E-2</v>
      </c>
      <c r="AE10" s="16">
        <v>1</v>
      </c>
      <c r="AF10" s="9">
        <f>+(AE10+AE9)/(AJ9+AJ10+AJ8+AJ7)</f>
        <v>2.5210084033613446E-2</v>
      </c>
      <c r="AG10" s="9">
        <f>+AE10/AJ10</f>
        <v>1</v>
      </c>
      <c r="AH10" s="16">
        <v>0</v>
      </c>
      <c r="AI10" s="9">
        <f t="shared" si="5"/>
        <v>0</v>
      </c>
      <c r="AJ10" s="16">
        <v>1</v>
      </c>
      <c r="AK10" s="9">
        <f>+AA10+AC10+AG10+AI10</f>
        <v>1</v>
      </c>
      <c r="AL10" s="17"/>
    </row>
    <row r="11" spans="1:44" x14ac:dyDescent="0.25">
      <c r="A11" s="37" t="s">
        <v>23</v>
      </c>
      <c r="B11" t="s">
        <v>36</v>
      </c>
      <c r="H11" s="70"/>
      <c r="I11" s="5">
        <v>16</v>
      </c>
      <c r="J11" s="3">
        <v>1</v>
      </c>
      <c r="K11" s="6">
        <f t="shared" si="0"/>
        <v>2.3255813953488372E-2</v>
      </c>
      <c r="L11" s="3">
        <v>1</v>
      </c>
      <c r="M11" s="6">
        <f t="shared" si="1"/>
        <v>2.0408163265306121E-2</v>
      </c>
      <c r="N11" s="3">
        <v>0</v>
      </c>
      <c r="O11" s="6">
        <f t="shared" si="2"/>
        <v>0</v>
      </c>
      <c r="P11" s="3">
        <v>1</v>
      </c>
      <c r="Q11" s="6">
        <f t="shared" si="3"/>
        <v>5.2631578947368418E-2</v>
      </c>
      <c r="R11" s="3">
        <v>3</v>
      </c>
      <c r="S11" s="6">
        <f t="shared" si="4"/>
        <v>2.5210084033613446E-2</v>
      </c>
      <c r="T11" s="7"/>
      <c r="U11" s="59">
        <v>0.29184054514378838</v>
      </c>
      <c r="V11" s="60"/>
    </row>
    <row r="12" spans="1:44" x14ac:dyDescent="0.25">
      <c r="A12" s="37" t="s">
        <v>25</v>
      </c>
      <c r="B12" t="s">
        <v>36</v>
      </c>
      <c r="H12" s="70"/>
      <c r="I12" s="5">
        <v>21</v>
      </c>
      <c r="J12" s="3">
        <v>1</v>
      </c>
      <c r="K12" s="6">
        <f t="shared" si="0"/>
        <v>2.3255813953488372E-2</v>
      </c>
      <c r="L12" s="3">
        <v>2</v>
      </c>
      <c r="M12" s="6">
        <f t="shared" si="1"/>
        <v>4.0816326530612242E-2</v>
      </c>
      <c r="N12" s="3">
        <v>1</v>
      </c>
      <c r="O12" s="6">
        <f t="shared" si="2"/>
        <v>0.125</v>
      </c>
      <c r="P12" s="3">
        <v>1</v>
      </c>
      <c r="Q12" s="6">
        <f t="shared" si="3"/>
        <v>5.2631578947368418E-2</v>
      </c>
      <c r="R12" s="3">
        <v>5</v>
      </c>
      <c r="S12" s="6">
        <f t="shared" si="4"/>
        <v>4.2016806722689079E-2</v>
      </c>
      <c r="T12" s="7"/>
      <c r="U12" s="59">
        <v>0.4901529604158249</v>
      </c>
      <c r="V12" s="60"/>
    </row>
    <row r="13" spans="1:44" x14ac:dyDescent="0.25">
      <c r="A13" s="37" t="s">
        <v>12</v>
      </c>
      <c r="B13" t="s">
        <v>36</v>
      </c>
      <c r="H13" s="70"/>
      <c r="I13" s="5">
        <v>22</v>
      </c>
      <c r="J13" s="3">
        <v>0</v>
      </c>
      <c r="K13" s="6">
        <f t="shared" si="0"/>
        <v>0</v>
      </c>
      <c r="L13" s="3">
        <v>6</v>
      </c>
      <c r="M13" s="6">
        <f t="shared" si="1"/>
        <v>0.12244897959183673</v>
      </c>
      <c r="N13" s="3">
        <v>0</v>
      </c>
      <c r="O13" s="6">
        <f t="shared" si="2"/>
        <v>0</v>
      </c>
      <c r="P13" s="3">
        <v>0</v>
      </c>
      <c r="Q13" s="6">
        <f t="shared" si="3"/>
        <v>0</v>
      </c>
      <c r="R13" s="3">
        <v>6</v>
      </c>
      <c r="S13" s="6">
        <f t="shared" si="4"/>
        <v>5.0420168067226892E-2</v>
      </c>
      <c r="T13" s="7"/>
      <c r="U13" s="59">
        <v>5.3200550513924911E-4</v>
      </c>
      <c r="V13" s="60"/>
      <c r="X13" s="64" t="s">
        <v>60</v>
      </c>
      <c r="Y13" s="64" t="s">
        <v>58</v>
      </c>
      <c r="Z13" s="64" t="s">
        <v>48</v>
      </c>
      <c r="AA13" s="95" t="s">
        <v>59</v>
      </c>
    </row>
    <row r="14" spans="1:44" x14ac:dyDescent="0.25">
      <c r="A14" s="37" t="s">
        <v>16</v>
      </c>
      <c r="B14" t="s">
        <v>36</v>
      </c>
      <c r="H14" s="70"/>
      <c r="I14" s="5">
        <v>23</v>
      </c>
      <c r="J14" s="3">
        <v>1</v>
      </c>
      <c r="K14" s="6">
        <f t="shared" si="0"/>
        <v>2.3255813953488372E-2</v>
      </c>
      <c r="L14" s="3">
        <v>2</v>
      </c>
      <c r="M14" s="6">
        <f t="shared" si="1"/>
        <v>4.0816326530612242E-2</v>
      </c>
      <c r="N14" s="3">
        <v>0</v>
      </c>
      <c r="O14" s="6">
        <f t="shared" si="2"/>
        <v>0</v>
      </c>
      <c r="P14" s="3">
        <v>1</v>
      </c>
      <c r="Q14" s="6">
        <f t="shared" si="3"/>
        <v>5.2631578947368418E-2</v>
      </c>
      <c r="R14" s="3">
        <v>4</v>
      </c>
      <c r="S14" s="6">
        <f t="shared" si="4"/>
        <v>3.3613445378151259E-2</v>
      </c>
      <c r="T14" s="7"/>
      <c r="U14" s="59">
        <v>0.1024704348597494</v>
      </c>
      <c r="V14" s="60"/>
      <c r="X14" s="64"/>
      <c r="Y14" s="65"/>
      <c r="Z14" s="65"/>
      <c r="AA14" s="96"/>
      <c r="AO14" s="26" t="s">
        <v>58</v>
      </c>
    </row>
    <row r="15" spans="1:44" x14ac:dyDescent="0.25">
      <c r="A15" s="37" t="s">
        <v>13</v>
      </c>
      <c r="B15" t="s">
        <v>36</v>
      </c>
      <c r="H15" s="70"/>
      <c r="I15" s="5">
        <v>24</v>
      </c>
      <c r="J15" s="3">
        <v>3</v>
      </c>
      <c r="K15" s="6">
        <f t="shared" si="0"/>
        <v>6.9767441860465115E-2</v>
      </c>
      <c r="L15" s="3">
        <v>1</v>
      </c>
      <c r="M15" s="6">
        <f t="shared" si="1"/>
        <v>2.0408163265306121E-2</v>
      </c>
      <c r="N15" s="3">
        <v>2</v>
      </c>
      <c r="O15" s="6">
        <f t="shared" si="2"/>
        <v>0.25</v>
      </c>
      <c r="P15" s="3">
        <v>1</v>
      </c>
      <c r="Q15" s="6">
        <f t="shared" si="3"/>
        <v>5.2631578947368418E-2</v>
      </c>
      <c r="R15" s="3">
        <v>7</v>
      </c>
      <c r="S15" s="6">
        <f t="shared" si="4"/>
        <v>5.8823529411764705E-2</v>
      </c>
      <c r="T15" s="7"/>
      <c r="U15" s="59">
        <v>0.51482771219844414</v>
      </c>
      <c r="V15" s="60"/>
      <c r="X15" s="27" t="s">
        <v>39</v>
      </c>
      <c r="Y15" s="28">
        <v>43</v>
      </c>
      <c r="Z15" s="29">
        <f>+Y15/100</f>
        <v>0.43</v>
      </c>
      <c r="AA15" s="32">
        <v>2.6139201914077148E-10</v>
      </c>
      <c r="AO15" s="28">
        <v>43</v>
      </c>
      <c r="AP15">
        <f>100-AO15</f>
        <v>57</v>
      </c>
      <c r="AR15" cm="1">
        <f t="array" ref="AR15">[1]!CHI_TEST(AO15:AP17)</f>
        <v>2.6139201914077148E-10</v>
      </c>
    </row>
    <row r="16" spans="1:44" x14ac:dyDescent="0.25">
      <c r="A16" s="37" t="s">
        <v>0</v>
      </c>
      <c r="B16" t="s">
        <v>36</v>
      </c>
      <c r="H16" s="70"/>
      <c r="I16" s="5">
        <v>25</v>
      </c>
      <c r="J16" s="3">
        <v>3</v>
      </c>
      <c r="K16" s="6">
        <f t="shared" si="0"/>
        <v>6.9767441860465115E-2</v>
      </c>
      <c r="L16" s="3">
        <v>7</v>
      </c>
      <c r="M16" s="6">
        <f t="shared" si="1"/>
        <v>0.14285714285714285</v>
      </c>
      <c r="N16" s="3">
        <v>1</v>
      </c>
      <c r="O16" s="6">
        <f t="shared" si="2"/>
        <v>0.125</v>
      </c>
      <c r="P16" s="3">
        <v>1</v>
      </c>
      <c r="Q16" s="6">
        <f t="shared" si="3"/>
        <v>5.2631578947368418E-2</v>
      </c>
      <c r="R16" s="3">
        <v>12</v>
      </c>
      <c r="S16" s="6">
        <f t="shared" si="4"/>
        <v>0.10084033613445378</v>
      </c>
      <c r="T16" s="7"/>
      <c r="U16" s="59">
        <v>9.3747684594348759E-3</v>
      </c>
      <c r="V16" s="60"/>
      <c r="X16" s="27" t="s">
        <v>40</v>
      </c>
      <c r="Y16" s="28">
        <v>49</v>
      </c>
      <c r="Z16" s="29">
        <f t="shared" ref="Z16:Z18" si="6">+Y16/100</f>
        <v>0.49</v>
      </c>
      <c r="AA16" s="30"/>
      <c r="AO16" s="28">
        <v>49</v>
      </c>
      <c r="AP16">
        <f t="shared" ref="AP16:AP17" si="7">100-AO16</f>
        <v>51</v>
      </c>
    </row>
    <row r="17" spans="1:42" x14ac:dyDescent="0.25">
      <c r="A17" s="37" t="s">
        <v>17</v>
      </c>
      <c r="B17" t="s">
        <v>36</v>
      </c>
      <c r="H17" s="70"/>
      <c r="I17" s="5">
        <v>26</v>
      </c>
      <c r="J17" s="3">
        <v>3</v>
      </c>
      <c r="K17" s="6">
        <f t="shared" si="0"/>
        <v>6.9767441860465115E-2</v>
      </c>
      <c r="L17" s="3">
        <v>2</v>
      </c>
      <c r="M17" s="6">
        <f t="shared" si="1"/>
        <v>4.0816326530612242E-2</v>
      </c>
      <c r="N17" s="3">
        <v>0</v>
      </c>
      <c r="O17" s="6">
        <f t="shared" si="2"/>
        <v>0</v>
      </c>
      <c r="P17" s="3">
        <v>1</v>
      </c>
      <c r="Q17" s="6">
        <f t="shared" si="3"/>
        <v>5.2631578947368418E-2</v>
      </c>
      <c r="R17" s="3">
        <v>6</v>
      </c>
      <c r="S17" s="6">
        <f t="shared" si="4"/>
        <v>5.0420168067226892E-2</v>
      </c>
      <c r="T17" s="7"/>
      <c r="U17" s="59">
        <v>0.50498507509384583</v>
      </c>
      <c r="V17" s="60"/>
      <c r="X17" s="27" t="s">
        <v>52</v>
      </c>
      <c r="Y17" s="28">
        <v>8</v>
      </c>
      <c r="Z17" s="29">
        <f t="shared" si="6"/>
        <v>0.08</v>
      </c>
      <c r="AA17" s="30"/>
      <c r="AO17" s="28">
        <v>8</v>
      </c>
      <c r="AP17">
        <f t="shared" si="7"/>
        <v>92</v>
      </c>
    </row>
    <row r="18" spans="1:42" x14ac:dyDescent="0.25">
      <c r="A18" s="37" t="s">
        <v>15</v>
      </c>
      <c r="B18" t="s">
        <v>36</v>
      </c>
      <c r="H18" s="70"/>
      <c r="I18" s="5">
        <v>32</v>
      </c>
      <c r="J18" s="3">
        <v>0</v>
      </c>
      <c r="K18" s="6">
        <f t="shared" si="0"/>
        <v>0</v>
      </c>
      <c r="L18" s="3">
        <v>3</v>
      </c>
      <c r="M18" s="6">
        <f t="shared" si="1"/>
        <v>6.1224489795918366E-2</v>
      </c>
      <c r="N18" s="3">
        <v>0</v>
      </c>
      <c r="O18" s="6">
        <f t="shared" si="2"/>
        <v>0</v>
      </c>
      <c r="P18" s="3">
        <v>0</v>
      </c>
      <c r="Q18" s="6">
        <f t="shared" si="3"/>
        <v>0</v>
      </c>
      <c r="R18" s="3">
        <v>3</v>
      </c>
      <c r="S18" s="6">
        <f t="shared" si="4"/>
        <v>2.5210084033613446E-2</v>
      </c>
      <c r="T18" s="7"/>
      <c r="U18" s="59">
        <v>1.4305878435429648E-2</v>
      </c>
      <c r="V18" s="60"/>
      <c r="X18" s="27" t="s">
        <v>50</v>
      </c>
      <c r="Y18" s="28">
        <f>SUM(Y15:Y17)</f>
        <v>100</v>
      </c>
      <c r="Z18" s="29">
        <f t="shared" si="6"/>
        <v>1</v>
      </c>
      <c r="AA18" s="31"/>
      <c r="AO18" s="28">
        <f>SUM(AO15:AO17)</f>
        <v>100</v>
      </c>
    </row>
    <row r="19" spans="1:42" x14ac:dyDescent="0.25">
      <c r="A19" s="37" t="s">
        <v>6</v>
      </c>
      <c r="B19" t="s">
        <v>36</v>
      </c>
      <c r="H19" s="70"/>
      <c r="I19" s="5">
        <v>33</v>
      </c>
      <c r="J19" s="3">
        <v>2</v>
      </c>
      <c r="K19" s="6">
        <f t="shared" si="0"/>
        <v>4.6511627906976744E-2</v>
      </c>
      <c r="L19" s="3">
        <v>0</v>
      </c>
      <c r="M19" s="6">
        <f t="shared" si="1"/>
        <v>0</v>
      </c>
      <c r="N19" s="3">
        <v>0</v>
      </c>
      <c r="O19" s="6">
        <f t="shared" si="2"/>
        <v>0</v>
      </c>
      <c r="P19" s="3">
        <v>1</v>
      </c>
      <c r="Q19" s="6">
        <f t="shared" si="3"/>
        <v>5.2631578947368418E-2</v>
      </c>
      <c r="R19" s="3">
        <v>3</v>
      </c>
      <c r="S19" s="6">
        <f t="shared" si="4"/>
        <v>2.5210084033613446E-2</v>
      </c>
      <c r="T19" s="7"/>
      <c r="U19" s="59" t="s">
        <v>55</v>
      </c>
      <c r="V19" s="60"/>
    </row>
    <row r="20" spans="1:42" x14ac:dyDescent="0.25">
      <c r="A20" s="37" t="s">
        <v>11</v>
      </c>
      <c r="B20" t="s">
        <v>36</v>
      </c>
      <c r="H20" s="70"/>
      <c r="I20" s="5">
        <v>34</v>
      </c>
      <c r="J20" s="3">
        <v>0</v>
      </c>
      <c r="K20" s="6">
        <f t="shared" si="0"/>
        <v>0</v>
      </c>
      <c r="L20" s="3">
        <v>2</v>
      </c>
      <c r="M20" s="6">
        <f t="shared" si="1"/>
        <v>4.0816326530612242E-2</v>
      </c>
      <c r="N20" s="3">
        <v>1</v>
      </c>
      <c r="O20" s="6">
        <f t="shared" si="2"/>
        <v>0.125</v>
      </c>
      <c r="P20" s="3">
        <v>0</v>
      </c>
      <c r="Q20" s="6">
        <f t="shared" si="3"/>
        <v>0</v>
      </c>
      <c r="R20" s="3">
        <v>3</v>
      </c>
      <c r="S20" s="6">
        <f t="shared" si="4"/>
        <v>2.5210084033613446E-2</v>
      </c>
      <c r="T20" s="7"/>
      <c r="U20" s="59">
        <v>8.3264516663550392E-2</v>
      </c>
      <c r="V20" s="60"/>
    </row>
    <row r="21" spans="1:42" x14ac:dyDescent="0.25">
      <c r="A21" s="37" t="s">
        <v>5</v>
      </c>
      <c r="B21" t="s">
        <v>36</v>
      </c>
      <c r="H21" s="70"/>
      <c r="I21" s="5">
        <v>35</v>
      </c>
      <c r="J21" s="3">
        <v>1</v>
      </c>
      <c r="K21" s="6">
        <f t="shared" si="0"/>
        <v>2.3255813953488372E-2</v>
      </c>
      <c r="L21" s="3">
        <v>1</v>
      </c>
      <c r="M21" s="6">
        <f t="shared" si="1"/>
        <v>2.0408163265306121E-2</v>
      </c>
      <c r="N21" s="3">
        <v>0</v>
      </c>
      <c r="O21" s="6">
        <f t="shared" si="2"/>
        <v>0</v>
      </c>
      <c r="P21" s="3">
        <v>1</v>
      </c>
      <c r="Q21" s="6">
        <f t="shared" si="3"/>
        <v>5.2631578947368418E-2</v>
      </c>
      <c r="R21" s="3">
        <v>3</v>
      </c>
      <c r="S21" s="6">
        <f t="shared" si="4"/>
        <v>2.5210084033613446E-2</v>
      </c>
      <c r="T21" s="7"/>
      <c r="U21" s="59">
        <v>0.27332167829229809</v>
      </c>
      <c r="V21" s="60"/>
    </row>
    <row r="22" spans="1:42" x14ac:dyDescent="0.25">
      <c r="A22" s="37" t="s">
        <v>3</v>
      </c>
      <c r="B22" t="s">
        <v>36</v>
      </c>
      <c r="H22" s="70"/>
      <c r="I22" s="5">
        <v>36</v>
      </c>
      <c r="J22" s="3">
        <v>5</v>
      </c>
      <c r="K22" s="6">
        <f t="shared" si="0"/>
        <v>0.11627906976744186</v>
      </c>
      <c r="L22" s="3">
        <v>2</v>
      </c>
      <c r="M22" s="6">
        <f t="shared" si="1"/>
        <v>4.0816326530612242E-2</v>
      </c>
      <c r="N22" s="3">
        <v>0</v>
      </c>
      <c r="O22" s="6">
        <f t="shared" si="2"/>
        <v>0</v>
      </c>
      <c r="P22" s="3">
        <v>3</v>
      </c>
      <c r="Q22" s="6">
        <f t="shared" si="3"/>
        <v>0.15789473684210525</v>
      </c>
      <c r="R22" s="3">
        <v>10</v>
      </c>
      <c r="S22" s="6">
        <f t="shared" si="4"/>
        <v>8.4033613445378158E-2</v>
      </c>
      <c r="T22" s="7"/>
      <c r="U22" s="59">
        <v>0.13603712811414359</v>
      </c>
      <c r="V22" s="60"/>
    </row>
    <row r="23" spans="1:42" x14ac:dyDescent="0.25">
      <c r="A23" s="37" t="s">
        <v>2</v>
      </c>
      <c r="B23" t="s">
        <v>36</v>
      </c>
      <c r="H23" s="70"/>
      <c r="I23" s="5">
        <v>37</v>
      </c>
      <c r="J23" s="3">
        <v>1</v>
      </c>
      <c r="K23" s="6">
        <f t="shared" si="0"/>
        <v>2.3255813953488372E-2</v>
      </c>
      <c r="L23" s="3">
        <v>1</v>
      </c>
      <c r="M23" s="6">
        <f t="shared" si="1"/>
        <v>2.0408163265306121E-2</v>
      </c>
      <c r="N23" s="3">
        <v>0</v>
      </c>
      <c r="O23" s="6">
        <f t="shared" si="2"/>
        <v>0</v>
      </c>
      <c r="P23" s="3">
        <v>0</v>
      </c>
      <c r="Q23" s="6">
        <f t="shared" si="3"/>
        <v>0</v>
      </c>
      <c r="R23" s="3">
        <v>2</v>
      </c>
      <c r="S23" s="6">
        <f t="shared" si="4"/>
        <v>1.680672268907563E-2</v>
      </c>
      <c r="T23" s="7"/>
      <c r="U23" s="59">
        <v>0.24821307898992356</v>
      </c>
      <c r="V23" s="60"/>
    </row>
    <row r="24" spans="1:42" x14ac:dyDescent="0.25">
      <c r="A24" s="37" t="s">
        <v>4</v>
      </c>
      <c r="B24" t="s">
        <v>36</v>
      </c>
      <c r="H24" s="70"/>
      <c r="I24" s="5">
        <v>41</v>
      </c>
      <c r="J24" s="3">
        <v>0</v>
      </c>
      <c r="K24" s="6">
        <f t="shared" si="0"/>
        <v>0</v>
      </c>
      <c r="L24" s="3">
        <v>0</v>
      </c>
      <c r="M24" s="6">
        <f t="shared" si="1"/>
        <v>0</v>
      </c>
      <c r="N24" s="3">
        <v>0</v>
      </c>
      <c r="O24" s="6">
        <f t="shared" si="2"/>
        <v>0</v>
      </c>
      <c r="P24" s="3">
        <v>1</v>
      </c>
      <c r="Q24" s="6">
        <f t="shared" si="3"/>
        <v>5.2631578947368418E-2</v>
      </c>
      <c r="R24" s="3">
        <v>1</v>
      </c>
      <c r="S24" s="6">
        <f t="shared" si="4"/>
        <v>8.4033613445378148E-3</v>
      </c>
      <c r="T24" s="7"/>
      <c r="U24" s="59" t="s">
        <v>55</v>
      </c>
      <c r="V24" s="60"/>
    </row>
    <row r="25" spans="1:42" x14ac:dyDescent="0.25">
      <c r="A25" s="37" t="s">
        <v>1</v>
      </c>
      <c r="B25" t="s">
        <v>36</v>
      </c>
      <c r="H25" s="70"/>
      <c r="I25" s="5">
        <v>42</v>
      </c>
      <c r="J25" s="3">
        <v>0</v>
      </c>
      <c r="K25" s="6">
        <f t="shared" si="0"/>
        <v>0</v>
      </c>
      <c r="L25" s="3">
        <v>1</v>
      </c>
      <c r="M25" s="6">
        <f t="shared" si="1"/>
        <v>2.0408163265306121E-2</v>
      </c>
      <c r="N25" s="3">
        <v>1</v>
      </c>
      <c r="O25" s="6">
        <f t="shared" si="2"/>
        <v>0.125</v>
      </c>
      <c r="P25" s="3">
        <v>1</v>
      </c>
      <c r="Q25" s="6">
        <f t="shared" si="3"/>
        <v>5.2631578947368418E-2</v>
      </c>
      <c r="R25" s="3">
        <v>3</v>
      </c>
      <c r="S25" s="6">
        <f t="shared" si="4"/>
        <v>2.5210084033613446E-2</v>
      </c>
      <c r="T25" s="7"/>
      <c r="U25" s="59">
        <v>1</v>
      </c>
      <c r="V25" s="60"/>
    </row>
    <row r="26" spans="1:42" x14ac:dyDescent="0.25">
      <c r="H26" s="70"/>
      <c r="I26" s="5">
        <v>43</v>
      </c>
      <c r="J26" s="3">
        <v>1</v>
      </c>
      <c r="K26" s="6">
        <f t="shared" si="0"/>
        <v>2.3255813953488372E-2</v>
      </c>
      <c r="L26" s="3">
        <v>2</v>
      </c>
      <c r="M26" s="6">
        <f t="shared" si="1"/>
        <v>4.0816326530612242E-2</v>
      </c>
      <c r="N26" s="3">
        <v>0</v>
      </c>
      <c r="O26" s="6">
        <f t="shared" si="2"/>
        <v>0</v>
      </c>
      <c r="P26" s="3">
        <v>0</v>
      </c>
      <c r="Q26" s="6">
        <f t="shared" si="3"/>
        <v>0</v>
      </c>
      <c r="R26" s="3">
        <v>3</v>
      </c>
      <c r="S26" s="6">
        <f t="shared" si="4"/>
        <v>2.5210084033613446E-2</v>
      </c>
      <c r="T26" s="7"/>
      <c r="U26" s="59">
        <v>8.3264516663550392E-2</v>
      </c>
      <c r="V26" s="60"/>
    </row>
    <row r="27" spans="1:42" x14ac:dyDescent="0.25">
      <c r="A27" s="37" t="s">
        <v>30</v>
      </c>
      <c r="B27" t="s">
        <v>35</v>
      </c>
      <c r="H27" s="70"/>
      <c r="I27" s="5">
        <v>44</v>
      </c>
      <c r="J27" s="3">
        <v>2</v>
      </c>
      <c r="K27" s="6">
        <f t="shared" si="0"/>
        <v>4.6511627906976744E-2</v>
      </c>
      <c r="L27" s="3">
        <v>1</v>
      </c>
      <c r="M27" s="6">
        <f t="shared" si="1"/>
        <v>2.0408163265306121E-2</v>
      </c>
      <c r="N27" s="3">
        <v>0</v>
      </c>
      <c r="O27" s="6">
        <f t="shared" si="2"/>
        <v>0</v>
      </c>
      <c r="P27" s="3">
        <v>0</v>
      </c>
      <c r="Q27" s="6">
        <f t="shared" si="3"/>
        <v>0</v>
      </c>
      <c r="R27" s="3">
        <v>3</v>
      </c>
      <c r="S27" s="6">
        <f t="shared" si="4"/>
        <v>2.5210084033613446E-2</v>
      </c>
      <c r="T27" s="7"/>
      <c r="U27" s="59">
        <v>0.27332167829229809</v>
      </c>
      <c r="V27" s="60"/>
    </row>
    <row r="28" spans="1:42" x14ac:dyDescent="0.25">
      <c r="A28" s="1">
        <v>1</v>
      </c>
      <c r="B28">
        <v>46</v>
      </c>
      <c r="H28" s="70"/>
      <c r="I28" s="5">
        <v>45</v>
      </c>
      <c r="J28" s="3">
        <v>3</v>
      </c>
      <c r="K28" s="6">
        <f t="shared" si="0"/>
        <v>6.9767441860465115E-2</v>
      </c>
      <c r="L28" s="3">
        <v>1</v>
      </c>
      <c r="M28" s="6">
        <f t="shared" si="1"/>
        <v>2.0408163265306121E-2</v>
      </c>
      <c r="N28" s="3">
        <v>0</v>
      </c>
      <c r="O28" s="6">
        <f t="shared" si="2"/>
        <v>0</v>
      </c>
      <c r="P28" s="3">
        <v>0</v>
      </c>
      <c r="Q28" s="6">
        <f t="shared" si="3"/>
        <v>0</v>
      </c>
      <c r="R28" s="3">
        <v>4</v>
      </c>
      <c r="S28" s="6">
        <f t="shared" si="4"/>
        <v>3.3613445378151259E-2</v>
      </c>
      <c r="T28" s="7"/>
      <c r="U28" s="59">
        <v>0.2850494074026127</v>
      </c>
      <c r="V28" s="60"/>
    </row>
    <row r="29" spans="1:42" x14ac:dyDescent="0.25">
      <c r="A29" s="1">
        <v>2</v>
      </c>
      <c r="B29">
        <v>18</v>
      </c>
      <c r="H29" s="70"/>
      <c r="I29" s="5">
        <v>46</v>
      </c>
      <c r="J29" s="3">
        <v>1</v>
      </c>
      <c r="K29" s="6">
        <f t="shared" si="0"/>
        <v>2.3255813953488372E-2</v>
      </c>
      <c r="L29" s="3">
        <v>7</v>
      </c>
      <c r="M29" s="6">
        <f t="shared" si="1"/>
        <v>0.14285714285714285</v>
      </c>
      <c r="N29" s="3">
        <v>0</v>
      </c>
      <c r="O29" s="6">
        <f t="shared" si="2"/>
        <v>0</v>
      </c>
      <c r="P29" s="3">
        <v>1</v>
      </c>
      <c r="Q29" s="6">
        <f t="shared" si="3"/>
        <v>5.2631578947368418E-2</v>
      </c>
      <c r="R29" s="3">
        <v>9</v>
      </c>
      <c r="S29" s="6">
        <f t="shared" si="4"/>
        <v>7.5630252100840331E-2</v>
      </c>
      <c r="T29" s="7"/>
      <c r="U29" s="59">
        <v>7.1319332118686507E-4</v>
      </c>
      <c r="V29" s="60"/>
    </row>
    <row r="30" spans="1:42" x14ac:dyDescent="0.25">
      <c r="A30" s="1">
        <v>3</v>
      </c>
      <c r="B30">
        <v>4</v>
      </c>
      <c r="H30" s="70"/>
      <c r="I30" s="5">
        <v>47</v>
      </c>
      <c r="J30" s="3">
        <v>2</v>
      </c>
      <c r="K30" s="6">
        <f t="shared" si="0"/>
        <v>4.6511627906976744E-2</v>
      </c>
      <c r="L30" s="3">
        <v>0</v>
      </c>
      <c r="M30" s="6">
        <f t="shared" si="1"/>
        <v>0</v>
      </c>
      <c r="N30" s="3">
        <v>0</v>
      </c>
      <c r="O30" s="6">
        <f t="shared" si="2"/>
        <v>0</v>
      </c>
      <c r="P30" s="3">
        <v>1</v>
      </c>
      <c r="Q30" s="6">
        <f t="shared" si="3"/>
        <v>5.2631578947368418E-2</v>
      </c>
      <c r="R30" s="3">
        <v>3</v>
      </c>
      <c r="S30" s="6">
        <f t="shared" si="4"/>
        <v>2.5210084033613446E-2</v>
      </c>
      <c r="T30" s="7"/>
      <c r="U30" s="59" t="s">
        <v>55</v>
      </c>
      <c r="V30" s="60"/>
    </row>
    <row r="31" spans="1:42" x14ac:dyDescent="0.25">
      <c r="A31" s="1">
        <v>4</v>
      </c>
      <c r="B31">
        <v>51</v>
      </c>
      <c r="H31" s="71" t="s">
        <v>37</v>
      </c>
      <c r="I31" s="11">
        <v>2021</v>
      </c>
      <c r="J31" s="12">
        <v>18</v>
      </c>
      <c r="K31" s="13">
        <f t="shared" si="0"/>
        <v>0.41860465116279072</v>
      </c>
      <c r="L31" s="21">
        <v>24</v>
      </c>
      <c r="M31" s="13">
        <f t="shared" si="1"/>
        <v>0.48979591836734693</v>
      </c>
      <c r="N31" s="21">
        <v>2</v>
      </c>
      <c r="O31" s="13">
        <f t="shared" si="2"/>
        <v>0.25</v>
      </c>
      <c r="P31" s="12">
        <v>9</v>
      </c>
      <c r="Q31" s="13">
        <f t="shared" si="3"/>
        <v>0.47368421052631576</v>
      </c>
      <c r="R31" s="12">
        <v>53</v>
      </c>
      <c r="S31" s="13">
        <f t="shared" si="4"/>
        <v>0.44537815126050423</v>
      </c>
      <c r="T31" s="14">
        <v>6.0343422972379823E-3</v>
      </c>
      <c r="U31" s="66">
        <v>6.8198150968306806E-7</v>
      </c>
      <c r="V31" s="67"/>
    </row>
    <row r="32" spans="1:42" x14ac:dyDescent="0.25">
      <c r="A32" s="1" t="s">
        <v>31</v>
      </c>
      <c r="B32">
        <v>119</v>
      </c>
      <c r="H32" s="70"/>
      <c r="I32" s="5">
        <v>2022</v>
      </c>
      <c r="J32" s="3">
        <v>17</v>
      </c>
      <c r="K32" s="6">
        <f t="shared" si="0"/>
        <v>0.39534883720930231</v>
      </c>
      <c r="L32" s="20">
        <v>23</v>
      </c>
      <c r="M32" s="6">
        <f t="shared" si="1"/>
        <v>0.46938775510204084</v>
      </c>
      <c r="N32" s="20">
        <v>3</v>
      </c>
      <c r="O32" s="6">
        <f t="shared" si="2"/>
        <v>0.375</v>
      </c>
      <c r="P32" s="3">
        <v>9</v>
      </c>
      <c r="Q32" s="6">
        <f t="shared" si="3"/>
        <v>0.47368421052631576</v>
      </c>
      <c r="R32" s="3">
        <v>52</v>
      </c>
      <c r="S32" s="6">
        <f t="shared" si="4"/>
        <v>0.43697478991596639</v>
      </c>
      <c r="T32" s="7"/>
      <c r="U32" s="59">
        <v>5.9233179903121875E-6</v>
      </c>
      <c r="V32" s="60"/>
    </row>
    <row r="33" spans="8:22" x14ac:dyDescent="0.25">
      <c r="H33" s="70"/>
      <c r="I33" s="5">
        <v>2023</v>
      </c>
      <c r="J33" s="3">
        <v>8</v>
      </c>
      <c r="K33" s="6">
        <f t="shared" si="0"/>
        <v>0.18604651162790697</v>
      </c>
      <c r="L33" s="20">
        <v>2</v>
      </c>
      <c r="M33" s="6">
        <f t="shared" si="1"/>
        <v>4.0816326530612242E-2</v>
      </c>
      <c r="N33" s="20">
        <v>2</v>
      </c>
      <c r="O33" s="6">
        <f t="shared" si="2"/>
        <v>0.25</v>
      </c>
      <c r="P33" s="3">
        <v>1</v>
      </c>
      <c r="Q33" s="6">
        <f t="shared" si="3"/>
        <v>5.2631578947368418E-2</v>
      </c>
      <c r="R33" s="3">
        <v>13</v>
      </c>
      <c r="S33" s="6">
        <f t="shared" si="4"/>
        <v>0.1092436974789916</v>
      </c>
      <c r="T33" s="7"/>
      <c r="U33" s="59">
        <v>1</v>
      </c>
      <c r="V33" s="60"/>
    </row>
    <row r="34" spans="8:22" x14ac:dyDescent="0.25">
      <c r="H34" s="72"/>
      <c r="I34" s="15">
        <v>2024</v>
      </c>
      <c r="J34" s="16">
        <v>0</v>
      </c>
      <c r="K34" s="9">
        <f t="shared" si="0"/>
        <v>0</v>
      </c>
      <c r="L34" s="22">
        <v>0</v>
      </c>
      <c r="M34" s="9">
        <f t="shared" si="1"/>
        <v>0</v>
      </c>
      <c r="N34" s="22">
        <v>1</v>
      </c>
      <c r="O34" s="9">
        <f t="shared" si="2"/>
        <v>0.125</v>
      </c>
      <c r="P34" s="16">
        <v>0</v>
      </c>
      <c r="Q34" s="9">
        <f t="shared" si="3"/>
        <v>0</v>
      </c>
      <c r="R34" s="16">
        <v>1</v>
      </c>
      <c r="S34" s="9">
        <f t="shared" si="4"/>
        <v>8.4033613445378148E-3</v>
      </c>
      <c r="T34" s="17"/>
      <c r="U34" s="68" t="s">
        <v>55</v>
      </c>
      <c r="V34" s="69"/>
    </row>
    <row r="35" spans="8:22" x14ac:dyDescent="0.25">
      <c r="H35" s="70" t="s">
        <v>26</v>
      </c>
      <c r="I35" s="5" t="s">
        <v>32</v>
      </c>
      <c r="J35" s="3">
        <v>4</v>
      </c>
      <c r="K35" s="6">
        <f t="shared" si="0"/>
        <v>9.3023255813953487E-2</v>
      </c>
      <c r="L35" s="20">
        <v>5</v>
      </c>
      <c r="M35" s="6">
        <f t="shared" si="1"/>
        <v>0.10204081632653061</v>
      </c>
      <c r="N35" s="20">
        <v>1</v>
      </c>
      <c r="O35" s="6">
        <f t="shared" si="2"/>
        <v>0.125</v>
      </c>
      <c r="P35" s="3">
        <v>5</v>
      </c>
      <c r="Q35" s="6">
        <f t="shared" si="3"/>
        <v>0.26315789473684209</v>
      </c>
      <c r="R35" s="3">
        <v>15</v>
      </c>
      <c r="S35" s="6">
        <f t="shared" si="4"/>
        <v>0.12605042016806722</v>
      </c>
      <c r="T35" s="7">
        <v>0.99376535320340298</v>
      </c>
      <c r="U35" s="59">
        <v>6.7889154861829074E-2</v>
      </c>
      <c r="V35" s="60"/>
    </row>
    <row r="36" spans="8:22" x14ac:dyDescent="0.25">
      <c r="H36" s="70"/>
      <c r="I36" s="5" t="s">
        <v>33</v>
      </c>
      <c r="J36" s="3">
        <v>31</v>
      </c>
      <c r="K36" s="6">
        <f t="shared" si="0"/>
        <v>0.72093023255813948</v>
      </c>
      <c r="L36" s="20">
        <v>35</v>
      </c>
      <c r="M36" s="6">
        <f t="shared" si="1"/>
        <v>0.7142857142857143</v>
      </c>
      <c r="N36" s="20">
        <v>6</v>
      </c>
      <c r="O36" s="6">
        <f t="shared" si="2"/>
        <v>0.75</v>
      </c>
      <c r="P36" s="3">
        <v>11</v>
      </c>
      <c r="Q36" s="6">
        <f t="shared" si="3"/>
        <v>0.57894736842105265</v>
      </c>
      <c r="R36" s="3">
        <v>83</v>
      </c>
      <c r="S36" s="6">
        <f t="shared" si="4"/>
        <v>0.69747899159663862</v>
      </c>
      <c r="T36" s="7"/>
      <c r="U36" s="59">
        <v>1.7968401861187457E-7</v>
      </c>
      <c r="V36" s="60"/>
    </row>
    <row r="37" spans="8:22" x14ac:dyDescent="0.25">
      <c r="H37" s="70"/>
      <c r="I37" s="5" t="s">
        <v>34</v>
      </c>
      <c r="J37" s="3">
        <v>8</v>
      </c>
      <c r="K37" s="6">
        <f t="shared" si="0"/>
        <v>0.18604651162790697</v>
      </c>
      <c r="L37" s="20">
        <v>9</v>
      </c>
      <c r="M37" s="6">
        <f t="shared" si="1"/>
        <v>0.18367346938775511</v>
      </c>
      <c r="N37" s="20">
        <v>1</v>
      </c>
      <c r="O37" s="6">
        <f t="shared" si="2"/>
        <v>0.125</v>
      </c>
      <c r="P37" s="3">
        <v>3</v>
      </c>
      <c r="Q37" s="6">
        <f t="shared" si="3"/>
        <v>0.15789473684210525</v>
      </c>
      <c r="R37" s="3">
        <v>21</v>
      </c>
      <c r="S37" s="6">
        <f t="shared" si="4"/>
        <v>0.17647058823529413</v>
      </c>
      <c r="T37" s="7"/>
      <c r="U37" s="59">
        <v>3.752210100873842E-3</v>
      </c>
      <c r="V37" s="60"/>
    </row>
    <row r="38" spans="8:22" x14ac:dyDescent="0.25">
      <c r="H38" s="71" t="s">
        <v>38</v>
      </c>
      <c r="I38" s="11">
        <v>1</v>
      </c>
      <c r="J38" s="12">
        <v>35</v>
      </c>
      <c r="K38" s="13">
        <f t="shared" si="0"/>
        <v>0.81395348837209303</v>
      </c>
      <c r="L38" s="21">
        <v>29</v>
      </c>
      <c r="M38" s="13">
        <f t="shared" si="1"/>
        <v>0.59183673469387754</v>
      </c>
      <c r="N38" s="21">
        <v>2</v>
      </c>
      <c r="O38" s="13">
        <f t="shared" si="2"/>
        <v>0.25</v>
      </c>
      <c r="P38" s="12">
        <v>17</v>
      </c>
      <c r="Q38" s="13">
        <f t="shared" si="3"/>
        <v>0.89473684210526316</v>
      </c>
      <c r="R38" s="12">
        <v>83</v>
      </c>
      <c r="S38" s="13">
        <f t="shared" si="4"/>
        <v>0.69747899159663862</v>
      </c>
      <c r="T38" s="14">
        <v>3.1054609039063985E-3</v>
      </c>
      <c r="U38" s="66">
        <v>7.5580932460773574E-8</v>
      </c>
      <c r="V38" s="67"/>
    </row>
    <row r="39" spans="8:22" x14ac:dyDescent="0.25">
      <c r="H39" s="72"/>
      <c r="I39" s="15">
        <v>2</v>
      </c>
      <c r="J39" s="16">
        <v>8</v>
      </c>
      <c r="K39" s="9">
        <f t="shared" si="0"/>
        <v>0.18604651162790697</v>
      </c>
      <c r="L39" s="22">
        <v>20</v>
      </c>
      <c r="M39" s="9">
        <f t="shared" si="1"/>
        <v>0.40816326530612246</v>
      </c>
      <c r="N39" s="22">
        <v>6</v>
      </c>
      <c r="O39" s="9">
        <f t="shared" si="2"/>
        <v>0.75</v>
      </c>
      <c r="P39" s="16">
        <v>2</v>
      </c>
      <c r="Q39" s="9">
        <f t="shared" si="3"/>
        <v>0.10526315789473684</v>
      </c>
      <c r="R39" s="16">
        <v>36</v>
      </c>
      <c r="S39" s="9">
        <f t="shared" si="4"/>
        <v>0.30252100840336132</v>
      </c>
      <c r="T39" s="17"/>
      <c r="U39" s="68">
        <v>5.9252005862063474E-4</v>
      </c>
      <c r="V39" s="69"/>
    </row>
    <row r="40" spans="8:22" x14ac:dyDescent="0.25">
      <c r="H40" s="70" t="s">
        <v>27</v>
      </c>
      <c r="I40" s="5">
        <v>1</v>
      </c>
      <c r="J40" s="3">
        <v>4</v>
      </c>
      <c r="K40" s="6">
        <f t="shared" si="0"/>
        <v>9.3023255813953487E-2</v>
      </c>
      <c r="L40" s="20">
        <v>3</v>
      </c>
      <c r="M40" s="6">
        <f t="shared" si="1"/>
        <v>6.1224489795918366E-2</v>
      </c>
      <c r="N40" s="20">
        <v>0</v>
      </c>
      <c r="O40" s="6">
        <f t="shared" si="2"/>
        <v>0</v>
      </c>
      <c r="P40" s="3">
        <v>1</v>
      </c>
      <c r="Q40" s="6">
        <f t="shared" si="3"/>
        <v>5.2631578947368418E-2</v>
      </c>
      <c r="R40" s="3">
        <v>8</v>
      </c>
      <c r="S40" s="6">
        <f t="shared" si="4"/>
        <v>6.7226890756302518E-2</v>
      </c>
      <c r="T40" s="7">
        <v>0.72544413872958546</v>
      </c>
      <c r="U40" s="59">
        <v>5.4663935891675168E-2</v>
      </c>
      <c r="V40" s="60"/>
    </row>
    <row r="41" spans="8:22" x14ac:dyDescent="0.25">
      <c r="H41" s="70"/>
      <c r="I41" s="5">
        <v>2</v>
      </c>
      <c r="J41" s="3">
        <v>23</v>
      </c>
      <c r="K41" s="6">
        <f t="shared" si="0"/>
        <v>0.53488372093023251</v>
      </c>
      <c r="L41" s="20">
        <v>20</v>
      </c>
      <c r="M41" s="6">
        <f t="shared" si="1"/>
        <v>0.40816326530612246</v>
      </c>
      <c r="N41" s="20">
        <v>5</v>
      </c>
      <c r="O41" s="6">
        <f t="shared" si="2"/>
        <v>0.625</v>
      </c>
      <c r="P41" s="3">
        <v>0</v>
      </c>
      <c r="Q41" s="6">
        <f t="shared" si="3"/>
        <v>0</v>
      </c>
      <c r="R41" s="3">
        <v>48</v>
      </c>
      <c r="S41" s="6">
        <f t="shared" si="4"/>
        <v>0.40336134453781514</v>
      </c>
      <c r="T41" s="7"/>
      <c r="U41" s="59">
        <v>4.8589982933369409E-4</v>
      </c>
      <c r="V41" s="60"/>
    </row>
    <row r="42" spans="8:22" x14ac:dyDescent="0.25">
      <c r="H42" s="70"/>
      <c r="I42" s="5">
        <v>3</v>
      </c>
      <c r="J42" s="3">
        <v>9</v>
      </c>
      <c r="K42" s="6">
        <f t="shared" si="0"/>
        <v>0.20930232558139536</v>
      </c>
      <c r="L42" s="20">
        <v>16</v>
      </c>
      <c r="M42" s="6">
        <f t="shared" si="1"/>
        <v>0.32653061224489793</v>
      </c>
      <c r="N42" s="20">
        <v>3</v>
      </c>
      <c r="O42" s="6">
        <f t="shared" si="2"/>
        <v>0.375</v>
      </c>
      <c r="P42" s="3">
        <v>7</v>
      </c>
      <c r="Q42" s="6">
        <f t="shared" si="3"/>
        <v>0.36842105263157893</v>
      </c>
      <c r="R42" s="3">
        <v>35</v>
      </c>
      <c r="S42" s="6">
        <f t="shared" si="4"/>
        <v>0.29411764705882354</v>
      </c>
      <c r="T42" s="7"/>
      <c r="U42" s="59">
        <v>4.7573228971601163E-4</v>
      </c>
      <c r="V42" s="60"/>
    </row>
    <row r="43" spans="8:22" x14ac:dyDescent="0.25">
      <c r="H43" s="70"/>
      <c r="I43" s="5">
        <v>4</v>
      </c>
      <c r="J43" s="3">
        <v>1</v>
      </c>
      <c r="K43" s="6">
        <f t="shared" si="0"/>
        <v>2.3255813953488372E-2</v>
      </c>
      <c r="L43" s="20">
        <v>2</v>
      </c>
      <c r="M43" s="6">
        <f t="shared" si="1"/>
        <v>4.0816326530612242E-2</v>
      </c>
      <c r="N43" s="20">
        <v>0</v>
      </c>
      <c r="O43" s="6">
        <f t="shared" si="2"/>
        <v>0</v>
      </c>
      <c r="P43" s="3">
        <v>2</v>
      </c>
      <c r="Q43" s="6">
        <f t="shared" si="3"/>
        <v>0.10526315789473684</v>
      </c>
      <c r="R43" s="3">
        <v>5</v>
      </c>
      <c r="S43" s="6">
        <f t="shared" si="4"/>
        <v>4.2016806722689079E-2</v>
      </c>
      <c r="T43" s="7"/>
      <c r="U43" s="59">
        <v>0.11384629800665802</v>
      </c>
      <c r="V43" s="60"/>
    </row>
    <row r="44" spans="8:22" x14ac:dyDescent="0.25">
      <c r="H44" s="70"/>
      <c r="I44" s="5">
        <v>5</v>
      </c>
      <c r="J44" s="3">
        <v>6</v>
      </c>
      <c r="K44" s="6">
        <f t="shared" si="0"/>
        <v>0.13953488372093023</v>
      </c>
      <c r="L44" s="20">
        <v>8</v>
      </c>
      <c r="M44" s="6">
        <f t="shared" si="1"/>
        <v>0.16326530612244897</v>
      </c>
      <c r="N44" s="20">
        <v>0</v>
      </c>
      <c r="O44" s="6">
        <f t="shared" si="2"/>
        <v>0</v>
      </c>
      <c r="P44" s="3">
        <v>9</v>
      </c>
      <c r="Q44" s="6">
        <f t="shared" si="3"/>
        <v>0.47368421052631576</v>
      </c>
      <c r="R44" s="3">
        <v>23</v>
      </c>
      <c r="S44" s="6">
        <f t="shared" si="4"/>
        <v>0.19327731092436976</v>
      </c>
      <c r="T44" s="7"/>
      <c r="U44" s="59">
        <v>1.8585822782402953E-3</v>
      </c>
      <c r="V44" s="60"/>
    </row>
    <row r="45" spans="8:22" x14ac:dyDescent="0.25">
      <c r="H45" s="71" t="s">
        <v>28</v>
      </c>
      <c r="I45" s="11">
        <v>1</v>
      </c>
      <c r="J45" s="12">
        <v>0</v>
      </c>
      <c r="K45" s="13">
        <f t="shared" si="0"/>
        <v>0</v>
      </c>
      <c r="L45" s="21">
        <v>2</v>
      </c>
      <c r="M45" s="13">
        <f t="shared" si="1"/>
        <v>4.0816326530612242E-2</v>
      </c>
      <c r="N45" s="21">
        <v>3</v>
      </c>
      <c r="O45" s="13">
        <f t="shared" si="2"/>
        <v>0.375</v>
      </c>
      <c r="P45" s="12">
        <v>1</v>
      </c>
      <c r="Q45" s="13">
        <f t="shared" si="3"/>
        <v>5.2631578947368418E-2</v>
      </c>
      <c r="R45" s="12">
        <v>6</v>
      </c>
      <c r="S45" s="13">
        <f t="shared" si="4"/>
        <v>5.0420168067226892E-2</v>
      </c>
      <c r="T45" s="14">
        <v>2.8018474373259217E-4</v>
      </c>
      <c r="U45" s="66">
        <v>0.55818464942265722</v>
      </c>
      <c r="V45" s="67"/>
    </row>
    <row r="46" spans="8:22" x14ac:dyDescent="0.25">
      <c r="H46" s="70"/>
      <c r="I46" s="5">
        <v>2</v>
      </c>
      <c r="J46" s="3">
        <v>27</v>
      </c>
      <c r="K46" s="6">
        <f t="shared" si="0"/>
        <v>0.62790697674418605</v>
      </c>
      <c r="L46" s="20">
        <v>26</v>
      </c>
      <c r="M46" s="6">
        <f t="shared" si="1"/>
        <v>0.53061224489795922</v>
      </c>
      <c r="N46" s="20">
        <v>4</v>
      </c>
      <c r="O46" s="6">
        <f t="shared" si="2"/>
        <v>0.5</v>
      </c>
      <c r="P46" s="3">
        <v>0</v>
      </c>
      <c r="Q46" s="6">
        <f t="shared" si="3"/>
        <v>0</v>
      </c>
      <c r="R46" s="3">
        <v>57</v>
      </c>
      <c r="S46" s="6">
        <f t="shared" si="4"/>
        <v>0.47899159663865548</v>
      </c>
      <c r="T46" s="7"/>
      <c r="U46" s="59">
        <v>2.8794757266638375E-6</v>
      </c>
      <c r="V46" s="60"/>
    </row>
    <row r="47" spans="8:22" x14ac:dyDescent="0.25">
      <c r="H47" s="72"/>
      <c r="I47" s="15">
        <v>3</v>
      </c>
      <c r="J47" s="16">
        <v>16</v>
      </c>
      <c r="K47" s="9">
        <f t="shared" si="0"/>
        <v>0.37209302325581395</v>
      </c>
      <c r="L47" s="22">
        <v>21</v>
      </c>
      <c r="M47" s="9">
        <f t="shared" si="1"/>
        <v>0.42857142857142855</v>
      </c>
      <c r="N47" s="22">
        <v>1</v>
      </c>
      <c r="O47" s="9">
        <f t="shared" si="2"/>
        <v>0.125</v>
      </c>
      <c r="P47" s="16">
        <v>18</v>
      </c>
      <c r="Q47" s="9">
        <f t="shared" si="3"/>
        <v>0.94736842105263153</v>
      </c>
      <c r="R47" s="16">
        <v>56</v>
      </c>
      <c r="S47" s="9">
        <f t="shared" si="4"/>
        <v>0.47058823529411764</v>
      </c>
      <c r="T47" s="17"/>
      <c r="U47" s="68">
        <v>1.9677633474835869E-6</v>
      </c>
      <c r="V47" s="69"/>
    </row>
    <row r="48" spans="8:22" x14ac:dyDescent="0.25">
      <c r="H48" s="70" t="s">
        <v>29</v>
      </c>
      <c r="I48" s="5">
        <v>1</v>
      </c>
      <c r="J48" s="3">
        <v>1</v>
      </c>
      <c r="K48" s="6">
        <f t="shared" si="0"/>
        <v>2.3255813953488372E-2</v>
      </c>
      <c r="L48" s="20">
        <v>1</v>
      </c>
      <c r="M48" s="6">
        <f t="shared" si="1"/>
        <v>2.0408163265306121E-2</v>
      </c>
      <c r="N48" s="20">
        <v>2</v>
      </c>
      <c r="O48" s="6">
        <f t="shared" si="2"/>
        <v>0.25</v>
      </c>
      <c r="P48" s="3">
        <v>0</v>
      </c>
      <c r="Q48" s="6">
        <f t="shared" si="3"/>
        <v>0</v>
      </c>
      <c r="R48" s="3">
        <v>4</v>
      </c>
      <c r="S48" s="6">
        <f t="shared" si="4"/>
        <v>3.3613445378151259E-2</v>
      </c>
      <c r="T48" s="7">
        <v>6.7674921030501656E-3</v>
      </c>
      <c r="U48" s="59">
        <v>0.46520881845214168</v>
      </c>
      <c r="V48" s="60"/>
    </row>
    <row r="49" spans="8:22" x14ac:dyDescent="0.25">
      <c r="H49" s="70"/>
      <c r="I49" s="5">
        <v>2</v>
      </c>
      <c r="J49" s="3">
        <v>42</v>
      </c>
      <c r="K49" s="6">
        <f t="shared" si="0"/>
        <v>0.97674418604651159</v>
      </c>
      <c r="L49" s="20">
        <v>48</v>
      </c>
      <c r="M49" s="6">
        <f t="shared" si="1"/>
        <v>0.97959183673469385</v>
      </c>
      <c r="N49" s="20">
        <v>6</v>
      </c>
      <c r="O49" s="6">
        <f t="shared" si="2"/>
        <v>0.75</v>
      </c>
      <c r="P49" s="3">
        <v>19</v>
      </c>
      <c r="Q49" s="6">
        <f t="shared" si="3"/>
        <v>1</v>
      </c>
      <c r="R49" s="3">
        <v>115</v>
      </c>
      <c r="S49" s="6">
        <f t="shared" si="4"/>
        <v>0.96638655462184875</v>
      </c>
      <c r="T49" s="7"/>
      <c r="U49" s="59">
        <v>6.4159219599010902E-11</v>
      </c>
      <c r="V49" s="60"/>
    </row>
    <row r="50" spans="8:22" x14ac:dyDescent="0.25">
      <c r="H50" s="71" t="s">
        <v>42</v>
      </c>
      <c r="I50" s="11">
        <v>1</v>
      </c>
      <c r="J50" s="12">
        <v>5</v>
      </c>
      <c r="K50" s="13">
        <f t="shared" si="0"/>
        <v>0.11627906976744186</v>
      </c>
      <c r="L50" s="21">
        <v>47</v>
      </c>
      <c r="M50" s="13">
        <f t="shared" si="1"/>
        <v>0.95918367346938771</v>
      </c>
      <c r="N50" s="21">
        <v>8</v>
      </c>
      <c r="O50" s="13">
        <f t="shared" si="2"/>
        <v>1</v>
      </c>
      <c r="P50" s="12">
        <v>0</v>
      </c>
      <c r="Q50" s="13">
        <f t="shared" si="3"/>
        <v>0</v>
      </c>
      <c r="R50" s="12">
        <v>60</v>
      </c>
      <c r="S50" s="13">
        <f t="shared" si="4"/>
        <v>0.50420168067226889</v>
      </c>
      <c r="T50" s="14">
        <v>1.1102230246251565E-16</v>
      </c>
      <c r="U50" s="66">
        <v>8.9834629161025045E-13</v>
      </c>
      <c r="V50" s="67"/>
    </row>
    <row r="51" spans="8:22" x14ac:dyDescent="0.25">
      <c r="H51" s="70"/>
      <c r="I51" s="5">
        <v>2</v>
      </c>
      <c r="J51" s="3">
        <v>38</v>
      </c>
      <c r="K51" s="6">
        <f t="shared" si="0"/>
        <v>0.88372093023255816</v>
      </c>
      <c r="L51" s="20">
        <v>2</v>
      </c>
      <c r="M51" s="6">
        <f t="shared" si="1"/>
        <v>4.0816326530612242E-2</v>
      </c>
      <c r="N51" s="20">
        <v>0</v>
      </c>
      <c r="O51" s="6">
        <f t="shared" si="2"/>
        <v>0</v>
      </c>
      <c r="P51" s="3">
        <v>4</v>
      </c>
      <c r="Q51" s="6">
        <f t="shared" si="3"/>
        <v>0.21052631578947367</v>
      </c>
      <c r="R51" s="3">
        <v>44</v>
      </c>
      <c r="S51" s="6">
        <f t="shared" si="4"/>
        <v>0.36974789915966388</v>
      </c>
      <c r="T51" s="7"/>
      <c r="U51" s="59">
        <v>0.15255538462953588</v>
      </c>
      <c r="V51" s="60"/>
    </row>
    <row r="52" spans="8:22" x14ac:dyDescent="0.25">
      <c r="H52" s="24"/>
      <c r="I52" s="15">
        <v>3</v>
      </c>
      <c r="J52" s="16">
        <v>0</v>
      </c>
      <c r="K52" s="9">
        <f t="shared" si="0"/>
        <v>0</v>
      </c>
      <c r="L52" s="22">
        <v>0</v>
      </c>
      <c r="M52" s="9">
        <f t="shared" si="1"/>
        <v>0</v>
      </c>
      <c r="N52" s="22">
        <v>0</v>
      </c>
      <c r="O52" s="9">
        <f t="shared" si="2"/>
        <v>0</v>
      </c>
      <c r="P52" s="16">
        <v>15</v>
      </c>
      <c r="Q52" s="9">
        <f t="shared" si="3"/>
        <v>0.78947368421052633</v>
      </c>
      <c r="R52" s="16">
        <v>15</v>
      </c>
      <c r="S52" s="9">
        <f t="shared" si="4"/>
        <v>0.12605042016806722</v>
      </c>
      <c r="T52" s="17"/>
      <c r="U52" s="68" t="s">
        <v>55</v>
      </c>
      <c r="V52" s="69"/>
    </row>
    <row r="53" spans="8:22" x14ac:dyDescent="0.25">
      <c r="H53" s="70" t="s">
        <v>43</v>
      </c>
      <c r="I53" s="5">
        <v>1</v>
      </c>
      <c r="J53" s="3">
        <v>4</v>
      </c>
      <c r="K53" s="6">
        <f t="shared" si="0"/>
        <v>9.3023255813953487E-2</v>
      </c>
      <c r="L53" s="20">
        <v>49</v>
      </c>
      <c r="M53" s="6">
        <f t="shared" si="1"/>
        <v>1</v>
      </c>
      <c r="N53" s="20">
        <v>8</v>
      </c>
      <c r="O53" s="6">
        <f t="shared" si="2"/>
        <v>1</v>
      </c>
      <c r="P53" s="3">
        <v>0</v>
      </c>
      <c r="Q53" s="6">
        <f t="shared" si="3"/>
        <v>0</v>
      </c>
      <c r="R53" s="3">
        <v>61</v>
      </c>
      <c r="S53" s="6">
        <f t="shared" si="4"/>
        <v>0.51260504201680668</v>
      </c>
      <c r="T53" s="7">
        <v>0</v>
      </c>
      <c r="U53" s="59">
        <v>1.0072800110009784E-13</v>
      </c>
      <c r="V53" s="60"/>
    </row>
    <row r="54" spans="8:22" x14ac:dyDescent="0.25">
      <c r="H54" s="70"/>
      <c r="I54" s="5">
        <v>2</v>
      </c>
      <c r="J54" s="3">
        <v>39</v>
      </c>
      <c r="K54" s="6">
        <f t="shared" si="0"/>
        <v>0.90697674418604646</v>
      </c>
      <c r="L54" s="20">
        <v>0</v>
      </c>
      <c r="M54" s="6">
        <f t="shared" si="1"/>
        <v>0</v>
      </c>
      <c r="N54" s="20">
        <v>0</v>
      </c>
      <c r="O54" s="6">
        <f t="shared" si="2"/>
        <v>0</v>
      </c>
      <c r="P54" s="3">
        <v>0</v>
      </c>
      <c r="Q54" s="6">
        <f t="shared" si="3"/>
        <v>0</v>
      </c>
      <c r="R54" s="3">
        <v>39</v>
      </c>
      <c r="S54" s="6">
        <f t="shared" si="4"/>
        <v>0.32773109243697479</v>
      </c>
      <c r="T54" s="7"/>
      <c r="U54" s="59" t="s">
        <v>55</v>
      </c>
      <c r="V54" s="60"/>
    </row>
    <row r="55" spans="8:22" x14ac:dyDescent="0.25">
      <c r="H55" s="70"/>
      <c r="I55" s="5">
        <v>3</v>
      </c>
      <c r="J55" s="3">
        <v>0</v>
      </c>
      <c r="K55" s="6">
        <f t="shared" si="0"/>
        <v>0</v>
      </c>
      <c r="L55" s="20">
        <v>0</v>
      </c>
      <c r="M55" s="6">
        <f t="shared" si="1"/>
        <v>0</v>
      </c>
      <c r="N55" s="20">
        <v>0</v>
      </c>
      <c r="O55" s="6">
        <f t="shared" si="2"/>
        <v>0</v>
      </c>
      <c r="P55" s="3">
        <v>19</v>
      </c>
      <c r="Q55" s="6">
        <f t="shared" si="3"/>
        <v>1</v>
      </c>
      <c r="R55" s="3">
        <v>19</v>
      </c>
      <c r="S55" s="6">
        <f t="shared" si="4"/>
        <v>0.15966386554621848</v>
      </c>
      <c r="T55" s="7"/>
      <c r="U55" s="59" t="s">
        <v>55</v>
      </c>
      <c r="V55" s="60"/>
    </row>
    <row r="56" spans="8:22" x14ac:dyDescent="0.25">
      <c r="H56" s="71" t="s">
        <v>44</v>
      </c>
      <c r="I56" s="11">
        <v>1</v>
      </c>
      <c r="J56" s="12">
        <v>25</v>
      </c>
      <c r="K56" s="13">
        <f t="shared" si="0"/>
        <v>0.58139534883720934</v>
      </c>
      <c r="L56" s="21">
        <v>45</v>
      </c>
      <c r="M56" s="13">
        <f t="shared" si="1"/>
        <v>0.91836734693877553</v>
      </c>
      <c r="N56" s="21">
        <v>8</v>
      </c>
      <c r="O56" s="13">
        <f t="shared" si="2"/>
        <v>1</v>
      </c>
      <c r="P56" s="12">
        <v>1</v>
      </c>
      <c r="Q56" s="13">
        <f t="shared" si="3"/>
        <v>5.2631578947368418E-2</v>
      </c>
      <c r="R56" s="12">
        <v>79</v>
      </c>
      <c r="S56" s="13">
        <f t="shared" si="4"/>
        <v>0.66386554621848737</v>
      </c>
      <c r="T56" s="14">
        <v>5.6765485522136672E-5</v>
      </c>
      <c r="U56" s="66">
        <v>4.5338735185575464E-10</v>
      </c>
      <c r="V56" s="67"/>
    </row>
    <row r="57" spans="8:22" x14ac:dyDescent="0.25">
      <c r="H57" s="70"/>
      <c r="I57" s="5">
        <v>2</v>
      </c>
      <c r="J57" s="3">
        <v>18</v>
      </c>
      <c r="K57" s="6">
        <f t="shared" si="0"/>
        <v>0.41860465116279072</v>
      </c>
      <c r="L57" s="20">
        <v>3</v>
      </c>
      <c r="M57" s="6">
        <f t="shared" si="1"/>
        <v>6.1224489795918366E-2</v>
      </c>
      <c r="N57" s="20">
        <v>0</v>
      </c>
      <c r="O57" s="6">
        <f t="shared" si="2"/>
        <v>0</v>
      </c>
      <c r="P57" s="3">
        <v>0</v>
      </c>
      <c r="Q57" s="6">
        <f t="shared" si="3"/>
        <v>0</v>
      </c>
      <c r="R57" s="3">
        <v>21</v>
      </c>
      <c r="S57" s="6">
        <f t="shared" si="4"/>
        <v>0.17647058823529413</v>
      </c>
      <c r="T57" s="7"/>
      <c r="U57" s="59">
        <v>7.2266736265580153E-2</v>
      </c>
      <c r="V57" s="60"/>
    </row>
    <row r="58" spans="8:22" x14ac:dyDescent="0.25">
      <c r="H58" s="72"/>
      <c r="I58" s="15">
        <v>3</v>
      </c>
      <c r="J58" s="16">
        <v>0</v>
      </c>
      <c r="K58" s="9">
        <f t="shared" si="0"/>
        <v>0</v>
      </c>
      <c r="L58" s="22">
        <v>1</v>
      </c>
      <c r="M58" s="9">
        <f t="shared" si="1"/>
        <v>2.0408163265306121E-2</v>
      </c>
      <c r="N58" s="22">
        <v>0</v>
      </c>
      <c r="O58" s="9">
        <f t="shared" si="2"/>
        <v>0</v>
      </c>
      <c r="P58" s="16">
        <v>18</v>
      </c>
      <c r="Q58" s="9">
        <f t="shared" si="3"/>
        <v>0.94736842105263153</v>
      </c>
      <c r="R58" s="16">
        <v>19</v>
      </c>
      <c r="S58" s="9">
        <f t="shared" si="4"/>
        <v>0.15966386554621848</v>
      </c>
      <c r="T58" s="17"/>
      <c r="U58" s="68">
        <v>0.31085795777898495</v>
      </c>
      <c r="V58" s="69"/>
    </row>
    <row r="59" spans="8:22" x14ac:dyDescent="0.25">
      <c r="H59" s="70" t="s">
        <v>10</v>
      </c>
      <c r="I59" s="5">
        <v>1</v>
      </c>
      <c r="J59" s="3">
        <v>24</v>
      </c>
      <c r="K59" s="6">
        <f t="shared" si="0"/>
        <v>0.55813953488372092</v>
      </c>
      <c r="L59" s="20">
        <v>14</v>
      </c>
      <c r="M59" s="6">
        <f t="shared" si="1"/>
        <v>0.2857142857142857</v>
      </c>
      <c r="N59" s="20">
        <v>6</v>
      </c>
      <c r="O59" s="6">
        <f t="shared" si="2"/>
        <v>0.75</v>
      </c>
      <c r="P59" s="3">
        <v>2</v>
      </c>
      <c r="Q59" s="6">
        <f t="shared" si="3"/>
        <v>0.10526315789473684</v>
      </c>
      <c r="R59" s="3">
        <v>46</v>
      </c>
      <c r="S59" s="6">
        <f t="shared" si="4"/>
        <v>0.38655462184873951</v>
      </c>
      <c r="T59" s="7">
        <v>2.3770994796132427E-2</v>
      </c>
      <c r="U59" s="59">
        <v>4.3166009800642738E-2</v>
      </c>
      <c r="V59" s="60"/>
    </row>
    <row r="60" spans="8:22" x14ac:dyDescent="0.25">
      <c r="H60" s="70"/>
      <c r="I60" s="5">
        <v>2</v>
      </c>
      <c r="J60" s="3">
        <v>3</v>
      </c>
      <c r="K60" s="6">
        <f t="shared" si="0"/>
        <v>6.9767441860465115E-2</v>
      </c>
      <c r="L60" s="20">
        <v>13</v>
      </c>
      <c r="M60" s="6">
        <f t="shared" si="1"/>
        <v>0.26530612244897961</v>
      </c>
      <c r="N60" s="20">
        <v>2</v>
      </c>
      <c r="O60" s="6">
        <f t="shared" si="2"/>
        <v>0.25</v>
      </c>
      <c r="P60" s="3">
        <v>0</v>
      </c>
      <c r="Q60" s="6">
        <f t="shared" si="3"/>
        <v>0</v>
      </c>
      <c r="R60" s="3">
        <v>18</v>
      </c>
      <c r="S60" s="6">
        <f t="shared" si="4"/>
        <v>0.15126050420168066</v>
      </c>
      <c r="T60" s="7"/>
      <c r="U60" s="59">
        <v>2.0026757491720964E-4</v>
      </c>
      <c r="V60" s="60"/>
    </row>
    <row r="61" spans="8:22" x14ac:dyDescent="0.25">
      <c r="H61" s="70"/>
      <c r="I61" s="5">
        <v>3</v>
      </c>
      <c r="J61" s="3">
        <v>1</v>
      </c>
      <c r="K61" s="6">
        <f t="shared" si="0"/>
        <v>2.3255813953488372E-2</v>
      </c>
      <c r="L61" s="20">
        <v>1</v>
      </c>
      <c r="M61" s="6">
        <f t="shared" si="1"/>
        <v>2.0408163265306121E-2</v>
      </c>
      <c r="N61" s="20">
        <v>0</v>
      </c>
      <c r="O61" s="6">
        <f t="shared" si="2"/>
        <v>0</v>
      </c>
      <c r="P61" s="3">
        <v>2</v>
      </c>
      <c r="Q61" s="6">
        <f t="shared" si="3"/>
        <v>0.10526315789473684</v>
      </c>
      <c r="R61" s="3">
        <v>4</v>
      </c>
      <c r="S61" s="6">
        <f t="shared" si="4"/>
        <v>3.3613445378151259E-2</v>
      </c>
      <c r="T61" s="7"/>
      <c r="U61" s="59">
        <v>0.2850494074026127</v>
      </c>
      <c r="V61" s="60"/>
    </row>
    <row r="62" spans="8:22" x14ac:dyDescent="0.25">
      <c r="H62" s="70"/>
      <c r="I62" s="5">
        <v>4</v>
      </c>
      <c r="J62" s="3">
        <v>15</v>
      </c>
      <c r="K62" s="6">
        <f t="shared" si="0"/>
        <v>0.34883720930232559</v>
      </c>
      <c r="L62" s="20">
        <v>21</v>
      </c>
      <c r="M62" s="6">
        <f t="shared" si="1"/>
        <v>0.42857142857142855</v>
      </c>
      <c r="N62" s="20">
        <v>0</v>
      </c>
      <c r="O62" s="6">
        <f t="shared" si="2"/>
        <v>0</v>
      </c>
      <c r="P62" s="3">
        <v>15</v>
      </c>
      <c r="Q62" s="6">
        <f t="shared" si="3"/>
        <v>0.78947368421052633</v>
      </c>
      <c r="R62" s="3">
        <v>51</v>
      </c>
      <c r="S62" s="6">
        <f t="shared" si="4"/>
        <v>0.42857142857142855</v>
      </c>
      <c r="T62" s="7"/>
      <c r="U62" s="59">
        <v>2.7122742305438894E-7</v>
      </c>
      <c r="V62" s="60"/>
    </row>
    <row r="63" spans="8:22" x14ac:dyDescent="0.25">
      <c r="H63" s="71" t="s">
        <v>45</v>
      </c>
      <c r="I63" s="11">
        <v>1</v>
      </c>
      <c r="J63" s="12">
        <v>0</v>
      </c>
      <c r="K63" s="13">
        <f t="shared" si="0"/>
        <v>0</v>
      </c>
      <c r="L63" s="21">
        <v>1</v>
      </c>
      <c r="M63" s="13">
        <f t="shared" si="1"/>
        <v>2.0408163265306121E-2</v>
      </c>
      <c r="N63" s="21">
        <v>8</v>
      </c>
      <c r="O63" s="13">
        <f t="shared" si="2"/>
        <v>1</v>
      </c>
      <c r="P63" s="12">
        <v>2</v>
      </c>
      <c r="Q63" s="13">
        <f t="shared" si="3"/>
        <v>0.10526315789473684</v>
      </c>
      <c r="R63" s="12">
        <v>11</v>
      </c>
      <c r="S63" s="13">
        <f t="shared" si="4"/>
        <v>9.2436974789915971E-2</v>
      </c>
      <c r="T63" s="14">
        <v>0</v>
      </c>
      <c r="U63" s="66">
        <v>2.4021397410266916E-3</v>
      </c>
      <c r="V63" s="67"/>
    </row>
    <row r="64" spans="8:22" x14ac:dyDescent="0.25">
      <c r="H64" s="70"/>
      <c r="I64" s="5">
        <v>2</v>
      </c>
      <c r="J64" s="3">
        <v>40</v>
      </c>
      <c r="K64" s="6">
        <f t="shared" si="0"/>
        <v>0.93023255813953487</v>
      </c>
      <c r="L64" s="20">
        <v>38</v>
      </c>
      <c r="M64" s="6">
        <f t="shared" si="1"/>
        <v>0.77551020408163263</v>
      </c>
      <c r="N64" s="20">
        <v>0</v>
      </c>
      <c r="O64" s="6">
        <f t="shared" si="2"/>
        <v>0</v>
      </c>
      <c r="P64" s="3">
        <v>15</v>
      </c>
      <c r="Q64" s="6">
        <f t="shared" si="3"/>
        <v>0.78947368421052633</v>
      </c>
      <c r="R64" s="3">
        <v>93</v>
      </c>
      <c r="S64" s="6">
        <f t="shared" si="4"/>
        <v>0.78151260504201681</v>
      </c>
      <c r="T64" s="7"/>
      <c r="U64" s="59">
        <v>4.8251839967752902E-12</v>
      </c>
      <c r="V64" s="60"/>
    </row>
    <row r="65" spans="1:22" x14ac:dyDescent="0.25">
      <c r="H65" s="72"/>
      <c r="I65" s="15">
        <v>3</v>
      </c>
      <c r="J65" s="16">
        <v>3</v>
      </c>
      <c r="K65" s="9">
        <f t="shared" si="0"/>
        <v>6.9767441860465115E-2</v>
      </c>
      <c r="L65" s="22">
        <v>10</v>
      </c>
      <c r="M65" s="9">
        <f t="shared" si="1"/>
        <v>0.20408163265306123</v>
      </c>
      <c r="N65" s="22">
        <v>0</v>
      </c>
      <c r="O65" s="9">
        <f t="shared" si="2"/>
        <v>0</v>
      </c>
      <c r="P65" s="16">
        <v>2</v>
      </c>
      <c r="Q65" s="9">
        <f t="shared" si="3"/>
        <v>0.10526315789473684</v>
      </c>
      <c r="R65" s="16">
        <v>15</v>
      </c>
      <c r="S65" s="9">
        <f t="shared" si="4"/>
        <v>0.12605042016806722</v>
      </c>
      <c r="T65" s="17"/>
      <c r="U65" s="68">
        <v>1.075111767295006E-4</v>
      </c>
      <c r="V65" s="69"/>
    </row>
    <row r="66" spans="1:22" x14ac:dyDescent="0.25">
      <c r="H66" s="74" t="s">
        <v>12</v>
      </c>
      <c r="I66" s="5">
        <v>1</v>
      </c>
      <c r="J66" s="3">
        <v>2</v>
      </c>
      <c r="K66" s="6">
        <f t="shared" si="0"/>
        <v>4.6511627906976744E-2</v>
      </c>
      <c r="L66" s="20">
        <v>2</v>
      </c>
      <c r="M66" s="6">
        <f t="shared" si="1"/>
        <v>4.0816326530612242E-2</v>
      </c>
      <c r="N66" s="20">
        <v>0</v>
      </c>
      <c r="O66" s="6">
        <f t="shared" si="2"/>
        <v>0</v>
      </c>
      <c r="P66" s="3">
        <v>0</v>
      </c>
      <c r="Q66" s="6">
        <f t="shared" si="3"/>
        <v>0</v>
      </c>
      <c r="R66" s="3">
        <v>4</v>
      </c>
      <c r="S66" s="6">
        <f t="shared" si="4"/>
        <v>3.3613445378151259E-2</v>
      </c>
      <c r="T66" s="7">
        <v>0.72702448443339818</v>
      </c>
      <c r="U66" s="59">
        <v>0.1024704348597494</v>
      </c>
      <c r="V66" s="60"/>
    </row>
    <row r="67" spans="1:22" x14ac:dyDescent="0.25">
      <c r="H67" s="70"/>
      <c r="I67" s="5">
        <v>2</v>
      </c>
      <c r="J67" s="3">
        <v>7</v>
      </c>
      <c r="K67" s="6">
        <f t="shared" si="0"/>
        <v>0.16279069767441862</v>
      </c>
      <c r="L67" s="20">
        <v>10</v>
      </c>
      <c r="M67" s="6">
        <f t="shared" si="1"/>
        <v>0.20408163265306123</v>
      </c>
      <c r="N67" s="20">
        <v>2</v>
      </c>
      <c r="O67" s="6">
        <f t="shared" si="2"/>
        <v>0.25</v>
      </c>
      <c r="P67" s="3">
        <v>5</v>
      </c>
      <c r="Q67" s="6">
        <f t="shared" si="3"/>
        <v>0.26315789473684209</v>
      </c>
      <c r="R67" s="3">
        <v>24</v>
      </c>
      <c r="S67" s="6">
        <f t="shared" si="4"/>
        <v>0.20168067226890757</v>
      </c>
      <c r="T67" s="7"/>
      <c r="U67" s="59">
        <v>7.6607611351794582E-3</v>
      </c>
      <c r="V67" s="60"/>
    </row>
    <row r="68" spans="1:22" x14ac:dyDescent="0.25">
      <c r="H68" s="70"/>
      <c r="I68" s="5">
        <v>3</v>
      </c>
      <c r="J68" s="3">
        <v>24</v>
      </c>
      <c r="K68" s="6">
        <f t="shared" si="0"/>
        <v>0.55813953488372092</v>
      </c>
      <c r="L68" s="20">
        <v>22</v>
      </c>
      <c r="M68" s="6">
        <f t="shared" si="1"/>
        <v>0.44897959183673469</v>
      </c>
      <c r="N68" s="20">
        <v>4</v>
      </c>
      <c r="O68" s="6">
        <f t="shared" si="2"/>
        <v>0.5</v>
      </c>
      <c r="P68" s="3">
        <v>5</v>
      </c>
      <c r="Q68" s="6">
        <f t="shared" si="3"/>
        <v>0.26315789473684209</v>
      </c>
      <c r="R68" s="3">
        <v>55</v>
      </c>
      <c r="S68" s="6">
        <f t="shared" si="4"/>
        <v>0.46218487394957986</v>
      </c>
      <c r="T68" s="7"/>
      <c r="U68" s="59">
        <v>5.353358893867441E-5</v>
      </c>
      <c r="V68" s="60"/>
    </row>
    <row r="69" spans="1:22" x14ac:dyDescent="0.25">
      <c r="H69" s="70"/>
      <c r="I69" s="5">
        <v>4</v>
      </c>
      <c r="J69" s="3">
        <v>4</v>
      </c>
      <c r="K69" s="6">
        <f t="shared" si="0"/>
        <v>9.3023255813953487E-2</v>
      </c>
      <c r="L69" s="20">
        <v>7</v>
      </c>
      <c r="M69" s="6">
        <f t="shared" si="1"/>
        <v>0.14285714285714285</v>
      </c>
      <c r="N69" s="20">
        <v>0</v>
      </c>
      <c r="O69" s="6">
        <f t="shared" si="2"/>
        <v>0</v>
      </c>
      <c r="P69" s="3">
        <v>5</v>
      </c>
      <c r="Q69" s="6">
        <f t="shared" si="3"/>
        <v>0.26315789473684209</v>
      </c>
      <c r="R69" s="3">
        <v>16</v>
      </c>
      <c r="S69" s="6">
        <f t="shared" si="4"/>
        <v>0.13445378151260504</v>
      </c>
      <c r="T69" s="7"/>
      <c r="U69" s="59">
        <v>2.7595489353029043E-3</v>
      </c>
      <c r="V69" s="60"/>
    </row>
    <row r="70" spans="1:22" x14ac:dyDescent="0.25">
      <c r="H70" s="70"/>
      <c r="I70" s="5">
        <v>5</v>
      </c>
      <c r="J70" s="3">
        <v>2</v>
      </c>
      <c r="K70" s="6">
        <f t="shared" si="0"/>
        <v>4.6511627906976744E-2</v>
      </c>
      <c r="L70" s="20">
        <v>4</v>
      </c>
      <c r="M70" s="6">
        <f t="shared" si="1"/>
        <v>8.1632653061224483E-2</v>
      </c>
      <c r="N70" s="20">
        <v>2</v>
      </c>
      <c r="O70" s="6">
        <f t="shared" si="2"/>
        <v>0.25</v>
      </c>
      <c r="P70" s="3">
        <v>2</v>
      </c>
      <c r="Q70" s="6">
        <f t="shared" si="3"/>
        <v>0.10526315789473684</v>
      </c>
      <c r="R70" s="3">
        <v>10</v>
      </c>
      <c r="S70" s="6">
        <f t="shared" si="4"/>
        <v>8.4033613445378158E-2</v>
      </c>
      <c r="T70" s="7"/>
      <c r="U70" s="59">
        <v>0.32911398597860808</v>
      </c>
      <c r="V70" s="60"/>
    </row>
    <row r="71" spans="1:22" x14ac:dyDescent="0.25">
      <c r="H71" s="70"/>
      <c r="I71" s="5">
        <v>6</v>
      </c>
      <c r="J71" s="3">
        <v>4</v>
      </c>
      <c r="K71" s="6">
        <f t="shared" ref="K71:K105" si="8">+J71/$J$105</f>
        <v>9.3023255813953487E-2</v>
      </c>
      <c r="L71" s="20">
        <v>4</v>
      </c>
      <c r="M71" s="6">
        <f t="shared" ref="M71:M105" si="9">+L71/$L$105</f>
        <v>8.1632653061224483E-2</v>
      </c>
      <c r="N71" s="20">
        <v>0</v>
      </c>
      <c r="O71" s="6">
        <f t="shared" ref="O71:O105" si="10">+N71/$N$105</f>
        <v>0</v>
      </c>
      <c r="P71" s="3">
        <v>2</v>
      </c>
      <c r="Q71" s="6">
        <f t="shared" ref="Q71:Q105" si="11">+P71/$P$105</f>
        <v>0.10526315789473684</v>
      </c>
      <c r="R71" s="3">
        <v>10</v>
      </c>
      <c r="S71" s="6">
        <f t="shared" ref="S71:S105" si="12">+R71/$R$105</f>
        <v>8.4033613445378158E-2</v>
      </c>
      <c r="T71" s="7"/>
      <c r="U71" s="59">
        <v>2.5347318677468273E-2</v>
      </c>
      <c r="V71" s="60"/>
    </row>
    <row r="72" spans="1:22" x14ac:dyDescent="0.25">
      <c r="H72" s="73" t="s">
        <v>13</v>
      </c>
      <c r="I72" s="11">
        <v>1</v>
      </c>
      <c r="J72" s="12">
        <v>0</v>
      </c>
      <c r="K72" s="13">
        <f t="shared" si="8"/>
        <v>0</v>
      </c>
      <c r="L72" s="21">
        <v>1</v>
      </c>
      <c r="M72" s="13">
        <f t="shared" si="9"/>
        <v>2.0408163265306121E-2</v>
      </c>
      <c r="N72" s="21">
        <v>0</v>
      </c>
      <c r="O72" s="13">
        <f t="shared" si="10"/>
        <v>0</v>
      </c>
      <c r="P72" s="12">
        <v>0</v>
      </c>
      <c r="Q72" s="13">
        <f t="shared" si="11"/>
        <v>0</v>
      </c>
      <c r="R72" s="12">
        <v>1</v>
      </c>
      <c r="S72" s="13">
        <f t="shared" si="12"/>
        <v>8.4033613445378148E-3</v>
      </c>
      <c r="T72" s="14">
        <v>0.75513755156893103</v>
      </c>
      <c r="U72" s="66" t="s">
        <v>55</v>
      </c>
      <c r="V72" s="67"/>
    </row>
    <row r="73" spans="1:22" x14ac:dyDescent="0.25">
      <c r="H73" s="70"/>
      <c r="I73" s="5">
        <v>2</v>
      </c>
      <c r="J73" s="3">
        <v>3</v>
      </c>
      <c r="K73" s="6">
        <f t="shared" si="8"/>
        <v>6.9767441860465115E-2</v>
      </c>
      <c r="L73" s="20">
        <v>2</v>
      </c>
      <c r="M73" s="6">
        <f t="shared" si="9"/>
        <v>4.0816326530612242E-2</v>
      </c>
      <c r="N73" s="20">
        <v>0</v>
      </c>
      <c r="O73" s="6">
        <f t="shared" si="10"/>
        <v>0</v>
      </c>
      <c r="P73" s="3">
        <v>1</v>
      </c>
      <c r="Q73" s="6">
        <f t="shared" si="11"/>
        <v>5.2631578947368418E-2</v>
      </c>
      <c r="R73" s="3">
        <v>6</v>
      </c>
      <c r="S73" s="6">
        <f t="shared" si="12"/>
        <v>5.0420168067226892E-2</v>
      </c>
      <c r="T73" s="7"/>
      <c r="U73" s="59">
        <v>0.1213352503584821</v>
      </c>
      <c r="V73" s="60"/>
    </row>
    <row r="74" spans="1:22" x14ac:dyDescent="0.25">
      <c r="H74" s="72"/>
      <c r="I74" s="15">
        <v>3</v>
      </c>
      <c r="J74" s="16">
        <v>40</v>
      </c>
      <c r="K74" s="9">
        <f t="shared" si="8"/>
        <v>0.93023255813953487</v>
      </c>
      <c r="L74" s="22">
        <v>46</v>
      </c>
      <c r="M74" s="9">
        <f t="shared" si="9"/>
        <v>0.93877551020408168</v>
      </c>
      <c r="N74" s="22">
        <v>8</v>
      </c>
      <c r="O74" s="9">
        <f t="shared" si="10"/>
        <v>1</v>
      </c>
      <c r="P74" s="16">
        <v>18</v>
      </c>
      <c r="Q74" s="9">
        <f t="shared" si="11"/>
        <v>0.94736842105263153</v>
      </c>
      <c r="R74" s="16">
        <v>112</v>
      </c>
      <c r="S74" s="9">
        <f t="shared" si="12"/>
        <v>0.94117647058823528</v>
      </c>
      <c r="T74" s="17"/>
      <c r="U74" s="68">
        <v>2.9224545891681648E-9</v>
      </c>
      <c r="V74" s="69"/>
    </row>
    <row r="75" spans="1:22" x14ac:dyDescent="0.25">
      <c r="H75" s="74" t="s">
        <v>14</v>
      </c>
      <c r="I75" s="5">
        <v>1</v>
      </c>
      <c r="J75" s="3">
        <v>40</v>
      </c>
      <c r="K75" s="6">
        <f t="shared" si="8"/>
        <v>0.93023255813953487</v>
      </c>
      <c r="L75" s="20">
        <v>35</v>
      </c>
      <c r="M75" s="6">
        <f t="shared" si="9"/>
        <v>0.7142857142857143</v>
      </c>
      <c r="N75" s="20">
        <v>3</v>
      </c>
      <c r="O75" s="6">
        <f t="shared" si="10"/>
        <v>0.375</v>
      </c>
      <c r="P75" s="3">
        <v>6</v>
      </c>
      <c r="Q75" s="6">
        <f t="shared" si="11"/>
        <v>0.31578947368421051</v>
      </c>
      <c r="R75" s="3">
        <v>84</v>
      </c>
      <c r="S75" s="6">
        <f t="shared" si="12"/>
        <v>0.70588235294117652</v>
      </c>
      <c r="T75" s="7">
        <v>4.7961634663806763E-14</v>
      </c>
      <c r="U75" s="59">
        <v>3.6084302112171545E-9</v>
      </c>
      <c r="V75" s="60"/>
    </row>
    <row r="76" spans="1:22" x14ac:dyDescent="0.25">
      <c r="H76" s="70"/>
      <c r="I76" s="5">
        <v>2</v>
      </c>
      <c r="J76" s="3">
        <v>0</v>
      </c>
      <c r="K76" s="6">
        <f t="shared" si="8"/>
        <v>0</v>
      </c>
      <c r="L76" s="20">
        <v>0</v>
      </c>
      <c r="M76" s="6">
        <f t="shared" si="9"/>
        <v>0</v>
      </c>
      <c r="N76" s="20">
        <v>5</v>
      </c>
      <c r="O76" s="6">
        <f t="shared" si="10"/>
        <v>0.625</v>
      </c>
      <c r="P76" s="3">
        <v>0</v>
      </c>
      <c r="Q76" s="6">
        <f t="shared" si="11"/>
        <v>0</v>
      </c>
      <c r="R76" s="3">
        <v>5</v>
      </c>
      <c r="S76" s="6">
        <f t="shared" si="12"/>
        <v>4.2016806722689079E-2</v>
      </c>
      <c r="T76" s="7"/>
      <c r="U76" s="59">
        <v>1.5654022580025477E-3</v>
      </c>
      <c r="V76" s="60"/>
    </row>
    <row r="77" spans="1:22" x14ac:dyDescent="0.25">
      <c r="H77" s="70"/>
      <c r="I77" s="5">
        <v>3</v>
      </c>
      <c r="J77" s="3">
        <v>3</v>
      </c>
      <c r="K77" s="6">
        <f t="shared" si="8"/>
        <v>6.9767441860465115E-2</v>
      </c>
      <c r="L77" s="20">
        <v>14</v>
      </c>
      <c r="M77" s="6">
        <f t="shared" si="9"/>
        <v>0.2857142857142857</v>
      </c>
      <c r="N77" s="20">
        <v>0</v>
      </c>
      <c r="O77" s="6">
        <f t="shared" si="10"/>
        <v>0</v>
      </c>
      <c r="P77" s="3">
        <v>13</v>
      </c>
      <c r="Q77" s="6">
        <f t="shared" si="11"/>
        <v>0.68421052631578949</v>
      </c>
      <c r="R77" s="3">
        <v>30</v>
      </c>
      <c r="S77" s="6">
        <f t="shared" si="12"/>
        <v>0.25210084033613445</v>
      </c>
      <c r="T77" s="7"/>
      <c r="U77" s="59">
        <v>1.9262362474392637E-5</v>
      </c>
      <c r="V77" s="60"/>
    </row>
    <row r="78" spans="1:22" x14ac:dyDescent="0.25">
      <c r="A78" s="2" t="s">
        <v>22</v>
      </c>
      <c r="H78" s="73" t="s">
        <v>15</v>
      </c>
      <c r="I78" s="11">
        <v>1</v>
      </c>
      <c r="J78" s="12">
        <v>0</v>
      </c>
      <c r="K78" s="13">
        <f t="shared" si="8"/>
        <v>0</v>
      </c>
      <c r="L78" s="21">
        <v>0</v>
      </c>
      <c r="M78" s="13">
        <f t="shared" si="9"/>
        <v>0</v>
      </c>
      <c r="N78" s="21">
        <v>2</v>
      </c>
      <c r="O78" s="13">
        <f t="shared" si="10"/>
        <v>0.25</v>
      </c>
      <c r="P78" s="12">
        <v>0</v>
      </c>
      <c r="Q78" s="13">
        <f t="shared" si="11"/>
        <v>0</v>
      </c>
      <c r="R78" s="12">
        <v>2</v>
      </c>
      <c r="S78" s="13">
        <f t="shared" si="12"/>
        <v>1.680672268907563E-2</v>
      </c>
      <c r="T78" s="14">
        <v>8.0110086773110822E-6</v>
      </c>
      <c r="U78" s="66">
        <v>2.0018007729973197E-2</v>
      </c>
      <c r="V78" s="67"/>
    </row>
    <row r="79" spans="1:22" x14ac:dyDescent="0.25">
      <c r="H79" s="70"/>
      <c r="I79" s="5">
        <v>2</v>
      </c>
      <c r="J79" s="3">
        <v>43</v>
      </c>
      <c r="K79" s="6">
        <f t="shared" si="8"/>
        <v>1</v>
      </c>
      <c r="L79" s="20">
        <v>49</v>
      </c>
      <c r="M79" s="6">
        <f t="shared" si="9"/>
        <v>1</v>
      </c>
      <c r="N79" s="20">
        <v>6</v>
      </c>
      <c r="O79" s="6">
        <f t="shared" si="10"/>
        <v>0.75</v>
      </c>
      <c r="P79" s="3">
        <v>3</v>
      </c>
      <c r="Q79" s="6">
        <f t="shared" si="11"/>
        <v>0.15789473684210525</v>
      </c>
      <c r="R79" s="3">
        <v>101</v>
      </c>
      <c r="S79" s="6">
        <f t="shared" si="12"/>
        <v>0.84873949579831931</v>
      </c>
      <c r="T79" s="7"/>
      <c r="U79" s="59">
        <v>1.0697264078920785E-11</v>
      </c>
      <c r="V79" s="60"/>
    </row>
    <row r="80" spans="1:22" x14ac:dyDescent="0.25">
      <c r="H80" s="72"/>
      <c r="I80" s="15">
        <v>3</v>
      </c>
      <c r="J80" s="16">
        <v>0</v>
      </c>
      <c r="K80" s="9">
        <f t="shared" si="8"/>
        <v>0</v>
      </c>
      <c r="L80" s="22">
        <v>0</v>
      </c>
      <c r="M80" s="9">
        <f t="shared" si="9"/>
        <v>0</v>
      </c>
      <c r="N80" s="22">
        <v>0</v>
      </c>
      <c r="O80" s="9">
        <f t="shared" si="10"/>
        <v>0</v>
      </c>
      <c r="P80" s="16">
        <v>16</v>
      </c>
      <c r="Q80" s="9">
        <f t="shared" si="11"/>
        <v>0.84210526315789469</v>
      </c>
      <c r="R80" s="16">
        <v>16</v>
      </c>
      <c r="S80" s="9">
        <f t="shared" si="12"/>
        <v>0.13445378151260504</v>
      </c>
      <c r="T80" s="17"/>
      <c r="U80" s="68" t="s">
        <v>55</v>
      </c>
      <c r="V80" s="69"/>
    </row>
    <row r="81" spans="8:22" x14ac:dyDescent="0.25">
      <c r="H81" s="74" t="s">
        <v>16</v>
      </c>
      <c r="I81" s="5">
        <v>1</v>
      </c>
      <c r="J81" s="3">
        <v>13</v>
      </c>
      <c r="K81" s="6">
        <f t="shared" si="8"/>
        <v>0.30232558139534882</v>
      </c>
      <c r="L81" s="20">
        <v>20</v>
      </c>
      <c r="M81" s="6">
        <f t="shared" si="9"/>
        <v>0.40816326530612246</v>
      </c>
      <c r="N81" s="20">
        <v>4</v>
      </c>
      <c r="O81" s="6">
        <f t="shared" si="10"/>
        <v>0.5</v>
      </c>
      <c r="P81" s="3">
        <v>7</v>
      </c>
      <c r="Q81" s="6">
        <f t="shared" si="11"/>
        <v>0.36842105263157893</v>
      </c>
      <c r="R81" s="3">
        <v>44</v>
      </c>
      <c r="S81" s="6">
        <f t="shared" si="12"/>
        <v>0.36974789915966388</v>
      </c>
      <c r="T81" s="7">
        <v>0.42083948686854777</v>
      </c>
      <c r="U81" s="59">
        <v>1.2829517819532113E-4</v>
      </c>
      <c r="V81" s="60"/>
    </row>
    <row r="82" spans="8:22" x14ac:dyDescent="0.25">
      <c r="H82" s="70"/>
      <c r="I82" s="5">
        <v>2</v>
      </c>
      <c r="J82" s="3">
        <v>30</v>
      </c>
      <c r="K82" s="6">
        <f t="shared" si="8"/>
        <v>0.69767441860465118</v>
      </c>
      <c r="L82" s="20">
        <v>29</v>
      </c>
      <c r="M82" s="6">
        <f t="shared" si="9"/>
        <v>0.59183673469387754</v>
      </c>
      <c r="N82" s="20">
        <v>4</v>
      </c>
      <c r="O82" s="6">
        <f t="shared" si="10"/>
        <v>0.5</v>
      </c>
      <c r="P82" s="3">
        <v>10</v>
      </c>
      <c r="Q82" s="6">
        <f t="shared" si="11"/>
        <v>0.52631578947368418</v>
      </c>
      <c r="R82" s="3">
        <v>73</v>
      </c>
      <c r="S82" s="6">
        <f t="shared" si="12"/>
        <v>0.61344537815126055</v>
      </c>
      <c r="T82" s="7"/>
      <c r="U82" s="59">
        <v>7.5461545570262462E-7</v>
      </c>
      <c r="V82" s="60"/>
    </row>
    <row r="83" spans="8:22" x14ac:dyDescent="0.25">
      <c r="H83" s="70"/>
      <c r="I83" s="5">
        <v>3</v>
      </c>
      <c r="J83" s="3">
        <v>0</v>
      </c>
      <c r="K83" s="6">
        <f t="shared" si="8"/>
        <v>0</v>
      </c>
      <c r="L83" s="20">
        <v>0</v>
      </c>
      <c r="M83" s="6">
        <f t="shared" si="9"/>
        <v>0</v>
      </c>
      <c r="N83" s="20">
        <v>0</v>
      </c>
      <c r="O83" s="6">
        <f t="shared" si="10"/>
        <v>0</v>
      </c>
      <c r="P83" s="3">
        <v>2</v>
      </c>
      <c r="Q83" s="6">
        <f t="shared" si="11"/>
        <v>0.10526315789473684</v>
      </c>
      <c r="R83" s="3">
        <v>2</v>
      </c>
      <c r="S83" s="6">
        <f t="shared" si="12"/>
        <v>1.680672268907563E-2</v>
      </c>
      <c r="T83" s="7"/>
      <c r="U83" s="59" t="s">
        <v>55</v>
      </c>
      <c r="V83" s="60"/>
    </row>
    <row r="84" spans="8:22" x14ac:dyDescent="0.25">
      <c r="H84" s="73" t="s">
        <v>17</v>
      </c>
      <c r="I84" s="11">
        <v>1</v>
      </c>
      <c r="J84" s="12">
        <v>8</v>
      </c>
      <c r="K84" s="13">
        <f t="shared" si="8"/>
        <v>0.18604651162790697</v>
      </c>
      <c r="L84" s="21">
        <v>16</v>
      </c>
      <c r="M84" s="13">
        <f t="shared" si="9"/>
        <v>0.32653061224489793</v>
      </c>
      <c r="N84" s="21">
        <v>4</v>
      </c>
      <c r="O84" s="13">
        <f t="shared" si="10"/>
        <v>0.5</v>
      </c>
      <c r="P84" s="12">
        <v>0</v>
      </c>
      <c r="Q84" s="13">
        <f t="shared" si="11"/>
        <v>0</v>
      </c>
      <c r="R84" s="12">
        <v>28</v>
      </c>
      <c r="S84" s="13">
        <f t="shared" si="12"/>
        <v>0.23529411764705882</v>
      </c>
      <c r="T84" s="14"/>
      <c r="U84" s="66">
        <v>8.1797331999439562E-4</v>
      </c>
      <c r="V84" s="67"/>
    </row>
    <row r="85" spans="8:22" x14ac:dyDescent="0.25">
      <c r="H85" s="72"/>
      <c r="I85" s="15">
        <v>2</v>
      </c>
      <c r="J85" s="16">
        <v>35</v>
      </c>
      <c r="K85" s="9">
        <f t="shared" si="8"/>
        <v>0.81395348837209303</v>
      </c>
      <c r="L85" s="22">
        <v>33</v>
      </c>
      <c r="M85" s="9">
        <f t="shared" si="9"/>
        <v>0.67346938775510201</v>
      </c>
      <c r="N85" s="22">
        <v>4</v>
      </c>
      <c r="O85" s="9">
        <f t="shared" si="10"/>
        <v>0.5</v>
      </c>
      <c r="P85" s="16">
        <v>19</v>
      </c>
      <c r="Q85" s="9">
        <f t="shared" si="11"/>
        <v>1</v>
      </c>
      <c r="R85" s="16">
        <v>91</v>
      </c>
      <c r="S85" s="9">
        <f t="shared" si="12"/>
        <v>0.76470588235294112</v>
      </c>
      <c r="T85" s="17"/>
      <c r="U85" s="68">
        <v>9.2270760229329653E-8</v>
      </c>
      <c r="V85" s="69"/>
    </row>
    <row r="86" spans="8:22" x14ac:dyDescent="0.25">
      <c r="H86" s="74" t="s">
        <v>25</v>
      </c>
      <c r="I86" s="5">
        <v>1</v>
      </c>
      <c r="J86" s="3">
        <v>2</v>
      </c>
      <c r="K86" s="6">
        <f t="shared" si="8"/>
        <v>4.6511627906976744E-2</v>
      </c>
      <c r="L86" s="20">
        <v>3</v>
      </c>
      <c r="M86" s="6">
        <f t="shared" si="9"/>
        <v>6.1224489795918366E-2</v>
      </c>
      <c r="N86" s="20">
        <v>1</v>
      </c>
      <c r="O86" s="6">
        <f t="shared" si="10"/>
        <v>0.125</v>
      </c>
      <c r="P86" s="3">
        <v>5</v>
      </c>
      <c r="Q86" s="6">
        <f t="shared" si="11"/>
        <v>0.26315789473684209</v>
      </c>
      <c r="R86" s="3">
        <v>11</v>
      </c>
      <c r="S86" s="6">
        <f t="shared" si="12"/>
        <v>9.2436974789915971E-2</v>
      </c>
      <c r="T86" s="7">
        <v>0.77350275723453765</v>
      </c>
      <c r="U86" s="59">
        <v>0.26892498051161973</v>
      </c>
      <c r="V86" s="60"/>
    </row>
    <row r="87" spans="8:22" x14ac:dyDescent="0.25">
      <c r="H87" s="70"/>
      <c r="I87" s="5">
        <v>3</v>
      </c>
      <c r="J87" s="3">
        <v>0</v>
      </c>
      <c r="K87" s="6">
        <f t="shared" si="8"/>
        <v>0</v>
      </c>
      <c r="L87" s="20">
        <v>1</v>
      </c>
      <c r="M87" s="6">
        <f t="shared" si="9"/>
        <v>2.0408163265306121E-2</v>
      </c>
      <c r="N87" s="20">
        <v>0</v>
      </c>
      <c r="O87" s="6">
        <f t="shared" si="10"/>
        <v>0</v>
      </c>
      <c r="P87" s="3">
        <v>0</v>
      </c>
      <c r="Q87" s="6">
        <f t="shared" si="11"/>
        <v>0</v>
      </c>
      <c r="R87" s="3">
        <v>1</v>
      </c>
      <c r="S87" s="6">
        <f t="shared" si="12"/>
        <v>8.4033613445378148E-3</v>
      </c>
      <c r="T87" s="7"/>
      <c r="U87" s="59" t="s">
        <v>55</v>
      </c>
      <c r="V87" s="60"/>
    </row>
    <row r="88" spans="8:22" x14ac:dyDescent="0.25">
      <c r="H88" s="70"/>
      <c r="I88" s="5">
        <v>4</v>
      </c>
      <c r="J88" s="3">
        <v>41</v>
      </c>
      <c r="K88" s="6">
        <f t="shared" si="8"/>
        <v>0.95348837209302328</v>
      </c>
      <c r="L88" s="20">
        <v>45</v>
      </c>
      <c r="M88" s="6">
        <f t="shared" si="9"/>
        <v>0.91836734693877553</v>
      </c>
      <c r="N88" s="20">
        <v>7</v>
      </c>
      <c r="O88" s="6">
        <f t="shared" si="10"/>
        <v>0.875</v>
      </c>
      <c r="P88" s="3">
        <v>14</v>
      </c>
      <c r="Q88" s="6">
        <f t="shared" si="11"/>
        <v>0.73684210526315785</v>
      </c>
      <c r="R88" s="3">
        <v>107</v>
      </c>
      <c r="S88" s="6">
        <f t="shared" si="12"/>
        <v>0.89915966386554624</v>
      </c>
      <c r="T88" s="7"/>
      <c r="U88" s="59">
        <v>1.3899966991702669E-9</v>
      </c>
      <c r="V88" s="60"/>
    </row>
    <row r="89" spans="8:22" x14ac:dyDescent="0.25">
      <c r="H89" s="75" t="s">
        <v>18</v>
      </c>
      <c r="I89" s="11">
        <v>1</v>
      </c>
      <c r="J89" s="12">
        <v>0</v>
      </c>
      <c r="K89" s="13">
        <f t="shared" si="8"/>
        <v>0</v>
      </c>
      <c r="L89" s="21">
        <v>1</v>
      </c>
      <c r="M89" s="13">
        <f t="shared" si="9"/>
        <v>2.0408163265306121E-2</v>
      </c>
      <c r="N89" s="21">
        <v>1</v>
      </c>
      <c r="O89" s="13">
        <f t="shared" si="10"/>
        <v>0.125</v>
      </c>
      <c r="P89" s="12">
        <v>0</v>
      </c>
      <c r="Q89" s="13">
        <f t="shared" si="11"/>
        <v>0</v>
      </c>
      <c r="R89" s="12">
        <v>2</v>
      </c>
      <c r="S89" s="13">
        <f t="shared" si="12"/>
        <v>1.680672268907563E-2</v>
      </c>
      <c r="T89" s="14">
        <v>6.7949957980886211E-2</v>
      </c>
      <c r="U89" s="66">
        <v>1</v>
      </c>
      <c r="V89" s="67"/>
    </row>
    <row r="90" spans="8:22" x14ac:dyDescent="0.25">
      <c r="H90" s="72"/>
      <c r="I90" s="15">
        <v>2</v>
      </c>
      <c r="J90" s="16">
        <v>43</v>
      </c>
      <c r="K90" s="9">
        <f t="shared" si="8"/>
        <v>1</v>
      </c>
      <c r="L90" s="22">
        <v>48</v>
      </c>
      <c r="M90" s="9">
        <f t="shared" si="9"/>
        <v>0.97959183673469385</v>
      </c>
      <c r="N90" s="22">
        <v>7</v>
      </c>
      <c r="O90" s="9">
        <f t="shared" si="10"/>
        <v>0.875</v>
      </c>
      <c r="P90" s="16">
        <v>19</v>
      </c>
      <c r="Q90" s="9">
        <f t="shared" si="11"/>
        <v>1</v>
      </c>
      <c r="R90" s="16">
        <v>117</v>
      </c>
      <c r="S90" s="9">
        <f t="shared" si="12"/>
        <v>0.98319327731092432</v>
      </c>
      <c r="T90" s="17"/>
      <c r="U90" s="68">
        <v>2.5992168844579685E-10</v>
      </c>
      <c r="V90" s="69"/>
    </row>
    <row r="91" spans="8:22" x14ac:dyDescent="0.25">
      <c r="H91" s="76" t="s">
        <v>19</v>
      </c>
      <c r="I91" s="5">
        <v>1</v>
      </c>
      <c r="J91" s="3">
        <v>1</v>
      </c>
      <c r="K91" s="6">
        <f t="shared" si="8"/>
        <v>2.3255813953488372E-2</v>
      </c>
      <c r="L91" s="20">
        <v>1</v>
      </c>
      <c r="M91" s="6">
        <f t="shared" si="9"/>
        <v>2.0408163265306121E-2</v>
      </c>
      <c r="N91" s="20">
        <v>5</v>
      </c>
      <c r="O91" s="6">
        <f t="shared" si="10"/>
        <v>0.625</v>
      </c>
      <c r="P91" s="3">
        <v>0</v>
      </c>
      <c r="Q91" s="6">
        <f t="shared" si="11"/>
        <v>0</v>
      </c>
      <c r="R91" s="3">
        <v>7</v>
      </c>
      <c r="S91" s="6">
        <f t="shared" si="12"/>
        <v>5.8823529411764705E-2</v>
      </c>
      <c r="T91" s="7">
        <v>1.1616132500336107E-9</v>
      </c>
      <c r="U91" s="59">
        <v>3.0753561259274535E-2</v>
      </c>
      <c r="V91" s="60"/>
    </row>
    <row r="92" spans="8:22" x14ac:dyDescent="0.25">
      <c r="H92" s="70"/>
      <c r="I92" s="5">
        <v>2</v>
      </c>
      <c r="J92" s="3">
        <v>42</v>
      </c>
      <c r="K92" s="6">
        <f t="shared" si="8"/>
        <v>0.97674418604651159</v>
      </c>
      <c r="L92" s="20">
        <v>48</v>
      </c>
      <c r="M92" s="6">
        <f t="shared" si="9"/>
        <v>0.97959183673469385</v>
      </c>
      <c r="N92" s="20">
        <v>3</v>
      </c>
      <c r="O92" s="6">
        <f t="shared" si="10"/>
        <v>0.375</v>
      </c>
      <c r="P92" s="3">
        <v>18</v>
      </c>
      <c r="Q92" s="6">
        <f t="shared" si="11"/>
        <v>0.94736842105263153</v>
      </c>
      <c r="R92" s="3">
        <v>111</v>
      </c>
      <c r="S92" s="6">
        <f t="shared" si="12"/>
        <v>0.9327731092436975</v>
      </c>
      <c r="T92" s="7"/>
      <c r="U92" s="59">
        <v>6.9868269447387497E-13</v>
      </c>
      <c r="V92" s="60"/>
    </row>
    <row r="93" spans="8:22" x14ac:dyDescent="0.25">
      <c r="H93" s="70"/>
      <c r="I93" s="5">
        <v>3</v>
      </c>
      <c r="J93" s="3">
        <v>0</v>
      </c>
      <c r="K93" s="6">
        <f t="shared" si="8"/>
        <v>0</v>
      </c>
      <c r="L93" s="20">
        <v>0</v>
      </c>
      <c r="M93" s="6">
        <f t="shared" si="9"/>
        <v>0</v>
      </c>
      <c r="N93" s="20">
        <v>0</v>
      </c>
      <c r="O93" s="6">
        <f t="shared" si="10"/>
        <v>0</v>
      </c>
      <c r="P93" s="3">
        <v>1</v>
      </c>
      <c r="Q93" s="6">
        <f t="shared" si="11"/>
        <v>5.2631578947368418E-2</v>
      </c>
      <c r="R93" s="3">
        <v>1</v>
      </c>
      <c r="S93" s="6">
        <f t="shared" si="12"/>
        <v>8.4033613445378148E-3</v>
      </c>
      <c r="T93" s="7"/>
      <c r="U93" s="59" t="s">
        <v>55</v>
      </c>
      <c r="V93" s="60"/>
    </row>
    <row r="94" spans="8:22" x14ac:dyDescent="0.25">
      <c r="H94" s="75" t="s">
        <v>20</v>
      </c>
      <c r="I94" s="11">
        <v>1</v>
      </c>
      <c r="J94" s="12">
        <v>28</v>
      </c>
      <c r="K94" s="13">
        <f t="shared" si="8"/>
        <v>0.65116279069767447</v>
      </c>
      <c r="L94" s="21">
        <v>29</v>
      </c>
      <c r="M94" s="13">
        <f t="shared" si="9"/>
        <v>0.59183673469387754</v>
      </c>
      <c r="N94" s="21">
        <v>8</v>
      </c>
      <c r="O94" s="13">
        <f t="shared" si="10"/>
        <v>1</v>
      </c>
      <c r="P94" s="12">
        <v>5</v>
      </c>
      <c r="Q94" s="13">
        <f t="shared" si="11"/>
        <v>0.26315789473684209</v>
      </c>
      <c r="R94" s="12">
        <v>70</v>
      </c>
      <c r="S94" s="13">
        <f t="shared" si="12"/>
        <v>0.58823529411764708</v>
      </c>
      <c r="T94" s="14">
        <v>8.0597045444386839E-2</v>
      </c>
      <c r="U94" s="66">
        <v>5.6979907794355174E-5</v>
      </c>
      <c r="V94" s="67"/>
    </row>
    <row r="95" spans="8:22" x14ac:dyDescent="0.25">
      <c r="H95" s="70"/>
      <c r="I95" s="5">
        <v>2</v>
      </c>
      <c r="J95" s="3">
        <v>15</v>
      </c>
      <c r="K95" s="6">
        <f t="shared" si="8"/>
        <v>0.34883720930232559</v>
      </c>
      <c r="L95" s="20">
        <v>20</v>
      </c>
      <c r="M95" s="6">
        <f t="shared" si="9"/>
        <v>0.40816326530612246</v>
      </c>
      <c r="N95" s="20">
        <v>0</v>
      </c>
      <c r="O95" s="6">
        <f t="shared" si="10"/>
        <v>0</v>
      </c>
      <c r="P95" s="3">
        <v>13</v>
      </c>
      <c r="Q95" s="6">
        <f t="shared" si="11"/>
        <v>0.68421052631578949</v>
      </c>
      <c r="R95" s="3">
        <v>48</v>
      </c>
      <c r="S95" s="6">
        <f t="shared" si="12"/>
        <v>0.40336134453781514</v>
      </c>
      <c r="T95" s="7"/>
      <c r="U95" s="59">
        <v>5.0017185783033504E-7</v>
      </c>
      <c r="V95" s="60"/>
    </row>
    <row r="96" spans="8:22" x14ac:dyDescent="0.25">
      <c r="H96" s="72"/>
      <c r="I96" s="15">
        <v>3</v>
      </c>
      <c r="J96" s="16">
        <v>0</v>
      </c>
      <c r="K96" s="9">
        <f t="shared" si="8"/>
        <v>0</v>
      </c>
      <c r="L96" s="22">
        <v>0</v>
      </c>
      <c r="M96" s="9">
        <f t="shared" si="9"/>
        <v>0</v>
      </c>
      <c r="N96" s="22">
        <v>0</v>
      </c>
      <c r="O96" s="9">
        <f t="shared" si="10"/>
        <v>0</v>
      </c>
      <c r="P96" s="16">
        <v>1</v>
      </c>
      <c r="Q96" s="9">
        <f t="shared" si="11"/>
        <v>5.2631578947368418E-2</v>
      </c>
      <c r="R96" s="16">
        <v>1</v>
      </c>
      <c r="S96" s="9">
        <f t="shared" si="12"/>
        <v>8.4033613445378148E-3</v>
      </c>
      <c r="T96" s="17"/>
      <c r="U96" s="68" t="s">
        <v>55</v>
      </c>
      <c r="V96" s="69"/>
    </row>
    <row r="97" spans="8:22" x14ac:dyDescent="0.25">
      <c r="H97" s="76" t="s">
        <v>21</v>
      </c>
      <c r="I97" s="5">
        <v>1</v>
      </c>
      <c r="J97" s="3">
        <v>8</v>
      </c>
      <c r="K97" s="6">
        <f t="shared" si="8"/>
        <v>0.18604651162790697</v>
      </c>
      <c r="L97" s="20">
        <v>8</v>
      </c>
      <c r="M97" s="6">
        <f t="shared" si="9"/>
        <v>0.16326530612244897</v>
      </c>
      <c r="N97" s="20">
        <v>0</v>
      </c>
      <c r="O97" s="6">
        <f t="shared" si="10"/>
        <v>0</v>
      </c>
      <c r="P97" s="3">
        <v>1</v>
      </c>
      <c r="Q97" s="6">
        <f t="shared" si="11"/>
        <v>5.2631578947368418E-2</v>
      </c>
      <c r="R97" s="3">
        <v>17</v>
      </c>
      <c r="S97" s="6">
        <f t="shared" si="12"/>
        <v>0.14285714285714285</v>
      </c>
      <c r="T97" s="7">
        <v>0.41795749915712288</v>
      </c>
      <c r="U97" s="59">
        <v>6.5062933182003738E-3</v>
      </c>
      <c r="V97" s="60"/>
    </row>
    <row r="98" spans="8:22" x14ac:dyDescent="0.25">
      <c r="H98" s="72"/>
      <c r="I98" s="15">
        <v>2</v>
      </c>
      <c r="J98" s="16">
        <v>35</v>
      </c>
      <c r="K98" s="9">
        <f t="shared" si="8"/>
        <v>0.81395348837209303</v>
      </c>
      <c r="L98" s="22">
        <v>41</v>
      </c>
      <c r="M98" s="9">
        <f t="shared" si="9"/>
        <v>0.83673469387755106</v>
      </c>
      <c r="N98" s="22">
        <v>8</v>
      </c>
      <c r="O98" s="9">
        <f t="shared" si="10"/>
        <v>1</v>
      </c>
      <c r="P98" s="16">
        <v>18</v>
      </c>
      <c r="Q98" s="9">
        <f t="shared" si="11"/>
        <v>0.94736842105263153</v>
      </c>
      <c r="R98" s="16">
        <v>102</v>
      </c>
      <c r="S98" s="9">
        <f t="shared" si="12"/>
        <v>0.8571428571428571</v>
      </c>
      <c r="T98" s="17"/>
      <c r="U98" s="59">
        <v>6.360650091419114E-8</v>
      </c>
      <c r="V98" s="60"/>
    </row>
    <row r="99" spans="8:22" x14ac:dyDescent="0.25">
      <c r="H99" s="76" t="s">
        <v>23</v>
      </c>
      <c r="I99" s="5">
        <v>1</v>
      </c>
      <c r="J99" s="3">
        <v>3</v>
      </c>
      <c r="K99" s="6">
        <f t="shared" si="8"/>
        <v>6.9767441860465115E-2</v>
      </c>
      <c r="L99" s="20">
        <v>0</v>
      </c>
      <c r="M99" s="6">
        <f t="shared" si="9"/>
        <v>0</v>
      </c>
      <c r="N99" s="20">
        <v>2</v>
      </c>
      <c r="O99" s="6">
        <f t="shared" si="10"/>
        <v>0.25</v>
      </c>
      <c r="P99" s="3">
        <v>0</v>
      </c>
      <c r="Q99" s="6">
        <f t="shared" si="11"/>
        <v>0</v>
      </c>
      <c r="R99" s="3">
        <v>5</v>
      </c>
      <c r="S99" s="6">
        <f t="shared" si="12"/>
        <v>4.2016806722689079E-2</v>
      </c>
      <c r="T99" s="7">
        <v>7.9485852517277022E-3</v>
      </c>
      <c r="U99" s="59">
        <v>0.11384629800665802</v>
      </c>
      <c r="V99" s="60"/>
    </row>
    <row r="100" spans="8:22" x14ac:dyDescent="0.25">
      <c r="H100" s="70"/>
      <c r="I100" s="5">
        <v>2</v>
      </c>
      <c r="J100" s="3">
        <v>40</v>
      </c>
      <c r="K100" s="6">
        <f t="shared" si="8"/>
        <v>0.93023255813953487</v>
      </c>
      <c r="L100" s="20">
        <v>49</v>
      </c>
      <c r="M100" s="6">
        <f t="shared" si="9"/>
        <v>1</v>
      </c>
      <c r="N100" s="20">
        <v>6</v>
      </c>
      <c r="O100" s="6">
        <f t="shared" si="10"/>
        <v>0.75</v>
      </c>
      <c r="P100" s="3">
        <v>19</v>
      </c>
      <c r="Q100" s="6">
        <f t="shared" si="11"/>
        <v>1</v>
      </c>
      <c r="R100" s="3">
        <v>114</v>
      </c>
      <c r="S100" s="6">
        <f t="shared" si="12"/>
        <v>0.95798319327731096</v>
      </c>
      <c r="T100" s="7"/>
      <c r="U100" s="59">
        <v>2.8084791354819426E-11</v>
      </c>
      <c r="V100" s="60"/>
    </row>
    <row r="101" spans="8:22" x14ac:dyDescent="0.25">
      <c r="H101" s="75" t="s">
        <v>24</v>
      </c>
      <c r="I101" s="11">
        <v>1</v>
      </c>
      <c r="J101" s="12">
        <v>9</v>
      </c>
      <c r="K101" s="13">
        <f t="shared" si="8"/>
        <v>0.20930232558139536</v>
      </c>
      <c r="L101" s="21">
        <v>3</v>
      </c>
      <c r="M101" s="13">
        <f t="shared" si="9"/>
        <v>6.1224489795918366E-2</v>
      </c>
      <c r="N101" s="21">
        <v>0</v>
      </c>
      <c r="O101" s="13">
        <f t="shared" si="10"/>
        <v>0</v>
      </c>
      <c r="P101" s="12">
        <v>0</v>
      </c>
      <c r="Q101" s="13">
        <f t="shared" si="11"/>
        <v>0</v>
      </c>
      <c r="R101" s="12">
        <v>12</v>
      </c>
      <c r="S101" s="13">
        <f t="shared" si="12"/>
        <v>0.10084033613445378</v>
      </c>
      <c r="T101" s="14">
        <v>2.210839139611398E-3</v>
      </c>
      <c r="U101" s="66">
        <v>6.4077506451059502E-2</v>
      </c>
      <c r="V101" s="67"/>
    </row>
    <row r="102" spans="8:22" x14ac:dyDescent="0.25">
      <c r="H102" s="70"/>
      <c r="I102" s="5">
        <v>2</v>
      </c>
      <c r="J102" s="3">
        <v>17</v>
      </c>
      <c r="K102" s="6">
        <f t="shared" si="8"/>
        <v>0.39534883720930231</v>
      </c>
      <c r="L102" s="20">
        <v>19</v>
      </c>
      <c r="M102" s="6">
        <f t="shared" si="9"/>
        <v>0.38775510204081631</v>
      </c>
      <c r="N102" s="20">
        <v>4</v>
      </c>
      <c r="O102" s="6">
        <f t="shared" si="10"/>
        <v>0.5</v>
      </c>
      <c r="P102" s="3">
        <v>2</v>
      </c>
      <c r="Q102" s="6">
        <f t="shared" si="11"/>
        <v>0.10526315789473684</v>
      </c>
      <c r="R102" s="3">
        <v>42</v>
      </c>
      <c r="S102" s="6">
        <f t="shared" si="12"/>
        <v>0.35294117647058826</v>
      </c>
      <c r="T102" s="8"/>
      <c r="U102" s="59">
        <v>0.16652801950456872</v>
      </c>
      <c r="V102" s="60"/>
    </row>
    <row r="103" spans="8:22" x14ac:dyDescent="0.25">
      <c r="H103" s="70"/>
      <c r="I103" s="5">
        <v>3</v>
      </c>
      <c r="J103" s="3">
        <v>2</v>
      </c>
      <c r="K103" s="6">
        <f t="shared" si="8"/>
        <v>4.6511627906976744E-2</v>
      </c>
      <c r="L103" s="20">
        <v>6</v>
      </c>
      <c r="M103" s="6">
        <f t="shared" si="9"/>
        <v>0.12244897959183673</v>
      </c>
      <c r="N103" s="20">
        <v>4</v>
      </c>
      <c r="O103" s="6">
        <f t="shared" si="10"/>
        <v>0.5</v>
      </c>
      <c r="P103" s="3">
        <v>2</v>
      </c>
      <c r="Q103" s="6">
        <f t="shared" si="11"/>
        <v>0.10526315789473684</v>
      </c>
      <c r="R103" s="3">
        <v>14</v>
      </c>
      <c r="S103" s="6">
        <f t="shared" si="12"/>
        <v>0.11764705882352941</v>
      </c>
      <c r="T103" s="8"/>
      <c r="U103" s="59">
        <v>0.43022269113219114</v>
      </c>
      <c r="V103" s="60"/>
    </row>
    <row r="104" spans="8:22" x14ac:dyDescent="0.25">
      <c r="H104" s="72"/>
      <c r="I104" s="15">
        <v>4</v>
      </c>
      <c r="J104" s="16">
        <v>15</v>
      </c>
      <c r="K104" s="9">
        <f t="shared" si="8"/>
        <v>0.34883720930232559</v>
      </c>
      <c r="L104" s="22">
        <v>21</v>
      </c>
      <c r="M104" s="9">
        <f t="shared" si="9"/>
        <v>0.42857142857142855</v>
      </c>
      <c r="N104" s="22">
        <v>0</v>
      </c>
      <c r="O104" s="9">
        <f t="shared" si="10"/>
        <v>0</v>
      </c>
      <c r="P104" s="16">
        <v>15</v>
      </c>
      <c r="Q104" s="9">
        <f t="shared" si="11"/>
        <v>0.78947368421052633</v>
      </c>
      <c r="R104" s="16">
        <v>51</v>
      </c>
      <c r="S104" s="9">
        <f t="shared" si="12"/>
        <v>0.42857142857142855</v>
      </c>
      <c r="T104" s="10"/>
      <c r="U104" s="68">
        <v>2.7122742305438894E-7</v>
      </c>
      <c r="V104" s="69"/>
    </row>
    <row r="105" spans="8:22" x14ac:dyDescent="0.25">
      <c r="H105" s="91" t="s">
        <v>31</v>
      </c>
      <c r="I105" s="92"/>
      <c r="J105" s="18">
        <v>43</v>
      </c>
      <c r="K105" s="9">
        <f t="shared" si="8"/>
        <v>1</v>
      </c>
      <c r="L105" s="18">
        <v>49</v>
      </c>
      <c r="M105" s="9">
        <f t="shared" si="9"/>
        <v>1</v>
      </c>
      <c r="N105" s="18">
        <v>8</v>
      </c>
      <c r="O105" s="9">
        <f t="shared" si="10"/>
        <v>1</v>
      </c>
      <c r="P105" s="18">
        <v>19</v>
      </c>
      <c r="Q105" s="9">
        <f t="shared" si="11"/>
        <v>1</v>
      </c>
      <c r="R105" s="18">
        <v>119</v>
      </c>
      <c r="S105" s="9">
        <f t="shared" si="12"/>
        <v>1</v>
      </c>
      <c r="T105" s="10"/>
      <c r="U105" s="23"/>
      <c r="V105" s="10"/>
    </row>
  </sheetData>
  <mergeCells count="160">
    <mergeCell ref="X4:AE4"/>
    <mergeCell ref="X13:X14"/>
    <mergeCell ref="Y13:Y14"/>
    <mergeCell ref="Z13:Z14"/>
    <mergeCell ref="AA13:AA14"/>
    <mergeCell ref="U101:V101"/>
    <mergeCell ref="U102:V102"/>
    <mergeCell ref="U103:V103"/>
    <mergeCell ref="U104:V104"/>
    <mergeCell ref="AD5:AD6"/>
    <mergeCell ref="U82:V82"/>
    <mergeCell ref="U71:V71"/>
    <mergeCell ref="U72:V72"/>
    <mergeCell ref="U73:V73"/>
    <mergeCell ref="U74:V74"/>
    <mergeCell ref="U75:V75"/>
    <mergeCell ref="U76:V76"/>
    <mergeCell ref="U65:V65"/>
    <mergeCell ref="U66:V66"/>
    <mergeCell ref="U67:V67"/>
    <mergeCell ref="U68:V68"/>
    <mergeCell ref="U69:V69"/>
    <mergeCell ref="U70:V70"/>
    <mergeCell ref="U59:V59"/>
    <mergeCell ref="U83:V83"/>
    <mergeCell ref="U84:V84"/>
    <mergeCell ref="U85:V85"/>
    <mergeCell ref="U86:V86"/>
    <mergeCell ref="U87:V87"/>
    <mergeCell ref="U88:V88"/>
    <mergeCell ref="U77:V77"/>
    <mergeCell ref="U78:V78"/>
    <mergeCell ref="U79:V79"/>
    <mergeCell ref="U80:V80"/>
    <mergeCell ref="U81:V81"/>
    <mergeCell ref="U95:V95"/>
    <mergeCell ref="U96:V96"/>
    <mergeCell ref="U97:V97"/>
    <mergeCell ref="U98:V98"/>
    <mergeCell ref="U99:V99"/>
    <mergeCell ref="U100:V100"/>
    <mergeCell ref="U89:V89"/>
    <mergeCell ref="U90:V90"/>
    <mergeCell ref="U91:V91"/>
    <mergeCell ref="U92:V92"/>
    <mergeCell ref="U93:V93"/>
    <mergeCell ref="U94:V94"/>
    <mergeCell ref="U60:V60"/>
    <mergeCell ref="U61:V61"/>
    <mergeCell ref="U62:V62"/>
    <mergeCell ref="U63:V63"/>
    <mergeCell ref="U64:V64"/>
    <mergeCell ref="U53:V53"/>
    <mergeCell ref="U54:V54"/>
    <mergeCell ref="U55:V55"/>
    <mergeCell ref="U56:V56"/>
    <mergeCell ref="U57:V57"/>
    <mergeCell ref="U58:V58"/>
    <mergeCell ref="U47:V47"/>
    <mergeCell ref="U48:V48"/>
    <mergeCell ref="U49:V49"/>
    <mergeCell ref="U50:V50"/>
    <mergeCell ref="U51:V51"/>
    <mergeCell ref="U52:V52"/>
    <mergeCell ref="U41:V41"/>
    <mergeCell ref="U42:V42"/>
    <mergeCell ref="U43:V43"/>
    <mergeCell ref="U44:V44"/>
    <mergeCell ref="U45:V45"/>
    <mergeCell ref="U46:V46"/>
    <mergeCell ref="U36:V36"/>
    <mergeCell ref="U37:V37"/>
    <mergeCell ref="U38:V38"/>
    <mergeCell ref="U39:V39"/>
    <mergeCell ref="U40:V40"/>
    <mergeCell ref="U29:V29"/>
    <mergeCell ref="U30:V30"/>
    <mergeCell ref="U31:V31"/>
    <mergeCell ref="U32:V32"/>
    <mergeCell ref="U33:V33"/>
    <mergeCell ref="U34:V34"/>
    <mergeCell ref="U27:V27"/>
    <mergeCell ref="U28:V28"/>
    <mergeCell ref="U17:V17"/>
    <mergeCell ref="U18:V18"/>
    <mergeCell ref="U19:V19"/>
    <mergeCell ref="U20:V20"/>
    <mergeCell ref="U21:V21"/>
    <mergeCell ref="U22:V22"/>
    <mergeCell ref="U35:V35"/>
    <mergeCell ref="U11:V11"/>
    <mergeCell ref="U12:V12"/>
    <mergeCell ref="U13:V13"/>
    <mergeCell ref="U14:V14"/>
    <mergeCell ref="U15:V15"/>
    <mergeCell ref="U16:V16"/>
    <mergeCell ref="X7:X10"/>
    <mergeCell ref="J3:T3"/>
    <mergeCell ref="H3:I5"/>
    <mergeCell ref="U3:V4"/>
    <mergeCell ref="U5:V5"/>
    <mergeCell ref="U6:V6"/>
    <mergeCell ref="U7:V7"/>
    <mergeCell ref="U8:V8"/>
    <mergeCell ref="U9:V9"/>
    <mergeCell ref="U10:V10"/>
    <mergeCell ref="R4:R5"/>
    <mergeCell ref="S4:S5"/>
    <mergeCell ref="T4:T5"/>
    <mergeCell ref="H6:H30"/>
    <mergeCell ref="U23:V23"/>
    <mergeCell ref="U24:V24"/>
    <mergeCell ref="U25:V25"/>
    <mergeCell ref="U26:V26"/>
    <mergeCell ref="AG5:AG6"/>
    <mergeCell ref="AH5:AH6"/>
    <mergeCell ref="AI5:AI6"/>
    <mergeCell ref="AJ5:AJ6"/>
    <mergeCell ref="AK5:AK6"/>
    <mergeCell ref="AL5:AL6"/>
    <mergeCell ref="X5:Y6"/>
    <mergeCell ref="Z5:Z6"/>
    <mergeCell ref="AA5:AA6"/>
    <mergeCell ref="AB5:AB6"/>
    <mergeCell ref="AC5:AC6"/>
    <mergeCell ref="AE5:AE6"/>
    <mergeCell ref="AF5:AF6"/>
    <mergeCell ref="H91:H93"/>
    <mergeCell ref="H94:H96"/>
    <mergeCell ref="H97:H98"/>
    <mergeCell ref="H99:H100"/>
    <mergeCell ref="H101:H104"/>
    <mergeCell ref="H105:I105"/>
    <mergeCell ref="H75:H77"/>
    <mergeCell ref="H78:H80"/>
    <mergeCell ref="H81:H83"/>
    <mergeCell ref="H84:H85"/>
    <mergeCell ref="H86:H88"/>
    <mergeCell ref="H89:H90"/>
    <mergeCell ref="H53:H55"/>
    <mergeCell ref="H56:H58"/>
    <mergeCell ref="H59:H62"/>
    <mergeCell ref="H63:H65"/>
    <mergeCell ref="H66:H71"/>
    <mergeCell ref="H72:H74"/>
    <mergeCell ref="H35:H37"/>
    <mergeCell ref="H38:H39"/>
    <mergeCell ref="H40:H44"/>
    <mergeCell ref="H45:H47"/>
    <mergeCell ref="H48:H49"/>
    <mergeCell ref="H50:H51"/>
    <mergeCell ref="H31:H34"/>
    <mergeCell ref="J4:J5"/>
    <mergeCell ref="K4:K5"/>
    <mergeCell ref="L4:L5"/>
    <mergeCell ref="M4:M5"/>
    <mergeCell ref="N4:N5"/>
    <mergeCell ref="O4:O5"/>
    <mergeCell ref="P4:P5"/>
    <mergeCell ref="Q4:Q5"/>
  </mergeCells>
  <conditionalFormatting sqref="T1:U1048576">
    <cfRule type="cellIs" dxfId="0" priority="1" operator="lessThan">
      <formula>0.05</formula>
    </cfRule>
  </conditionalFormatting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BE45-5480-4BF0-8B91-E528F3A8FB55}">
  <dimension ref="A2:B39"/>
  <sheetViews>
    <sheetView topLeftCell="B16" workbookViewId="0">
      <selection activeCell="A2" sqref="A2"/>
    </sheetView>
  </sheetViews>
  <sheetFormatPr defaultColWidth="11.42578125" defaultRowHeight="15" x14ac:dyDescent="0.25"/>
  <cols>
    <col min="1" max="1" width="35.5703125" bestFit="1" customWidth="1"/>
    <col min="2" max="2" width="9.85546875" bestFit="1" customWidth="1"/>
    <col min="3" max="3" width="25.7109375" bestFit="1" customWidth="1"/>
  </cols>
  <sheetData>
    <row r="2" spans="1:2" x14ac:dyDescent="0.25">
      <c r="A2" s="37" t="s">
        <v>10</v>
      </c>
      <c r="B2" t="s">
        <v>36</v>
      </c>
    </row>
    <row r="3" spans="1:2" x14ac:dyDescent="0.25">
      <c r="A3" s="37" t="s">
        <v>24</v>
      </c>
      <c r="B3" t="s">
        <v>36</v>
      </c>
    </row>
    <row r="4" spans="1:2" x14ac:dyDescent="0.25">
      <c r="A4" s="37" t="s">
        <v>19</v>
      </c>
      <c r="B4" t="s">
        <v>36</v>
      </c>
    </row>
    <row r="5" spans="1:2" x14ac:dyDescent="0.25">
      <c r="A5" s="37" t="s">
        <v>18</v>
      </c>
      <c r="B5" t="s">
        <v>36</v>
      </c>
    </row>
    <row r="6" spans="1:2" x14ac:dyDescent="0.25">
      <c r="A6" s="37" t="s">
        <v>22</v>
      </c>
      <c r="B6" t="s">
        <v>36</v>
      </c>
    </row>
    <row r="7" spans="1:2" x14ac:dyDescent="0.25">
      <c r="A7" s="37" t="s">
        <v>23</v>
      </c>
      <c r="B7" t="s">
        <v>36</v>
      </c>
    </row>
    <row r="8" spans="1:2" x14ac:dyDescent="0.25">
      <c r="A8" s="37" t="s">
        <v>17</v>
      </c>
      <c r="B8" t="s">
        <v>36</v>
      </c>
    </row>
    <row r="9" spans="1:2" x14ac:dyDescent="0.25">
      <c r="A9" s="37" t="s">
        <v>16</v>
      </c>
      <c r="B9" t="s">
        <v>36</v>
      </c>
    </row>
    <row r="10" spans="1:2" x14ac:dyDescent="0.25">
      <c r="A10" s="37" t="s">
        <v>25</v>
      </c>
      <c r="B10" t="s">
        <v>36</v>
      </c>
    </row>
    <row r="11" spans="1:2" x14ac:dyDescent="0.25">
      <c r="A11" s="37" t="s">
        <v>15</v>
      </c>
      <c r="B11" t="s">
        <v>36</v>
      </c>
    </row>
    <row r="12" spans="1:2" x14ac:dyDescent="0.25">
      <c r="A12" s="37" t="s">
        <v>13</v>
      </c>
      <c r="B12" t="s">
        <v>36</v>
      </c>
    </row>
    <row r="13" spans="1:2" x14ac:dyDescent="0.25">
      <c r="A13" s="37" t="s">
        <v>12</v>
      </c>
      <c r="B13" t="s">
        <v>36</v>
      </c>
    </row>
    <row r="14" spans="1:2" x14ac:dyDescent="0.25">
      <c r="A14" s="37" t="s">
        <v>11</v>
      </c>
      <c r="B14" t="s">
        <v>36</v>
      </c>
    </row>
    <row r="15" spans="1:2" x14ac:dyDescent="0.25">
      <c r="A15" s="37" t="s">
        <v>14</v>
      </c>
      <c r="B15" t="s">
        <v>36</v>
      </c>
    </row>
    <row r="16" spans="1:2" x14ac:dyDescent="0.25">
      <c r="A16" s="37" t="s">
        <v>7</v>
      </c>
      <c r="B16" t="s">
        <v>36</v>
      </c>
    </row>
    <row r="17" spans="1:2" x14ac:dyDescent="0.25">
      <c r="A17" s="37" t="s">
        <v>9</v>
      </c>
      <c r="B17" t="s">
        <v>36</v>
      </c>
    </row>
    <row r="18" spans="1:2" x14ac:dyDescent="0.25">
      <c r="A18" s="37" t="s">
        <v>6</v>
      </c>
      <c r="B18" t="s">
        <v>36</v>
      </c>
    </row>
    <row r="19" spans="1:2" x14ac:dyDescent="0.25">
      <c r="A19" s="37" t="s">
        <v>8</v>
      </c>
      <c r="B19" t="s">
        <v>36</v>
      </c>
    </row>
    <row r="20" spans="1:2" x14ac:dyDescent="0.25">
      <c r="A20" s="37" t="s">
        <v>4</v>
      </c>
      <c r="B20" t="s">
        <v>36</v>
      </c>
    </row>
    <row r="21" spans="1:2" x14ac:dyDescent="0.25">
      <c r="A21" s="37" t="s">
        <v>1</v>
      </c>
      <c r="B21" t="s">
        <v>36</v>
      </c>
    </row>
    <row r="22" spans="1:2" x14ac:dyDescent="0.25">
      <c r="A22" s="37" t="s">
        <v>2</v>
      </c>
      <c r="B22" t="s">
        <v>36</v>
      </c>
    </row>
    <row r="23" spans="1:2" x14ac:dyDescent="0.25">
      <c r="A23" s="37" t="s">
        <v>3</v>
      </c>
      <c r="B23" t="s">
        <v>36</v>
      </c>
    </row>
    <row r="24" spans="1:2" x14ac:dyDescent="0.25">
      <c r="A24" s="37" t="s">
        <v>5</v>
      </c>
      <c r="B24" t="s">
        <v>36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RESULTADOS</vt:lpstr>
      <vt:lpstr>Hoja5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María Camila González Hernández</cp:lastModifiedBy>
  <dcterms:created xsi:type="dcterms:W3CDTF">2021-05-07T20:25:20Z</dcterms:created>
  <dcterms:modified xsi:type="dcterms:W3CDTF">2025-05-26T14:24:51Z</dcterms:modified>
</cp:coreProperties>
</file>