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drea Arias\Desktop\"/>
    </mc:Choice>
  </mc:AlternateContent>
  <xr:revisionPtr revIDLastSave="0" documentId="8_{43669BC7-6800-4414-93BC-87B21E16CC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ULTADO FINAL" sheetId="21" r:id="rId1"/>
    <sheet name="Grafica 1" sheetId="22" r:id="rId2"/>
    <sheet name="Grafica 2" sheetId="23" r:id="rId3"/>
    <sheet name="Grafica 3" sheetId="24" r:id="rId4"/>
    <sheet name="Grafica 4" sheetId="25" r:id="rId5"/>
    <sheet name="Grafica 5" sheetId="2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1" l="1"/>
  <c r="I5" i="21"/>
  <c r="K5" i="21"/>
  <c r="P5" i="21"/>
  <c r="R5" i="21"/>
  <c r="T5" i="21"/>
  <c r="AE5" i="21"/>
  <c r="AG5" i="21"/>
  <c r="AI5" i="21"/>
  <c r="AN5" i="21"/>
  <c r="AP5" i="21"/>
  <c r="G6" i="21"/>
  <c r="I6" i="21"/>
  <c r="K6" i="21"/>
  <c r="P6" i="21"/>
  <c r="R6" i="21"/>
  <c r="T6" i="21"/>
  <c r="AE6" i="21"/>
  <c r="AG6" i="21"/>
  <c r="AI6" i="21"/>
  <c r="AN6" i="21"/>
  <c r="AP6" i="21"/>
  <c r="G7" i="21"/>
  <c r="I7" i="21"/>
  <c r="K7" i="21"/>
  <c r="P7" i="21"/>
  <c r="R7" i="21"/>
  <c r="T7" i="21"/>
  <c r="AE7" i="21"/>
  <c r="AG7" i="21"/>
  <c r="AI7" i="21"/>
  <c r="AN7" i="21"/>
  <c r="AP7" i="21"/>
  <c r="P8" i="21"/>
  <c r="R8" i="21"/>
  <c r="T8" i="21"/>
  <c r="AE8" i="21"/>
  <c r="AG8" i="21"/>
  <c r="AI8" i="21"/>
  <c r="AN8" i="21"/>
  <c r="AP8" i="21"/>
  <c r="P9" i="21"/>
  <c r="R9" i="21"/>
  <c r="T9" i="21"/>
  <c r="AE9" i="21"/>
  <c r="AG9" i="21"/>
  <c r="AI9" i="21"/>
  <c r="AN9" i="21"/>
  <c r="AP9" i="21"/>
  <c r="P10" i="21"/>
  <c r="R10" i="21"/>
  <c r="T10" i="21"/>
  <c r="AE10" i="21"/>
  <c r="AG10" i="21"/>
  <c r="AI10" i="21"/>
  <c r="AN10" i="21"/>
  <c r="AP10" i="21"/>
  <c r="P11" i="21"/>
  <c r="R11" i="21"/>
  <c r="T11" i="21"/>
  <c r="AE11" i="21"/>
  <c r="AG11" i="21"/>
  <c r="AI11" i="21"/>
  <c r="AN11" i="21"/>
  <c r="AP11" i="21"/>
  <c r="P12" i="21"/>
  <c r="R12" i="21"/>
  <c r="T12" i="21"/>
  <c r="AE12" i="21"/>
  <c r="AG12" i="21"/>
  <c r="AI12" i="21"/>
  <c r="AN12" i="21"/>
  <c r="AP12" i="21"/>
  <c r="P13" i="21"/>
  <c r="R13" i="21"/>
  <c r="T13" i="21"/>
  <c r="AE13" i="21"/>
  <c r="AG13" i="21"/>
  <c r="AI13" i="21"/>
  <c r="AN13" i="21"/>
  <c r="AP13" i="21"/>
  <c r="P14" i="21"/>
  <c r="R14" i="21"/>
  <c r="T14" i="21"/>
  <c r="AE14" i="21"/>
  <c r="AG14" i="21"/>
  <c r="AI14" i="21"/>
  <c r="AN14" i="21"/>
  <c r="AP14" i="21"/>
  <c r="P15" i="21"/>
  <c r="R15" i="21"/>
  <c r="T15" i="21"/>
  <c r="AE15" i="21"/>
  <c r="AG15" i="21"/>
  <c r="AI15" i="21"/>
  <c r="AN15" i="21"/>
  <c r="AP15" i="21"/>
  <c r="P16" i="21"/>
  <c r="R16" i="21"/>
  <c r="T16" i="21"/>
  <c r="AE16" i="21"/>
  <c r="AG16" i="21"/>
  <c r="AI16" i="21"/>
  <c r="AN16" i="21"/>
  <c r="AP16" i="21"/>
  <c r="P17" i="21"/>
  <c r="R17" i="21"/>
  <c r="T17" i="21"/>
  <c r="AE17" i="21"/>
  <c r="AG17" i="21"/>
  <c r="AI17" i="21"/>
  <c r="AN17" i="21"/>
  <c r="AP17" i="21"/>
  <c r="P18" i="21"/>
  <c r="R18" i="21"/>
  <c r="T18" i="21"/>
  <c r="AE18" i="21"/>
  <c r="AG18" i="21"/>
  <c r="AI18" i="21"/>
  <c r="AN18" i="21"/>
  <c r="AP18" i="21"/>
  <c r="P19" i="21"/>
  <c r="R19" i="21"/>
  <c r="T19" i="21"/>
  <c r="AE19" i="21"/>
  <c r="AG19" i="21"/>
  <c r="AI19" i="21"/>
  <c r="AN19" i="21"/>
  <c r="AP19" i="21"/>
  <c r="P20" i="21"/>
  <c r="R20" i="21"/>
  <c r="T20" i="21"/>
  <c r="P21" i="21"/>
  <c r="R21" i="21"/>
  <c r="T21" i="21"/>
  <c r="P22" i="21"/>
  <c r="R22" i="21"/>
  <c r="T22" i="21"/>
  <c r="P23" i="21"/>
  <c r="R23" i="21"/>
  <c r="T23" i="21"/>
  <c r="AR5" i="21"/>
  <c r="AW5" i="21"/>
  <c r="AY5" i="21"/>
  <c r="BA5" i="21"/>
  <c r="BF5" i="21"/>
  <c r="BH5" i="21"/>
  <c r="BJ5" i="21"/>
  <c r="BN5" i="21"/>
  <c r="BP5" i="21"/>
  <c r="BR5" i="21"/>
  <c r="BV5" i="21"/>
  <c r="BX5" i="21"/>
  <c r="BZ5" i="21"/>
  <c r="AR6" i="21"/>
  <c r="AW6" i="21"/>
  <c r="AY6" i="21"/>
  <c r="BA6" i="21"/>
  <c r="BF6" i="21"/>
  <c r="BH6" i="21"/>
  <c r="BJ6" i="21"/>
  <c r="BN6" i="21"/>
  <c r="BP6" i="21"/>
  <c r="BR6" i="21"/>
  <c r="BV6" i="21"/>
  <c r="BX6" i="21"/>
  <c r="BZ6" i="21"/>
  <c r="AR7" i="21"/>
  <c r="AW7" i="21"/>
  <c r="AY7" i="21"/>
  <c r="BA7" i="21"/>
  <c r="BF7" i="21"/>
  <c r="BH7" i="21"/>
  <c r="BJ7" i="21"/>
  <c r="BN7" i="21"/>
  <c r="BP7" i="21"/>
  <c r="BR7" i="21"/>
  <c r="BV7" i="21"/>
  <c r="BX7" i="21"/>
  <c r="BZ7" i="21"/>
  <c r="AR8" i="21"/>
  <c r="AW8" i="21"/>
  <c r="AY8" i="21"/>
  <c r="BA8" i="21"/>
  <c r="BF8" i="21"/>
  <c r="BH8" i="21"/>
  <c r="BJ8" i="21"/>
  <c r="BN8" i="21"/>
  <c r="BP8" i="21"/>
  <c r="BR8" i="21"/>
  <c r="BV8" i="21"/>
  <c r="BX8" i="21"/>
  <c r="BZ8" i="21"/>
  <c r="AR9" i="21"/>
  <c r="AW9" i="21"/>
  <c r="AY9" i="21"/>
  <c r="BA9" i="21"/>
  <c r="BF9" i="21"/>
  <c r="BH9" i="21"/>
  <c r="BJ9" i="21"/>
  <c r="BN9" i="21"/>
  <c r="BP9" i="21"/>
  <c r="BR9" i="21"/>
  <c r="BV9" i="21"/>
  <c r="BX9" i="21"/>
  <c r="BZ9" i="21"/>
  <c r="AR10" i="21"/>
  <c r="AW10" i="21"/>
  <c r="AY10" i="21"/>
  <c r="BA10" i="21"/>
  <c r="BF10" i="21"/>
  <c r="BH10" i="21"/>
  <c r="BJ10" i="21"/>
  <c r="BN10" i="21"/>
  <c r="BP10" i="21"/>
  <c r="BR10" i="21"/>
  <c r="BV10" i="21"/>
  <c r="BX10" i="21"/>
  <c r="BZ10" i="21"/>
  <c r="AR11" i="21"/>
  <c r="AW11" i="21"/>
  <c r="AY11" i="21"/>
  <c r="BA11" i="21"/>
  <c r="BF11" i="21"/>
  <c r="BH11" i="21"/>
  <c r="BJ11" i="21"/>
  <c r="BN11" i="21"/>
  <c r="BP11" i="21"/>
  <c r="BR11" i="21"/>
  <c r="BV11" i="21"/>
  <c r="BX11" i="21"/>
  <c r="BZ11" i="21"/>
  <c r="AR12" i="21"/>
  <c r="AW12" i="21"/>
  <c r="AY12" i="21"/>
  <c r="BA12" i="21"/>
  <c r="BF12" i="21"/>
  <c r="BH12" i="21"/>
  <c r="BJ12" i="21"/>
  <c r="BN12" i="21"/>
  <c r="BP12" i="21"/>
  <c r="BR12" i="21"/>
  <c r="BV12" i="21"/>
  <c r="BX12" i="21"/>
  <c r="BZ12" i="21"/>
  <c r="AR13" i="21"/>
  <c r="AW13" i="21"/>
  <c r="AY13" i="21"/>
  <c r="BA13" i="21"/>
  <c r="BF13" i="21"/>
  <c r="BH13" i="21"/>
  <c r="BJ13" i="21"/>
  <c r="BN13" i="21"/>
  <c r="BP13" i="21"/>
  <c r="BR13" i="21"/>
  <c r="BV13" i="21"/>
  <c r="BX13" i="21"/>
  <c r="BZ13" i="21"/>
  <c r="AR14" i="21"/>
  <c r="AW14" i="21"/>
  <c r="AY14" i="21"/>
  <c r="BA14" i="21"/>
  <c r="BF14" i="21"/>
  <c r="BH14" i="21"/>
  <c r="BJ14" i="21"/>
  <c r="BN14" i="21"/>
  <c r="BP14" i="21"/>
  <c r="BR14" i="21"/>
  <c r="BV14" i="21"/>
  <c r="BX14" i="21"/>
  <c r="BZ14" i="21"/>
  <c r="AR15" i="21"/>
  <c r="AW15" i="21"/>
  <c r="AY15" i="21"/>
  <c r="BA15" i="21"/>
  <c r="BF15" i="21"/>
  <c r="BH15" i="21"/>
  <c r="BJ15" i="21"/>
  <c r="BN15" i="21"/>
  <c r="BP15" i="21"/>
  <c r="BR15" i="21"/>
  <c r="BV15" i="21"/>
  <c r="BX15" i="21"/>
  <c r="BZ15" i="21"/>
  <c r="AR16" i="21"/>
  <c r="AW16" i="21"/>
  <c r="AY16" i="21"/>
  <c r="BA16" i="21"/>
  <c r="BF16" i="21"/>
  <c r="BH16" i="21"/>
  <c r="BJ16" i="21"/>
  <c r="BN16" i="21"/>
  <c r="BP16" i="21"/>
  <c r="BR16" i="21"/>
  <c r="BV16" i="21"/>
  <c r="BX16" i="21"/>
  <c r="BZ16" i="21"/>
  <c r="AR17" i="21"/>
  <c r="AW17" i="21"/>
  <c r="AY17" i="21"/>
  <c r="BA17" i="21"/>
  <c r="BF17" i="21"/>
  <c r="BH17" i="21"/>
  <c r="BJ17" i="21"/>
  <c r="BN17" i="21"/>
  <c r="BP17" i="21"/>
  <c r="BR17" i="21"/>
  <c r="BV17" i="21"/>
  <c r="BX17" i="21"/>
  <c r="BZ17" i="21"/>
  <c r="AR18" i="21"/>
  <c r="AW18" i="21"/>
  <c r="AY18" i="21"/>
  <c r="BA18" i="21"/>
  <c r="BF18" i="21"/>
  <c r="BH18" i="21"/>
  <c r="BJ18" i="21"/>
  <c r="BN18" i="21"/>
  <c r="BP18" i="21"/>
  <c r="BR18" i="21"/>
  <c r="BV18" i="21"/>
  <c r="BX18" i="21"/>
  <c r="BZ18" i="21"/>
  <c r="AR19" i="21"/>
  <c r="BF19" i="21"/>
  <c r="BH19" i="21"/>
  <c r="BJ19" i="21"/>
  <c r="BN19" i="21"/>
  <c r="BP19" i="21"/>
  <c r="BR19" i="21"/>
  <c r="BV19" i="21"/>
  <c r="BX19" i="21"/>
  <c r="BZ19" i="21"/>
  <c r="BF20" i="21"/>
  <c r="BH20" i="21"/>
  <c r="BJ20" i="21"/>
  <c r="BN20" i="21"/>
  <c r="BP20" i="21"/>
  <c r="BR20" i="21"/>
  <c r="BV20" i="21"/>
  <c r="BX20" i="21"/>
  <c r="BZ20" i="21"/>
  <c r="BF21" i="21"/>
  <c r="BH21" i="21"/>
  <c r="BJ21" i="21"/>
  <c r="BN21" i="21"/>
  <c r="BP21" i="21"/>
  <c r="BR21" i="21"/>
  <c r="BV21" i="21"/>
  <c r="BX21" i="21"/>
  <c r="BZ21" i="21"/>
  <c r="BF22" i="21"/>
  <c r="BH22" i="21"/>
  <c r="BJ22" i="21"/>
  <c r="BN22" i="21"/>
  <c r="BP22" i="21"/>
  <c r="BR22" i="21"/>
  <c r="BV22" i="21"/>
  <c r="BX22" i="21"/>
  <c r="BZ22" i="21"/>
  <c r="BF23" i="21"/>
  <c r="BH23" i="21"/>
  <c r="BJ23" i="21"/>
  <c r="BN23" i="21"/>
  <c r="BP23" i="21"/>
  <c r="BR23" i="21"/>
  <c r="BV23" i="21"/>
  <c r="BX23" i="21"/>
  <c r="BZ23" i="21"/>
  <c r="BF24" i="21"/>
  <c r="BH24" i="21"/>
  <c r="BJ24" i="21"/>
  <c r="BN24" i="21"/>
  <c r="BP24" i="21"/>
  <c r="BR24" i="21"/>
  <c r="BV24" i="21"/>
  <c r="BX24" i="21"/>
  <c r="BZ24" i="21"/>
  <c r="BF25" i="21"/>
  <c r="BH25" i="21"/>
  <c r="BJ25" i="21"/>
  <c r="BN25" i="21"/>
  <c r="BP25" i="21"/>
  <c r="BR25" i="21"/>
  <c r="BV25" i="21"/>
  <c r="BX25" i="21"/>
  <c r="BZ25" i="21"/>
  <c r="BN26" i="21"/>
  <c r="BP26" i="21"/>
  <c r="BR26" i="21"/>
  <c r="BV26" i="21"/>
  <c r="BX26" i="21"/>
  <c r="BZ26" i="21"/>
  <c r="BN27" i="21"/>
  <c r="BP27" i="21"/>
  <c r="BR27" i="21"/>
  <c r="BV27" i="21"/>
  <c r="BX27" i="21"/>
  <c r="BZ27" i="21"/>
  <c r="BN28" i="21"/>
  <c r="BP28" i="21"/>
  <c r="BR28" i="21"/>
  <c r="BV28" i="21"/>
  <c r="BX28" i="21"/>
  <c r="BZ28" i="21"/>
  <c r="BN29" i="21"/>
  <c r="BP29" i="21"/>
  <c r="BR29" i="21"/>
  <c r="BV29" i="21"/>
  <c r="BX29" i="21"/>
  <c r="BZ29" i="21"/>
  <c r="BN30" i="21"/>
  <c r="BP30" i="21"/>
  <c r="BR30" i="21"/>
  <c r="BV30" i="21"/>
  <c r="BX30" i="21"/>
  <c r="BZ30" i="21"/>
  <c r="BN31" i="21"/>
  <c r="BP31" i="21"/>
  <c r="BR31" i="21"/>
  <c r="BV31" i="21"/>
  <c r="BX31" i="21"/>
  <c r="BZ31" i="21"/>
  <c r="BN32" i="21"/>
  <c r="BP32" i="21"/>
  <c r="BR32" i="21"/>
  <c r="BV32" i="21"/>
  <c r="BX32" i="21"/>
  <c r="BZ32" i="21"/>
  <c r="BN33" i="21"/>
  <c r="BP33" i="21"/>
  <c r="BR33" i="21"/>
  <c r="BV33" i="21"/>
  <c r="BX33" i="21"/>
  <c r="BZ33" i="21"/>
  <c r="BN34" i="21"/>
  <c r="BP34" i="21"/>
  <c r="BR34" i="21"/>
  <c r="BV34" i="21"/>
  <c r="BX34" i="21"/>
  <c r="BZ34" i="21"/>
  <c r="BN35" i="21"/>
  <c r="BP35" i="21"/>
  <c r="BR35" i="21"/>
  <c r="BN36" i="21"/>
  <c r="BP36" i="21"/>
  <c r="BR36" i="21"/>
  <c r="BN37" i="21"/>
  <c r="BP37" i="21"/>
  <c r="BR37" i="21"/>
  <c r="BN38" i="21"/>
  <c r="BP38" i="21"/>
  <c r="BR38" i="21"/>
  <c r="BN39" i="21"/>
  <c r="BP39" i="21"/>
  <c r="BR39" i="21"/>
  <c r="BN40" i="21"/>
  <c r="BP40" i="21"/>
  <c r="BR40" i="21"/>
  <c r="BN41" i="21"/>
  <c r="BP41" i="21"/>
  <c r="BR41" i="21"/>
  <c r="BN42" i="21"/>
  <c r="BP42" i="21"/>
  <c r="BR42" i="21"/>
  <c r="CE4" i="21"/>
  <c r="CG4" i="21"/>
  <c r="CI4" i="21"/>
  <c r="CN4" i="21"/>
  <c r="CP4" i="21"/>
  <c r="CR4" i="21"/>
  <c r="DF4" i="21"/>
  <c r="DH4" i="21"/>
  <c r="DJ4" i="21"/>
  <c r="CE5" i="21"/>
  <c r="CG5" i="21"/>
  <c r="CI5" i="21"/>
  <c r="CN5" i="21"/>
  <c r="CP5" i="21"/>
  <c r="CR5" i="21"/>
  <c r="DF5" i="21"/>
  <c r="DH5" i="21"/>
  <c r="DJ5" i="21"/>
  <c r="CE6" i="21"/>
  <c r="CG6" i="21"/>
  <c r="CI6" i="21"/>
  <c r="CN6" i="21"/>
  <c r="CP6" i="21"/>
  <c r="CR6" i="21"/>
  <c r="DF6" i="21"/>
  <c r="DH6" i="21"/>
  <c r="DJ6" i="21"/>
  <c r="CE7" i="21"/>
  <c r="CG7" i="21"/>
  <c r="CI7" i="21"/>
  <c r="CN7" i="21"/>
  <c r="CP7" i="21"/>
  <c r="CR7" i="21"/>
  <c r="DF7" i="21"/>
  <c r="DH7" i="21"/>
  <c r="DJ7" i="21"/>
  <c r="CE8" i="21"/>
  <c r="CG8" i="21"/>
  <c r="CI8" i="21"/>
  <c r="CN8" i="21"/>
  <c r="CP8" i="21"/>
  <c r="CR8" i="21"/>
  <c r="DF8" i="21"/>
  <c r="DH8" i="21"/>
  <c r="DJ8" i="21"/>
  <c r="CE9" i="21"/>
  <c r="CG9" i="21"/>
  <c r="CI9" i="21"/>
  <c r="CN9" i="21"/>
  <c r="CP9" i="21"/>
  <c r="CR9" i="21"/>
  <c r="DF9" i="21"/>
  <c r="DH9" i="21"/>
  <c r="DJ9" i="21"/>
  <c r="CE10" i="21"/>
  <c r="CG10" i="21"/>
  <c r="CI10" i="21"/>
  <c r="CN10" i="21"/>
  <c r="CP10" i="21"/>
  <c r="CR10" i="21"/>
  <c r="DF10" i="21"/>
  <c r="DH10" i="21"/>
  <c r="DJ10" i="21"/>
  <c r="CE11" i="21"/>
  <c r="CG11" i="21"/>
  <c r="CI11" i="21"/>
  <c r="CN11" i="21"/>
  <c r="CP11" i="21"/>
  <c r="CR11" i="21"/>
  <c r="DF11" i="21"/>
  <c r="DH11" i="21"/>
  <c r="DJ11" i="21"/>
  <c r="CE12" i="21"/>
  <c r="CG12" i="21"/>
  <c r="CI12" i="21"/>
  <c r="CN12" i="21"/>
  <c r="CP12" i="21"/>
  <c r="CR12" i="21"/>
  <c r="DF12" i="21"/>
  <c r="DH12" i="21"/>
  <c r="DJ12" i="21"/>
  <c r="CE13" i="21"/>
  <c r="CG13" i="21"/>
  <c r="CI13" i="21"/>
  <c r="CN13" i="21"/>
  <c r="CP13" i="21"/>
  <c r="CR13" i="21"/>
  <c r="DF13" i="21"/>
  <c r="DH13" i="21"/>
  <c r="DJ13" i="21"/>
  <c r="CE14" i="21"/>
  <c r="CG14" i="21"/>
  <c r="CI14" i="21"/>
  <c r="CN14" i="21"/>
  <c r="CP14" i="21"/>
  <c r="CR14" i="21"/>
  <c r="DF14" i="21"/>
  <c r="DH14" i="21"/>
  <c r="DJ14" i="21"/>
  <c r="CE15" i="21"/>
  <c r="CG15" i="21"/>
  <c r="CI15" i="21"/>
  <c r="CN15" i="21"/>
  <c r="CP15" i="21"/>
  <c r="CR15" i="21"/>
  <c r="DF15" i="21"/>
  <c r="DH15" i="21"/>
  <c r="DJ15" i="21"/>
  <c r="CE16" i="21"/>
  <c r="CG16" i="21"/>
  <c r="CI16" i="21"/>
  <c r="CN16" i="21"/>
  <c r="CP16" i="21"/>
  <c r="CR16" i="21"/>
  <c r="DF16" i="21"/>
  <c r="DH16" i="21"/>
  <c r="DJ16" i="21"/>
  <c r="CE17" i="21"/>
  <c r="CG17" i="21"/>
  <c r="CI17" i="21"/>
  <c r="CN17" i="21"/>
  <c r="CP17" i="21"/>
  <c r="CR17" i="21"/>
  <c r="DF17" i="21"/>
  <c r="DH17" i="21"/>
  <c r="DJ17" i="21"/>
  <c r="CE18" i="21"/>
  <c r="CG18" i="21"/>
  <c r="CI18" i="21"/>
  <c r="CN18" i="21"/>
  <c r="CP18" i="21"/>
  <c r="CR18" i="21"/>
  <c r="DF18" i="21"/>
  <c r="DH18" i="21"/>
  <c r="DJ18" i="21"/>
  <c r="CE19" i="21"/>
  <c r="CG19" i="21"/>
  <c r="CI19" i="21"/>
  <c r="CN19" i="21"/>
  <c r="CP19" i="21"/>
  <c r="CR19" i="21"/>
  <c r="DF19" i="21"/>
  <c r="DH19" i="21"/>
  <c r="DJ19" i="21"/>
  <c r="CE20" i="21"/>
  <c r="CG20" i="21"/>
  <c r="CI20" i="21"/>
  <c r="CN20" i="21"/>
  <c r="CP20" i="21"/>
  <c r="CR20" i="21"/>
  <c r="DF20" i="21"/>
  <c r="DH20" i="21"/>
  <c r="DJ20" i="21"/>
  <c r="CE21" i="21"/>
  <c r="CG21" i="21"/>
  <c r="CI21" i="21"/>
  <c r="CN21" i="21"/>
  <c r="CP21" i="21"/>
  <c r="CR21" i="21"/>
  <c r="DF21" i="21"/>
  <c r="DH21" i="21"/>
  <c r="DJ21" i="21"/>
  <c r="CE22" i="21"/>
  <c r="CG22" i="21"/>
  <c r="CI22" i="21"/>
  <c r="CN22" i="21"/>
  <c r="CP22" i="21"/>
  <c r="CR22" i="21"/>
  <c r="DF22" i="21"/>
  <c r="DH22" i="21"/>
  <c r="DJ22" i="21"/>
  <c r="CE23" i="21"/>
  <c r="CG23" i="21"/>
  <c r="CI23" i="21"/>
  <c r="CN23" i="21"/>
  <c r="CP23" i="21"/>
  <c r="CR23" i="21"/>
  <c r="DF23" i="21"/>
  <c r="DH23" i="21"/>
  <c r="DJ23" i="21"/>
  <c r="CE24" i="21"/>
  <c r="CG24" i="21"/>
  <c r="CI24" i="21"/>
  <c r="CN24" i="21"/>
  <c r="CP24" i="21"/>
  <c r="CR24" i="21"/>
  <c r="DF24" i="21"/>
  <c r="DH24" i="21"/>
  <c r="DJ24" i="21"/>
  <c r="CE25" i="21"/>
  <c r="CG25" i="21"/>
  <c r="CI25" i="21"/>
  <c r="CN25" i="21"/>
  <c r="CP25" i="21"/>
  <c r="CR25" i="21"/>
  <c r="DF25" i="21"/>
  <c r="DH25" i="21"/>
  <c r="DJ25" i="21"/>
  <c r="CE26" i="21"/>
  <c r="CG26" i="21"/>
  <c r="CI26" i="21"/>
  <c r="CN26" i="21"/>
  <c r="CP26" i="21"/>
  <c r="CR26" i="21"/>
  <c r="DF26" i="21"/>
  <c r="DH26" i="21"/>
  <c r="DJ26" i="21"/>
  <c r="CE27" i="21"/>
  <c r="CG27" i="21"/>
  <c r="CI27" i="21"/>
  <c r="CN27" i="21"/>
  <c r="CP27" i="21"/>
  <c r="CR27" i="21"/>
  <c r="DF27" i="21"/>
  <c r="DH27" i="21"/>
  <c r="DJ27" i="21"/>
  <c r="CE28" i="21"/>
  <c r="CG28" i="21"/>
  <c r="CI28" i="21"/>
  <c r="CN28" i="21"/>
  <c r="CP28" i="21"/>
  <c r="CR28" i="21"/>
  <c r="DF28" i="21"/>
  <c r="DH28" i="21"/>
  <c r="DJ28" i="21"/>
  <c r="CE29" i="21"/>
  <c r="CG29" i="21"/>
  <c r="CI29" i="21"/>
  <c r="CN29" i="21"/>
  <c r="CP29" i="21"/>
  <c r="CR29" i="21"/>
  <c r="DF29" i="21"/>
  <c r="DH29" i="21"/>
  <c r="DJ29" i="21"/>
  <c r="CE30" i="21"/>
  <c r="CG30" i="21"/>
  <c r="CI30" i="21"/>
  <c r="CN30" i="21"/>
  <c r="CP30" i="21"/>
  <c r="CR30" i="21"/>
  <c r="DF30" i="21"/>
  <c r="DH30" i="21"/>
  <c r="DJ30" i="21"/>
  <c r="CE31" i="21"/>
  <c r="CG31" i="21"/>
  <c r="CI31" i="21"/>
  <c r="CN31" i="21"/>
  <c r="CP31" i="21"/>
  <c r="CR31" i="21"/>
  <c r="DF31" i="21"/>
  <c r="DH31" i="21"/>
  <c r="DJ31" i="21"/>
  <c r="CE32" i="21"/>
  <c r="CG32" i="21"/>
  <c r="CI32" i="21"/>
  <c r="CN32" i="21"/>
  <c r="CP32" i="21"/>
  <c r="CR32" i="21"/>
  <c r="DF32" i="21"/>
  <c r="DH32" i="21"/>
  <c r="DJ32" i="21"/>
  <c r="CE33" i="21"/>
  <c r="CG33" i="21"/>
  <c r="CI33" i="21"/>
  <c r="CN33" i="21"/>
  <c r="CP33" i="21"/>
  <c r="CR33" i="21"/>
  <c r="DF33" i="21"/>
  <c r="DH33" i="21"/>
  <c r="DJ33" i="21"/>
  <c r="CE34" i="21"/>
  <c r="CG34" i="21"/>
  <c r="CI34" i="21"/>
  <c r="CN34" i="21"/>
  <c r="CP34" i="21"/>
  <c r="CR34" i="21"/>
  <c r="DF34" i="21"/>
  <c r="DH34" i="21"/>
  <c r="DJ34" i="21"/>
  <c r="CE35" i="21"/>
  <c r="CG35" i="21"/>
  <c r="CI35" i="21"/>
  <c r="CN35" i="21"/>
  <c r="CP35" i="21"/>
  <c r="CR35" i="21"/>
  <c r="DF35" i="21"/>
  <c r="DH35" i="21"/>
  <c r="DJ35" i="21"/>
  <c r="CE36" i="21"/>
  <c r="CG36" i="21"/>
  <c r="CI36" i="21"/>
  <c r="CN36" i="21"/>
  <c r="CP36" i="21"/>
  <c r="CR36" i="21"/>
  <c r="DF36" i="21"/>
  <c r="DH36" i="21"/>
  <c r="DJ36" i="21"/>
  <c r="CE37" i="21"/>
  <c r="CG37" i="21"/>
  <c r="CI37" i="21"/>
  <c r="CN37" i="21"/>
  <c r="CP37" i="21"/>
  <c r="CR37" i="21"/>
  <c r="DF37" i="21"/>
  <c r="DH37" i="21"/>
  <c r="DJ37" i="21"/>
  <c r="CE38" i="21"/>
  <c r="CG38" i="21"/>
  <c r="CI38" i="21"/>
  <c r="CN38" i="21"/>
  <c r="CP38" i="21"/>
  <c r="CR38" i="21"/>
  <c r="DF38" i="21"/>
  <c r="DH38" i="21"/>
  <c r="DJ38" i="21"/>
  <c r="CE39" i="21"/>
  <c r="CG39" i="21"/>
  <c r="CI39" i="21"/>
  <c r="CN39" i="21"/>
  <c r="CP39" i="21"/>
  <c r="CR39" i="21"/>
  <c r="DF39" i="21"/>
  <c r="DH39" i="21"/>
  <c r="DJ39" i="21"/>
  <c r="CE40" i="21"/>
  <c r="CG40" i="21"/>
  <c r="CI40" i="21"/>
  <c r="CN40" i="21"/>
  <c r="CP40" i="21"/>
  <c r="CR40" i="21"/>
  <c r="DF40" i="21"/>
  <c r="DH40" i="21"/>
  <c r="DJ40" i="21"/>
  <c r="CE41" i="21"/>
  <c r="CG41" i="21"/>
  <c r="CI41" i="21"/>
  <c r="CN41" i="21"/>
  <c r="CP41" i="21"/>
  <c r="CR41" i="21"/>
  <c r="DF41" i="21"/>
  <c r="DH41" i="21"/>
  <c r="DJ41" i="21"/>
  <c r="CE42" i="21"/>
  <c r="CG42" i="21"/>
  <c r="CI42" i="21"/>
  <c r="CN42" i="21"/>
  <c r="CP42" i="21"/>
  <c r="CR42" i="21"/>
  <c r="DF42" i="21"/>
  <c r="DH42" i="21"/>
  <c r="DJ42" i="21"/>
  <c r="CE43" i="21"/>
  <c r="CG43" i="21"/>
  <c r="CI43" i="21"/>
  <c r="CN43" i="21"/>
  <c r="CP43" i="21"/>
  <c r="CR43" i="21"/>
  <c r="DF43" i="21"/>
  <c r="DH43" i="21"/>
  <c r="DJ43" i="21"/>
  <c r="CE44" i="21"/>
  <c r="CG44" i="21"/>
  <c r="CI44" i="21"/>
  <c r="CN44" i="21"/>
  <c r="CP44" i="21"/>
  <c r="CR44" i="21"/>
  <c r="DF44" i="21"/>
  <c r="DH44" i="21"/>
  <c r="DJ44" i="21"/>
  <c r="CE45" i="21"/>
  <c r="CG45" i="21"/>
  <c r="CI45" i="21"/>
  <c r="CN45" i="21"/>
  <c r="CP45" i="21"/>
  <c r="CR45" i="21"/>
  <c r="DF45" i="21"/>
  <c r="DH45" i="21"/>
  <c r="DJ45" i="21"/>
  <c r="CE46" i="21"/>
  <c r="CG46" i="21"/>
  <c r="CI46" i="21"/>
  <c r="CN46" i="21"/>
  <c r="CP46" i="21"/>
  <c r="CR46" i="21"/>
  <c r="DF46" i="21"/>
  <c r="DH46" i="21"/>
  <c r="DJ46" i="21"/>
  <c r="CE47" i="21"/>
  <c r="CG47" i="21"/>
  <c r="CI47" i="21"/>
  <c r="CN47" i="21"/>
  <c r="CP47" i="21"/>
  <c r="CR47" i="21"/>
  <c r="DF47" i="21"/>
  <c r="DH47" i="21"/>
  <c r="DJ47" i="21"/>
  <c r="CE48" i="21"/>
  <c r="CG48" i="21"/>
  <c r="CI48" i="21"/>
  <c r="CN48" i="21"/>
  <c r="CP48" i="21"/>
  <c r="CR48" i="21"/>
  <c r="DF48" i="21"/>
  <c r="DH48" i="21"/>
  <c r="DJ48" i="21"/>
  <c r="CE49" i="21"/>
  <c r="CG49" i="21"/>
  <c r="CI49" i="21"/>
  <c r="CN49" i="21"/>
  <c r="CP49" i="21"/>
  <c r="CR49" i="21"/>
  <c r="DF49" i="21"/>
  <c r="DH49" i="21"/>
  <c r="DJ49" i="21"/>
  <c r="CE50" i="21"/>
  <c r="CG50" i="21"/>
  <c r="CI50" i="21"/>
  <c r="CN50" i="21"/>
  <c r="CP50" i="21"/>
  <c r="CR50" i="21"/>
  <c r="DF50" i="21"/>
  <c r="DH50" i="21"/>
  <c r="DJ50" i="21"/>
  <c r="CE51" i="21"/>
  <c r="CG51" i="21"/>
  <c r="CI51" i="21"/>
  <c r="CN51" i="21"/>
  <c r="CP51" i="21"/>
  <c r="CR51" i="21"/>
  <c r="DF51" i="21"/>
  <c r="DH51" i="21"/>
  <c r="DJ51" i="21"/>
  <c r="CE52" i="21"/>
  <c r="CG52" i="21"/>
  <c r="CI52" i="21"/>
  <c r="CN52" i="21"/>
  <c r="CP52" i="21"/>
  <c r="CR52" i="21"/>
  <c r="DF52" i="21"/>
  <c r="DH52" i="21"/>
  <c r="DJ52" i="21"/>
  <c r="CE53" i="21"/>
  <c r="CG53" i="21"/>
  <c r="CI53" i="21"/>
  <c r="CN53" i="21"/>
  <c r="CP53" i="21"/>
  <c r="CR53" i="21"/>
  <c r="DF53" i="21"/>
  <c r="DH53" i="21"/>
  <c r="DJ53" i="21"/>
  <c r="CE54" i="21"/>
  <c r="CG54" i="21"/>
  <c r="CI54" i="21"/>
  <c r="CN54" i="21"/>
  <c r="CP54" i="21"/>
  <c r="CR54" i="21"/>
  <c r="DF54" i="21"/>
  <c r="DH54" i="21"/>
  <c r="DJ54" i="21"/>
  <c r="CE55" i="21"/>
  <c r="CG55" i="21"/>
  <c r="CI55" i="21"/>
  <c r="CN55" i="21"/>
  <c r="CP55" i="21"/>
  <c r="CR55" i="21"/>
  <c r="DF55" i="21"/>
  <c r="DH55" i="21"/>
  <c r="DJ55" i="21"/>
  <c r="CE56" i="21"/>
  <c r="CG56" i="21"/>
  <c r="CI56" i="21"/>
  <c r="CN56" i="21"/>
  <c r="CP56" i="21"/>
  <c r="CR56" i="21"/>
  <c r="DF56" i="21"/>
  <c r="DH56" i="21"/>
  <c r="DJ56" i="21"/>
  <c r="CE57" i="21"/>
  <c r="CG57" i="21"/>
  <c r="CI57" i="21"/>
  <c r="CN57" i="21"/>
  <c r="CP57" i="21"/>
  <c r="CR57" i="21"/>
  <c r="DF57" i="21"/>
  <c r="DH57" i="21"/>
  <c r="DJ57" i="21"/>
  <c r="CE58" i="21"/>
  <c r="CG58" i="21"/>
  <c r="CI58" i="21"/>
  <c r="CN58" i="21"/>
  <c r="CP58" i="21"/>
  <c r="CR58" i="21"/>
  <c r="DF58" i="21"/>
  <c r="DH58" i="21"/>
  <c r="DJ58" i="21"/>
  <c r="CE59" i="21"/>
  <c r="CG59" i="21"/>
  <c r="CI59" i="21"/>
  <c r="CN59" i="21"/>
  <c r="CP59" i="21"/>
  <c r="CR59" i="21"/>
  <c r="DF59" i="21"/>
  <c r="DH59" i="21"/>
  <c r="DJ59" i="21"/>
  <c r="CE60" i="21"/>
  <c r="CG60" i="21"/>
  <c r="CI60" i="21"/>
  <c r="CN60" i="21"/>
  <c r="CP60" i="21"/>
  <c r="CR60" i="21"/>
  <c r="DF60" i="21"/>
  <c r="DH60" i="21"/>
  <c r="DJ60" i="21"/>
  <c r="CE61" i="21"/>
  <c r="CG61" i="21"/>
  <c r="CI61" i="21"/>
  <c r="CN61" i="21"/>
  <c r="CP61" i="21"/>
  <c r="CR61" i="21"/>
  <c r="DF61" i="21"/>
  <c r="DH61" i="21"/>
  <c r="DJ61" i="21"/>
  <c r="CE62" i="21"/>
  <c r="CG62" i="21"/>
  <c r="CI62" i="21"/>
  <c r="CN62" i="21"/>
  <c r="CP62" i="21"/>
  <c r="CR62" i="21"/>
  <c r="DF62" i="21"/>
  <c r="DH62" i="21"/>
  <c r="DJ62" i="21"/>
  <c r="CE63" i="21"/>
  <c r="CG63" i="21"/>
  <c r="CI63" i="21"/>
  <c r="CN63" i="21"/>
  <c r="CP63" i="21"/>
  <c r="CR63" i="21"/>
  <c r="DF63" i="21"/>
  <c r="DH63" i="21"/>
  <c r="DJ63" i="21"/>
  <c r="CE64" i="21"/>
  <c r="CG64" i="21"/>
  <c r="CI64" i="21"/>
  <c r="CN64" i="21"/>
  <c r="CP64" i="21"/>
  <c r="CR64" i="21"/>
  <c r="DF64" i="21"/>
  <c r="DH64" i="21"/>
  <c r="DJ64" i="21"/>
  <c r="CE65" i="21"/>
  <c r="CG65" i="21"/>
  <c r="CI65" i="21"/>
  <c r="CN65" i="21"/>
  <c r="CP65" i="21"/>
  <c r="CR65" i="21"/>
  <c r="DF65" i="21"/>
  <c r="DH65" i="21"/>
  <c r="DJ65" i="21"/>
  <c r="CE66" i="21"/>
  <c r="CG66" i="21"/>
  <c r="CI66" i="21"/>
  <c r="CN66" i="21"/>
  <c r="CP66" i="21"/>
  <c r="CR66" i="21"/>
  <c r="DF66" i="21"/>
  <c r="DH66" i="21"/>
  <c r="DJ66" i="21"/>
  <c r="CE67" i="21"/>
  <c r="CG67" i="21"/>
  <c r="CI67" i="21"/>
  <c r="CN67" i="21"/>
  <c r="CP67" i="21"/>
  <c r="CR67" i="21"/>
  <c r="DF67" i="21"/>
  <c r="DH67" i="21"/>
  <c r="DJ67" i="21"/>
  <c r="CE68" i="21"/>
  <c r="CG68" i="21"/>
  <c r="CI68" i="21"/>
  <c r="CN68" i="21"/>
  <c r="CP68" i="21"/>
  <c r="CR68" i="21"/>
  <c r="DF68" i="21"/>
  <c r="DH68" i="21"/>
  <c r="DJ68" i="21"/>
  <c r="CE69" i="21"/>
  <c r="CG69" i="21"/>
  <c r="CI69" i="21"/>
  <c r="CN69" i="21"/>
  <c r="CP69" i="21"/>
  <c r="CR69" i="21"/>
  <c r="DF69" i="21"/>
  <c r="DH69" i="21"/>
  <c r="DJ69" i="21"/>
  <c r="CE70" i="21"/>
  <c r="CG70" i="21"/>
  <c r="CI70" i="21"/>
  <c r="CN70" i="21"/>
  <c r="CP70" i="21"/>
  <c r="CR70" i="21"/>
  <c r="DF70" i="21"/>
  <c r="DH70" i="21"/>
  <c r="DJ70" i="21"/>
  <c r="CE71" i="21"/>
  <c r="CG71" i="21"/>
  <c r="CI71" i="21"/>
  <c r="CN71" i="21"/>
  <c r="CP71" i="21"/>
  <c r="CR71" i="21"/>
  <c r="DF71" i="21"/>
  <c r="DH71" i="21"/>
  <c r="DJ71" i="21"/>
  <c r="CE72" i="21"/>
  <c r="CG72" i="21"/>
  <c r="CI72" i="21"/>
  <c r="CN72" i="21"/>
  <c r="CP72" i="21"/>
  <c r="CR72" i="21"/>
  <c r="DF72" i="21"/>
  <c r="DH72" i="21"/>
  <c r="DJ72" i="21"/>
  <c r="CE73" i="21"/>
  <c r="CG73" i="21"/>
  <c r="CI73" i="21"/>
  <c r="CN73" i="21"/>
  <c r="CP73" i="21"/>
  <c r="CR73" i="21"/>
  <c r="DF73" i="21"/>
  <c r="DH73" i="21"/>
  <c r="DJ73" i="21"/>
  <c r="CE74" i="21"/>
  <c r="CG74" i="21"/>
  <c r="CI74" i="21"/>
  <c r="CN74" i="21"/>
  <c r="CP74" i="21"/>
  <c r="CR74" i="21"/>
  <c r="DF74" i="21"/>
  <c r="DH74" i="21"/>
  <c r="DJ74" i="21"/>
  <c r="CE75" i="21"/>
  <c r="CG75" i="21"/>
  <c r="CI75" i="21"/>
  <c r="CN75" i="21"/>
  <c r="CP75" i="21"/>
  <c r="CR75" i="21"/>
  <c r="DF75" i="21"/>
  <c r="DH75" i="21"/>
  <c r="DJ75" i="21"/>
  <c r="CE76" i="21"/>
  <c r="CG76" i="21"/>
  <c r="CI76" i="21"/>
  <c r="CN76" i="21"/>
  <c r="CP76" i="21"/>
  <c r="CR76" i="21"/>
  <c r="DF76" i="21"/>
  <c r="DH76" i="21"/>
  <c r="DJ76" i="21"/>
  <c r="CE77" i="21"/>
  <c r="CG77" i="21"/>
  <c r="CI77" i="21"/>
  <c r="CN77" i="21"/>
  <c r="CP77" i="21"/>
  <c r="CR77" i="21"/>
  <c r="DF77" i="21"/>
  <c r="DH77" i="21"/>
  <c r="DJ77" i="21"/>
  <c r="CE78" i="21"/>
  <c r="CG78" i="21"/>
  <c r="CI78" i="21"/>
  <c r="CN78" i="21"/>
  <c r="CP78" i="21"/>
  <c r="CR78" i="21"/>
  <c r="DF78" i="21"/>
  <c r="DH78" i="21"/>
  <c r="DJ78" i="21"/>
  <c r="CE79" i="21"/>
  <c r="CG79" i="21"/>
  <c r="CI79" i="21"/>
  <c r="CN79" i="21"/>
  <c r="CP79" i="21"/>
  <c r="CR79" i="21"/>
  <c r="DF79" i="21"/>
  <c r="DH79" i="21"/>
  <c r="DJ79" i="21"/>
  <c r="CE80" i="21"/>
  <c r="CG80" i="21"/>
  <c r="CI80" i="21"/>
  <c r="CN80" i="21"/>
  <c r="CP80" i="21"/>
  <c r="CR80" i="21"/>
  <c r="DF80" i="21"/>
  <c r="DH80" i="21"/>
  <c r="DJ80" i="21"/>
  <c r="CE81" i="21"/>
  <c r="CG81" i="21"/>
  <c r="CI81" i="21"/>
  <c r="CN81" i="21"/>
  <c r="CP81" i="21"/>
  <c r="CR81" i="21"/>
  <c r="DF81" i="21"/>
  <c r="DH81" i="21"/>
  <c r="DJ81" i="21"/>
  <c r="CE82" i="21"/>
  <c r="CG82" i="21"/>
  <c r="CI82" i="21"/>
  <c r="CN82" i="21"/>
  <c r="CP82" i="21"/>
  <c r="CR82" i="21"/>
  <c r="DF82" i="21"/>
  <c r="DH82" i="21"/>
  <c r="DJ82" i="21"/>
  <c r="CE83" i="21"/>
  <c r="CG83" i="21"/>
  <c r="CI83" i="21"/>
  <c r="CN83" i="21"/>
  <c r="CP83" i="21"/>
  <c r="CR83" i="21"/>
  <c r="DF83" i="21"/>
  <c r="DH83" i="21"/>
  <c r="DJ83" i="21"/>
  <c r="CE84" i="21"/>
  <c r="CG84" i="21"/>
  <c r="CI84" i="21"/>
  <c r="CN84" i="21"/>
  <c r="CP84" i="21"/>
  <c r="CR84" i="21"/>
  <c r="DF84" i="21"/>
  <c r="DH84" i="21"/>
  <c r="DJ84" i="21"/>
  <c r="CE85" i="21"/>
  <c r="CG85" i="21"/>
  <c r="CI85" i="21"/>
  <c r="CN85" i="21"/>
  <c r="CP85" i="21"/>
  <c r="CR85" i="21"/>
  <c r="DF85" i="21"/>
  <c r="DH85" i="21"/>
  <c r="DJ85" i="21"/>
  <c r="CE86" i="21"/>
  <c r="CG86" i="21"/>
  <c r="CI86" i="21"/>
  <c r="CN86" i="21"/>
  <c r="CP86" i="21"/>
  <c r="CR86" i="21"/>
  <c r="DF86" i="21"/>
  <c r="DH86" i="21"/>
  <c r="DJ86" i="21"/>
  <c r="CE87" i="21"/>
  <c r="CG87" i="21"/>
  <c r="CI87" i="21"/>
  <c r="CN87" i="21"/>
  <c r="CP87" i="21"/>
  <c r="CR87" i="21"/>
  <c r="DF87" i="21"/>
  <c r="DH87" i="21"/>
  <c r="DJ87" i="21"/>
  <c r="CE88" i="21"/>
  <c r="CG88" i="21"/>
  <c r="CI88" i="21"/>
  <c r="CN88" i="21"/>
  <c r="CP88" i="21"/>
  <c r="CR88" i="21"/>
  <c r="DF88" i="21"/>
  <c r="DH88" i="21"/>
  <c r="DJ88" i="21"/>
  <c r="CE89" i="21"/>
  <c r="CG89" i="21"/>
  <c r="CI89" i="21"/>
  <c r="CN89" i="21"/>
  <c r="CP89" i="21"/>
  <c r="CR89" i="21"/>
  <c r="DF89" i="21"/>
  <c r="DH89" i="21"/>
  <c r="DJ89" i="21"/>
  <c r="CE90" i="21"/>
  <c r="CG90" i="21"/>
  <c r="CI90" i="21"/>
  <c r="CN90" i="21"/>
  <c r="CP90" i="21"/>
  <c r="CR90" i="21"/>
  <c r="DF90" i="21"/>
  <c r="DH90" i="21"/>
  <c r="DJ90" i="21"/>
  <c r="CE91" i="21"/>
  <c r="CG91" i="21"/>
  <c r="CI91" i="21"/>
  <c r="CN91" i="21"/>
  <c r="CP91" i="21"/>
  <c r="CR91" i="21"/>
  <c r="DF91" i="21"/>
  <c r="DH91" i="21"/>
  <c r="DJ91" i="21"/>
  <c r="CE92" i="21"/>
  <c r="CG92" i="21"/>
  <c r="CI92" i="21"/>
  <c r="CN92" i="21"/>
  <c r="CP92" i="21"/>
  <c r="CR92" i="21"/>
  <c r="DF92" i="21"/>
  <c r="DH92" i="21"/>
  <c r="DJ92" i="21"/>
  <c r="CE93" i="21"/>
  <c r="CG93" i="21"/>
  <c r="CI93" i="21"/>
  <c r="CN93" i="21"/>
  <c r="CP93" i="21"/>
  <c r="CR93" i="21"/>
  <c r="DF93" i="21"/>
  <c r="DH93" i="21"/>
  <c r="DJ93" i="21"/>
  <c r="CE94" i="21"/>
  <c r="CG94" i="21"/>
  <c r="CI94" i="21"/>
  <c r="CN94" i="21"/>
  <c r="CP94" i="21"/>
  <c r="CR94" i="21"/>
  <c r="DF94" i="21"/>
  <c r="DH94" i="21"/>
  <c r="DJ94" i="21"/>
  <c r="CE95" i="21"/>
  <c r="CG95" i="21"/>
  <c r="CI95" i="21"/>
  <c r="CN95" i="21"/>
  <c r="CP95" i="21"/>
  <c r="CR95" i="21"/>
  <c r="DF95" i="21"/>
  <c r="DH95" i="21"/>
  <c r="DJ95" i="21"/>
  <c r="CE96" i="21"/>
  <c r="CG96" i="21"/>
  <c r="CI96" i="21"/>
  <c r="CN96" i="21"/>
  <c r="CP96" i="21"/>
  <c r="CR96" i="21"/>
  <c r="DF96" i="21"/>
  <c r="DH96" i="21"/>
  <c r="DJ96" i="21"/>
  <c r="CE97" i="21"/>
  <c r="CG97" i="21"/>
  <c r="CI97" i="21"/>
  <c r="CN97" i="21"/>
  <c r="CP97" i="21"/>
  <c r="CR97" i="21"/>
  <c r="DF97" i="21"/>
  <c r="DH97" i="21"/>
  <c r="DJ97" i="21"/>
  <c r="CE98" i="21"/>
  <c r="CG98" i="21"/>
  <c r="CI98" i="21"/>
  <c r="CN98" i="21"/>
  <c r="CP98" i="21"/>
  <c r="CR98" i="21"/>
  <c r="DF98" i="21"/>
  <c r="DH98" i="21"/>
  <c r="DJ98" i="21"/>
  <c r="CE99" i="21"/>
  <c r="CG99" i="21"/>
  <c r="CI99" i="21"/>
  <c r="CN99" i="21"/>
  <c r="CP99" i="21"/>
  <c r="CR99" i="21"/>
  <c r="DF99" i="21"/>
  <c r="DH99" i="21"/>
  <c r="DJ99" i="21"/>
  <c r="CE100" i="21"/>
  <c r="CG100" i="21"/>
  <c r="CI100" i="21"/>
  <c r="CN100" i="21"/>
  <c r="CP100" i="21"/>
  <c r="CR100" i="21"/>
  <c r="DF100" i="21"/>
  <c r="DH100" i="21"/>
  <c r="DJ100" i="21"/>
  <c r="CE101" i="21"/>
  <c r="CG101" i="21"/>
  <c r="CI101" i="21"/>
  <c r="CN101" i="21"/>
  <c r="CP101" i="21"/>
  <c r="CR101" i="21"/>
  <c r="DF101" i="21"/>
  <c r="DH101" i="21"/>
  <c r="DJ101" i="21"/>
  <c r="CE102" i="21"/>
  <c r="CG102" i="21"/>
  <c r="CI102" i="21"/>
  <c r="CN102" i="21"/>
  <c r="CP102" i="21"/>
  <c r="CR102" i="21"/>
  <c r="DF102" i="21"/>
  <c r="DH102" i="21"/>
  <c r="DJ102" i="21"/>
  <c r="CE103" i="21"/>
  <c r="CG103" i="21"/>
  <c r="CI103" i="21"/>
  <c r="CN103" i="21"/>
  <c r="CP103" i="21"/>
  <c r="CR103" i="21"/>
  <c r="DF103" i="21"/>
  <c r="DH103" i="21"/>
  <c r="DJ103" i="21"/>
  <c r="CE104" i="21"/>
  <c r="CG104" i="21"/>
  <c r="CI104" i="21"/>
  <c r="CN104" i="21"/>
  <c r="CP104" i="21"/>
  <c r="CR104" i="21"/>
  <c r="DF104" i="21"/>
  <c r="DH104" i="21"/>
  <c r="DJ104" i="21"/>
  <c r="CE105" i="21"/>
  <c r="CG105" i="21"/>
  <c r="CI105" i="21"/>
  <c r="CN105" i="21"/>
  <c r="CP105" i="21"/>
  <c r="CR105" i="21"/>
  <c r="DF105" i="21"/>
  <c r="DH105" i="21"/>
  <c r="DJ105" i="21"/>
  <c r="CE106" i="21"/>
  <c r="CG106" i="21"/>
  <c r="CI106" i="21"/>
  <c r="CN106" i="21"/>
  <c r="CP106" i="21"/>
  <c r="CR106" i="21"/>
  <c r="DF106" i="21"/>
  <c r="DH106" i="21"/>
  <c r="DJ106" i="21"/>
  <c r="CE107" i="21"/>
  <c r="CG107" i="21"/>
  <c r="CI107" i="21"/>
  <c r="CN107" i="21"/>
  <c r="CP107" i="21"/>
  <c r="CR107" i="21"/>
  <c r="DF107" i="21"/>
  <c r="DH107" i="21"/>
  <c r="DJ107" i="21"/>
  <c r="CE108" i="21"/>
  <c r="CG108" i="21"/>
  <c r="CI108" i="21"/>
  <c r="CN108" i="21"/>
  <c r="CP108" i="21"/>
  <c r="CR108" i="21"/>
  <c r="DF108" i="21"/>
  <c r="DH108" i="21"/>
  <c r="DJ108" i="21"/>
  <c r="CE109" i="21"/>
  <c r="CG109" i="21"/>
  <c r="CI109" i="21"/>
  <c r="CN109" i="21"/>
  <c r="CP109" i="21"/>
  <c r="CR109" i="21"/>
  <c r="DF109" i="21"/>
  <c r="DH109" i="21"/>
  <c r="DJ109" i="21"/>
  <c r="CE110" i="21"/>
  <c r="CG110" i="21"/>
  <c r="CI110" i="21"/>
  <c r="CN110" i="21"/>
  <c r="CP110" i="21"/>
  <c r="CR110" i="21"/>
  <c r="DF110" i="21"/>
  <c r="DH110" i="21"/>
  <c r="DJ110" i="21"/>
  <c r="CE111" i="21"/>
  <c r="CG111" i="21"/>
  <c r="CI111" i="21"/>
  <c r="CN111" i="21"/>
  <c r="CP111" i="21"/>
  <c r="CR111" i="21"/>
  <c r="DF111" i="21"/>
  <c r="DH111" i="21"/>
  <c r="DJ111" i="21"/>
  <c r="CE112" i="21"/>
  <c r="CG112" i="21"/>
  <c r="CI112" i="21"/>
  <c r="CN112" i="21"/>
  <c r="CP112" i="21"/>
  <c r="CR112" i="21"/>
  <c r="DF112" i="21"/>
  <c r="DH112" i="21"/>
  <c r="DJ112" i="21"/>
  <c r="CE113" i="21"/>
  <c r="CG113" i="21"/>
  <c r="CI113" i="21"/>
  <c r="CN113" i="21"/>
  <c r="CP113" i="21"/>
  <c r="CR113" i="21"/>
  <c r="DF113" i="21"/>
  <c r="DH113" i="21"/>
  <c r="DJ113" i="21"/>
  <c r="CE114" i="21"/>
  <c r="CG114" i="21"/>
  <c r="CI114" i="21"/>
  <c r="CN114" i="21"/>
  <c r="CP114" i="21"/>
  <c r="CR114" i="21"/>
  <c r="DF114" i="21"/>
  <c r="DH114" i="21"/>
  <c r="DJ114" i="21"/>
  <c r="CE115" i="21"/>
  <c r="CG115" i="21"/>
  <c r="CI115" i="21"/>
  <c r="CN115" i="21"/>
  <c r="CP115" i="21"/>
  <c r="CR115" i="21"/>
  <c r="DF115" i="21"/>
  <c r="DH115" i="21"/>
  <c r="DJ115" i="21"/>
  <c r="CE116" i="21"/>
  <c r="CG116" i="21"/>
  <c r="CI116" i="21"/>
  <c r="CN116" i="21"/>
  <c r="CP116" i="21"/>
  <c r="CR116" i="21"/>
  <c r="DF116" i="21"/>
  <c r="DH116" i="21"/>
  <c r="DJ116" i="21"/>
  <c r="CE117" i="21"/>
  <c r="CG117" i="21"/>
  <c r="CI117" i="21"/>
  <c r="CN117" i="21"/>
  <c r="CP117" i="21"/>
  <c r="CR117" i="21"/>
  <c r="DF117" i="21"/>
  <c r="DH117" i="21"/>
  <c r="DJ117" i="21"/>
  <c r="CE118" i="21"/>
  <c r="CG118" i="21"/>
  <c r="CI118" i="21"/>
  <c r="CN118" i="21"/>
  <c r="CP118" i="21"/>
  <c r="CR118" i="21"/>
  <c r="DF118" i="21"/>
  <c r="DH118" i="21"/>
  <c r="DJ118" i="21"/>
  <c r="CE119" i="21"/>
  <c r="CG119" i="21"/>
  <c r="CI119" i="21"/>
  <c r="CN119" i="21"/>
  <c r="CP119" i="21"/>
  <c r="CR119" i="21"/>
  <c r="DF119" i="21"/>
  <c r="DH119" i="21"/>
  <c r="DJ119" i="21"/>
  <c r="CE120" i="21"/>
  <c r="CG120" i="21"/>
  <c r="CI120" i="21"/>
  <c r="CN120" i="21"/>
  <c r="CP120" i="21"/>
  <c r="CR120" i="21"/>
  <c r="DF120" i="21"/>
  <c r="DH120" i="21"/>
  <c r="DJ120" i="21"/>
  <c r="CE121" i="21"/>
  <c r="CG121" i="21"/>
  <c r="CI121" i="21"/>
  <c r="CN121" i="21"/>
  <c r="CP121" i="21"/>
  <c r="CR121" i="21"/>
  <c r="DF121" i="21"/>
  <c r="DH121" i="21"/>
  <c r="DJ121" i="21"/>
  <c r="CE122" i="21"/>
  <c r="CG122" i="21"/>
  <c r="CI122" i="21"/>
  <c r="CN122" i="21"/>
  <c r="CP122" i="21"/>
  <c r="CR122" i="21"/>
  <c r="DF122" i="21"/>
  <c r="DH122" i="21"/>
  <c r="DJ122" i="21"/>
  <c r="CE123" i="21"/>
  <c r="CG123" i="21"/>
  <c r="CI123" i="21"/>
  <c r="CN123" i="21"/>
  <c r="CP123" i="21"/>
  <c r="CR123" i="21"/>
  <c r="DF123" i="21"/>
  <c r="DH123" i="21"/>
  <c r="DJ123" i="21"/>
  <c r="CE124" i="21"/>
  <c r="CG124" i="21"/>
  <c r="CI124" i="21"/>
  <c r="CN124" i="21"/>
  <c r="CP124" i="21"/>
  <c r="CR124" i="21"/>
  <c r="DF124" i="21"/>
  <c r="DH124" i="21"/>
  <c r="DJ124" i="21"/>
  <c r="CE125" i="21"/>
  <c r="CG125" i="21"/>
  <c r="CI125" i="21"/>
  <c r="CN125" i="21"/>
  <c r="CP125" i="21"/>
  <c r="CR125" i="21"/>
  <c r="DF125" i="21"/>
  <c r="DH125" i="21"/>
  <c r="DJ125" i="21"/>
  <c r="CE126" i="21"/>
  <c r="CG126" i="21"/>
  <c r="CI126" i="21"/>
  <c r="CN126" i="21"/>
  <c r="CP126" i="21"/>
  <c r="CR126" i="21"/>
  <c r="DF126" i="21"/>
  <c r="DH126" i="21"/>
  <c r="DJ126" i="21"/>
  <c r="CE127" i="21"/>
  <c r="CG127" i="21"/>
  <c r="CI127" i="21"/>
  <c r="CN127" i="21"/>
  <c r="CP127" i="21"/>
  <c r="CR127" i="21"/>
  <c r="DF127" i="21"/>
  <c r="DH127" i="21"/>
  <c r="DJ127" i="21"/>
  <c r="CE128" i="21"/>
  <c r="CG128" i="21"/>
  <c r="CI128" i="21"/>
  <c r="CN128" i="21"/>
  <c r="CP128" i="21"/>
  <c r="CR128" i="21"/>
  <c r="DF128" i="21"/>
  <c r="DH128" i="21"/>
  <c r="DJ128" i="21"/>
  <c r="CE129" i="21"/>
  <c r="CG129" i="21"/>
  <c r="CI129" i="21"/>
  <c r="CN129" i="21"/>
  <c r="CP129" i="21"/>
  <c r="CR129" i="21"/>
  <c r="DF129" i="21"/>
  <c r="DH129" i="21"/>
  <c r="DJ129" i="21"/>
  <c r="CE130" i="21"/>
  <c r="CG130" i="21"/>
  <c r="CI130" i="21"/>
  <c r="CN130" i="21"/>
  <c r="CP130" i="21"/>
  <c r="CR130" i="21"/>
  <c r="DF130" i="21"/>
  <c r="DH130" i="21"/>
  <c r="DJ130" i="21"/>
  <c r="CE131" i="21"/>
  <c r="CG131" i="21"/>
  <c r="CI131" i="21"/>
  <c r="CN131" i="21"/>
  <c r="CP131" i="21"/>
  <c r="CR131" i="21"/>
  <c r="DF131" i="21"/>
  <c r="DH131" i="21"/>
  <c r="DJ131" i="21"/>
  <c r="CE132" i="21"/>
  <c r="CG132" i="21"/>
  <c r="CI132" i="21"/>
  <c r="CN132" i="21"/>
  <c r="CP132" i="21"/>
  <c r="CR132" i="21"/>
  <c r="DF132" i="21"/>
  <c r="DH132" i="21"/>
  <c r="DJ132" i="21"/>
  <c r="CE133" i="21"/>
  <c r="CG133" i="21"/>
  <c r="CI133" i="21"/>
  <c r="CN133" i="21"/>
  <c r="CP133" i="21"/>
  <c r="CR133" i="21"/>
  <c r="DF133" i="21"/>
  <c r="DH133" i="21"/>
  <c r="DJ133" i="21"/>
  <c r="CE134" i="21"/>
  <c r="CG134" i="21"/>
  <c r="CI134" i="21"/>
  <c r="CN134" i="21"/>
  <c r="CP134" i="21"/>
  <c r="CR134" i="21"/>
  <c r="DF134" i="21"/>
  <c r="DH134" i="21"/>
  <c r="DJ134" i="21"/>
  <c r="CE135" i="21"/>
  <c r="CG135" i="21"/>
  <c r="CI135" i="21"/>
  <c r="CN135" i="21"/>
  <c r="CP135" i="21"/>
  <c r="CR135" i="21"/>
  <c r="DF135" i="21"/>
  <c r="DH135" i="21"/>
  <c r="DJ135" i="21"/>
  <c r="CE136" i="21"/>
  <c r="CG136" i="21"/>
  <c r="CI136" i="21"/>
  <c r="CN136" i="21"/>
  <c r="CP136" i="21"/>
  <c r="CR136" i="21"/>
  <c r="DF136" i="21"/>
  <c r="DH136" i="21"/>
  <c r="DJ136" i="21"/>
  <c r="CE137" i="21"/>
  <c r="CG137" i="21"/>
  <c r="CI137" i="21"/>
  <c r="CN137" i="21"/>
  <c r="CP137" i="21"/>
  <c r="CR137" i="21"/>
  <c r="DF137" i="21"/>
  <c r="DH137" i="21"/>
  <c r="DJ137" i="21"/>
  <c r="CE138" i="21"/>
  <c r="CG138" i="21"/>
  <c r="CI138" i="21"/>
  <c r="CN138" i="21"/>
  <c r="CP138" i="21"/>
  <c r="CR138" i="21"/>
  <c r="DF138" i="21"/>
  <c r="DH138" i="21"/>
  <c r="DJ138" i="21"/>
  <c r="CE139" i="21"/>
  <c r="CG139" i="21"/>
  <c r="CI139" i="21"/>
  <c r="CN139" i="21"/>
  <c r="CP139" i="21"/>
  <c r="CR139" i="21"/>
  <c r="DF139" i="21"/>
  <c r="DH139" i="21"/>
  <c r="DJ139" i="21"/>
  <c r="CE140" i="21"/>
  <c r="CG140" i="21"/>
  <c r="CI140" i="21"/>
  <c r="CN140" i="21"/>
  <c r="CP140" i="21"/>
  <c r="CR140" i="21"/>
  <c r="DF140" i="21"/>
  <c r="DH140" i="21"/>
  <c r="DJ140" i="21"/>
  <c r="CE141" i="21"/>
  <c r="CG141" i="21"/>
  <c r="CI141" i="21"/>
  <c r="CN141" i="21"/>
  <c r="CP141" i="21"/>
  <c r="CR141" i="21"/>
  <c r="DF141" i="21"/>
  <c r="DH141" i="21"/>
  <c r="DJ141" i="21"/>
  <c r="CE142" i="21"/>
  <c r="CG142" i="21"/>
  <c r="CI142" i="21"/>
  <c r="CN142" i="21"/>
  <c r="CP142" i="21"/>
  <c r="CR142" i="21"/>
  <c r="DF142" i="21"/>
  <c r="DH142" i="21"/>
  <c r="DJ142" i="21"/>
  <c r="CE143" i="21"/>
  <c r="CG143" i="21"/>
  <c r="CI143" i="21"/>
  <c r="CN143" i="21"/>
  <c r="CP143" i="21"/>
  <c r="CR143" i="21"/>
  <c r="DF143" i="21"/>
  <c r="DH143" i="21"/>
  <c r="DJ143" i="21"/>
  <c r="CE144" i="21"/>
  <c r="CG144" i="21"/>
  <c r="CI144" i="21"/>
  <c r="CN144" i="21"/>
  <c r="CP144" i="21"/>
  <c r="CR144" i="21"/>
  <c r="DF144" i="21"/>
  <c r="DH144" i="21"/>
  <c r="DJ144" i="21"/>
  <c r="CE145" i="21"/>
  <c r="CG145" i="21"/>
  <c r="CI145" i="21"/>
  <c r="CN145" i="21"/>
  <c r="CP145" i="21"/>
  <c r="CR145" i="21"/>
  <c r="DF145" i="21"/>
  <c r="DH145" i="21"/>
  <c r="DJ145" i="21"/>
  <c r="CE146" i="21"/>
  <c r="CG146" i="21"/>
  <c r="CI146" i="21"/>
  <c r="CN146" i="21"/>
  <c r="CP146" i="21"/>
  <c r="CR146" i="21"/>
  <c r="DF146" i="21"/>
  <c r="DH146" i="21"/>
  <c r="DJ146" i="21"/>
  <c r="CE147" i="21"/>
  <c r="CG147" i="21"/>
  <c r="CI147" i="21"/>
  <c r="CN147" i="21"/>
  <c r="CP147" i="21"/>
  <c r="CR147" i="21"/>
  <c r="DF147" i="21"/>
  <c r="DH147" i="21"/>
  <c r="DJ147" i="21"/>
  <c r="CE148" i="21"/>
  <c r="CG148" i="21"/>
  <c r="CI148" i="21"/>
  <c r="CN148" i="21"/>
  <c r="CP148" i="21"/>
  <c r="CR148" i="21"/>
  <c r="DF148" i="21"/>
  <c r="DH148" i="21"/>
  <c r="DJ148" i="21"/>
  <c r="CE149" i="21"/>
  <c r="CG149" i="21"/>
  <c r="CI149" i="21"/>
  <c r="CN149" i="21"/>
  <c r="CP149" i="21"/>
  <c r="CR149" i="21"/>
  <c r="DF149" i="21"/>
  <c r="DH149" i="21"/>
  <c r="DJ149" i="21"/>
  <c r="CE150" i="21"/>
  <c r="CG150" i="21"/>
  <c r="CI150" i="21"/>
  <c r="CN150" i="21"/>
  <c r="CP150" i="21"/>
  <c r="CR150" i="21"/>
  <c r="DF150" i="21"/>
  <c r="DH150" i="21"/>
  <c r="DJ150" i="21"/>
  <c r="CE151" i="21"/>
  <c r="CG151" i="21"/>
  <c r="CI151" i="21"/>
  <c r="CN151" i="21"/>
  <c r="CP151" i="21"/>
  <c r="CR151" i="21"/>
  <c r="DF151" i="21"/>
  <c r="DH151" i="21"/>
  <c r="DJ151" i="21"/>
  <c r="CE152" i="21"/>
  <c r="CG152" i="21"/>
  <c r="CI152" i="21"/>
  <c r="CN152" i="21"/>
  <c r="CP152" i="21"/>
  <c r="CR152" i="21"/>
  <c r="DF152" i="21"/>
  <c r="DH152" i="21"/>
  <c r="DJ152" i="21"/>
  <c r="CE153" i="21"/>
  <c r="CG153" i="21"/>
  <c r="CI153" i="21"/>
  <c r="CN153" i="21"/>
  <c r="CP153" i="21"/>
  <c r="CR153" i="21"/>
  <c r="DF153" i="21"/>
  <c r="DH153" i="21"/>
  <c r="DJ153" i="21"/>
  <c r="CE154" i="21"/>
  <c r="CG154" i="21"/>
  <c r="CI154" i="21"/>
  <c r="CN154" i="21"/>
  <c r="CP154" i="21"/>
  <c r="CR154" i="21"/>
  <c r="DF154" i="21"/>
  <c r="DH154" i="21"/>
  <c r="DJ154" i="21"/>
  <c r="CE155" i="21"/>
  <c r="CG155" i="21"/>
  <c r="CI155" i="21"/>
  <c r="CN155" i="21"/>
  <c r="CP155" i="21"/>
  <c r="CR155" i="21"/>
  <c r="DF155" i="21"/>
  <c r="DH155" i="21"/>
  <c r="DJ155" i="21"/>
  <c r="CE156" i="21"/>
  <c r="CG156" i="21"/>
  <c r="CI156" i="21"/>
  <c r="CN156" i="21"/>
  <c r="CP156" i="21"/>
  <c r="CR156" i="21"/>
  <c r="DF156" i="21"/>
  <c r="DH156" i="21"/>
  <c r="DJ156" i="21"/>
  <c r="CE157" i="21"/>
  <c r="CG157" i="21"/>
  <c r="CI157" i="21"/>
  <c r="CN157" i="21"/>
  <c r="CP157" i="21"/>
  <c r="CR157" i="21"/>
  <c r="DF157" i="21"/>
  <c r="DH157" i="21"/>
  <c r="DJ157" i="21"/>
  <c r="CE158" i="21"/>
  <c r="CG158" i="21"/>
  <c r="CI158" i="21"/>
  <c r="CN158" i="21"/>
  <c r="CP158" i="21"/>
  <c r="CR158" i="21"/>
  <c r="DF158" i="21"/>
  <c r="DH158" i="21"/>
  <c r="DJ158" i="21"/>
  <c r="CE159" i="21"/>
  <c r="CG159" i="21"/>
  <c r="CI159" i="21"/>
  <c r="CN159" i="21"/>
  <c r="CP159" i="21"/>
  <c r="CR159" i="21"/>
  <c r="DF159" i="21"/>
  <c r="DH159" i="21"/>
  <c r="DJ159" i="21"/>
  <c r="CE160" i="21"/>
  <c r="CG160" i="21"/>
  <c r="CI160" i="21"/>
  <c r="CN160" i="21"/>
  <c r="CP160" i="21"/>
  <c r="CR160" i="21"/>
  <c r="DF160" i="21"/>
  <c r="DH160" i="21"/>
  <c r="DJ160" i="21"/>
  <c r="CE161" i="21"/>
  <c r="CG161" i="21"/>
  <c r="CI161" i="21"/>
  <c r="CN161" i="21"/>
  <c r="CP161" i="21"/>
  <c r="CR161" i="21"/>
  <c r="DF161" i="21"/>
  <c r="DH161" i="21"/>
  <c r="DJ161" i="21"/>
  <c r="CE162" i="21"/>
  <c r="CG162" i="21"/>
  <c r="CI162" i="21"/>
  <c r="CN162" i="21"/>
  <c r="CP162" i="21"/>
  <c r="CR162" i="21"/>
  <c r="DF162" i="21"/>
  <c r="DH162" i="21"/>
  <c r="DJ162" i="21"/>
  <c r="CE163" i="21"/>
  <c r="CG163" i="21"/>
  <c r="CI163" i="21"/>
  <c r="CN163" i="21"/>
  <c r="CP163" i="21"/>
  <c r="CR163" i="21"/>
  <c r="DF163" i="21"/>
  <c r="DH163" i="21"/>
  <c r="DJ163" i="21"/>
  <c r="CE164" i="21"/>
  <c r="CG164" i="21"/>
  <c r="CI164" i="21"/>
  <c r="DF164" i="21"/>
  <c r="DH164" i="21"/>
  <c r="DJ164" i="21"/>
  <c r="CE165" i="21"/>
  <c r="CG165" i="21"/>
  <c r="CI165" i="21"/>
  <c r="DF165" i="21"/>
  <c r="DH165" i="21"/>
  <c r="DJ165" i="21"/>
  <c r="CE166" i="21"/>
  <c r="CG166" i="21"/>
  <c r="CI166" i="21"/>
  <c r="DF166" i="21"/>
  <c r="DH166" i="21"/>
  <c r="DJ166" i="21"/>
  <c r="CE167" i="21"/>
  <c r="CG167" i="21"/>
  <c r="CI167" i="21"/>
  <c r="DF167" i="21"/>
  <c r="DH167" i="21"/>
  <c r="DJ167" i="21"/>
  <c r="CE168" i="21"/>
  <c r="CG168" i="21"/>
  <c r="CI168" i="21"/>
  <c r="DF168" i="21"/>
  <c r="DH168" i="21"/>
  <c r="DJ168" i="21"/>
  <c r="CE169" i="21"/>
  <c r="CG169" i="21"/>
  <c r="CI169" i="21"/>
  <c r="DF169" i="21"/>
  <c r="DH169" i="21"/>
  <c r="DJ169" i="21"/>
  <c r="CE170" i="21"/>
  <c r="CG170" i="21"/>
  <c r="CI170" i="21"/>
  <c r="DF170" i="21"/>
  <c r="DH170" i="21"/>
  <c r="DJ170" i="21"/>
  <c r="CE171" i="21"/>
  <c r="CG171" i="21"/>
  <c r="CI171" i="21"/>
  <c r="DF171" i="21"/>
  <c r="DH171" i="21"/>
  <c r="DJ171" i="21"/>
  <c r="CE172" i="21"/>
  <c r="CG172" i="21"/>
  <c r="CI172" i="21"/>
  <c r="DF172" i="21"/>
  <c r="DH172" i="21"/>
  <c r="DJ172" i="21"/>
  <c r="CE173" i="21"/>
  <c r="CG173" i="21"/>
  <c r="CI173" i="21"/>
  <c r="DF173" i="21"/>
  <c r="DH173" i="21"/>
  <c r="DJ173" i="21"/>
  <c r="CE174" i="21"/>
  <c r="CG174" i="21"/>
  <c r="CI174" i="21"/>
  <c r="DF174" i="21"/>
  <c r="DH174" i="21"/>
  <c r="DJ174" i="21"/>
  <c r="CE175" i="21"/>
  <c r="CG175" i="21"/>
  <c r="CI175" i="21"/>
  <c r="DF175" i="21"/>
  <c r="DH175" i="21"/>
  <c r="DJ175" i="21"/>
  <c r="CE176" i="21"/>
  <c r="CG176" i="21"/>
  <c r="CI176" i="21"/>
  <c r="DF176" i="21"/>
  <c r="DH176" i="21"/>
  <c r="DJ176" i="21"/>
  <c r="CE177" i="21"/>
  <c r="CG177" i="21"/>
  <c r="CI177" i="21"/>
  <c r="DF177" i="21"/>
  <c r="DH177" i="21"/>
  <c r="DJ177" i="21"/>
  <c r="CE178" i="21"/>
  <c r="CG178" i="21"/>
  <c r="CI178" i="21"/>
  <c r="DF178" i="21"/>
  <c r="DH178" i="21"/>
  <c r="DJ178" i="21"/>
  <c r="CE179" i="21"/>
  <c r="CG179" i="21"/>
  <c r="CI179" i="21"/>
  <c r="DF179" i="21"/>
  <c r="DH179" i="21"/>
  <c r="DJ179" i="21"/>
  <c r="CE180" i="21"/>
  <c r="CG180" i="21"/>
  <c r="CI180" i="21"/>
  <c r="DF180" i="21"/>
  <c r="DH180" i="21"/>
  <c r="DJ180" i="21"/>
  <c r="CE181" i="21"/>
  <c r="CG181" i="21"/>
  <c r="CI181" i="21"/>
  <c r="DF181" i="21"/>
  <c r="DH181" i="21"/>
  <c r="DJ181" i="21"/>
  <c r="CE182" i="21"/>
  <c r="CG182" i="21"/>
  <c r="CI182" i="21"/>
  <c r="DF182" i="21"/>
  <c r="DH182" i="21"/>
  <c r="DJ182" i="21"/>
  <c r="CE183" i="21"/>
  <c r="CG183" i="21"/>
  <c r="CI183" i="21"/>
  <c r="DF183" i="21"/>
  <c r="DH183" i="21"/>
  <c r="DJ183" i="21"/>
  <c r="CE184" i="21"/>
  <c r="CG184" i="21"/>
  <c r="CI184" i="21"/>
  <c r="DF184" i="21"/>
  <c r="DH184" i="21"/>
  <c r="DJ184" i="21"/>
  <c r="CE185" i="21"/>
  <c r="CG185" i="21"/>
  <c r="CI185" i="21"/>
  <c r="DF185" i="21"/>
  <c r="DH185" i="21"/>
  <c r="DJ185" i="21"/>
  <c r="CE186" i="21"/>
  <c r="CG186" i="21"/>
  <c r="CI186" i="21"/>
  <c r="DF186" i="21"/>
  <c r="DH186" i="21"/>
  <c r="DJ186" i="21"/>
  <c r="CE187" i="21"/>
  <c r="CG187" i="21"/>
  <c r="CI187" i="21"/>
  <c r="DF187" i="21"/>
  <c r="DH187" i="21"/>
  <c r="DJ187" i="21"/>
  <c r="CE188" i="21"/>
  <c r="CG188" i="21"/>
  <c r="CI188" i="21"/>
  <c r="CE189" i="21"/>
  <c r="CG189" i="21"/>
  <c r="CI189" i="21"/>
  <c r="DO4" i="21"/>
  <c r="DQ4" i="21"/>
  <c r="DS4" i="21"/>
  <c r="DX4" i="21"/>
  <c r="DZ4" i="21"/>
  <c r="EB4" i="21"/>
  <c r="EG4" i="21"/>
  <c r="EI4" i="21"/>
  <c r="EK4" i="21"/>
  <c r="DO5" i="21"/>
  <c r="DQ5" i="21"/>
  <c r="DS5" i="21"/>
  <c r="DX5" i="21"/>
  <c r="DZ5" i="21"/>
  <c r="EB5" i="21"/>
  <c r="EG5" i="21"/>
  <c r="EI5" i="21"/>
  <c r="EK5" i="21"/>
  <c r="DO6" i="21"/>
  <c r="DQ6" i="21"/>
  <c r="DS6" i="21"/>
  <c r="DX6" i="21"/>
  <c r="DZ6" i="21"/>
  <c r="EB6" i="21"/>
  <c r="EG6" i="21"/>
  <c r="EI6" i="21"/>
  <c r="EK6" i="21"/>
  <c r="DO7" i="21"/>
  <c r="DQ7" i="21"/>
  <c r="DS7" i="21"/>
  <c r="DX7" i="21"/>
  <c r="DZ7" i="21"/>
  <c r="EB7" i="21"/>
  <c r="EG7" i="21"/>
  <c r="EI7" i="21"/>
  <c r="EK7" i="21"/>
  <c r="DO8" i="21"/>
  <c r="DQ8" i="21"/>
  <c r="DS8" i="21"/>
  <c r="DX8" i="21"/>
  <c r="DZ8" i="21"/>
  <c r="EB8" i="21"/>
  <c r="EG8" i="21"/>
  <c r="EI8" i="21"/>
  <c r="EK8" i="21"/>
  <c r="DO9" i="21"/>
  <c r="DQ9" i="21"/>
  <c r="DS9" i="21"/>
  <c r="DX9" i="21"/>
  <c r="DZ9" i="21"/>
  <c r="EB9" i="21"/>
  <c r="EG9" i="21"/>
  <c r="EI9" i="21"/>
  <c r="EK9" i="21"/>
  <c r="DO10" i="21"/>
  <c r="DQ10" i="21"/>
  <c r="DS10" i="21"/>
  <c r="DX10" i="21"/>
  <c r="DZ10" i="21"/>
  <c r="EB10" i="21"/>
  <c r="EG10" i="21"/>
  <c r="EI10" i="21"/>
  <c r="EK10" i="21"/>
  <c r="DO11" i="21"/>
  <c r="DQ11" i="21"/>
  <c r="DS11" i="21"/>
  <c r="DX11" i="21"/>
  <c r="DZ11" i="21"/>
  <c r="EB11" i="21"/>
  <c r="EG11" i="21"/>
  <c r="EI11" i="21"/>
  <c r="EK11" i="21"/>
  <c r="DO12" i="21"/>
  <c r="DQ12" i="21"/>
  <c r="DS12" i="21"/>
  <c r="DX12" i="21"/>
  <c r="DZ12" i="21"/>
  <c r="EB12" i="21"/>
  <c r="EG12" i="21"/>
  <c r="EI12" i="21"/>
  <c r="EK12" i="21"/>
  <c r="DO13" i="21"/>
  <c r="DQ13" i="21"/>
  <c r="DS13" i="21"/>
  <c r="DX13" i="21"/>
  <c r="DZ13" i="21"/>
  <c r="EB13" i="21"/>
  <c r="EG13" i="21"/>
  <c r="EI13" i="21"/>
  <c r="EK13" i="21"/>
  <c r="DO14" i="21"/>
  <c r="DQ14" i="21"/>
  <c r="DS14" i="21"/>
  <c r="DX14" i="21"/>
  <c r="DZ14" i="21"/>
  <c r="EB14" i="21"/>
  <c r="EG14" i="21"/>
  <c r="EI14" i="21"/>
  <c r="EK14" i="21"/>
  <c r="DO15" i="21"/>
  <c r="DQ15" i="21"/>
  <c r="DS15" i="21"/>
  <c r="DX15" i="21"/>
  <c r="DZ15" i="21"/>
  <c r="EB15" i="21"/>
  <c r="EG15" i="21"/>
  <c r="EI15" i="21"/>
  <c r="EK15" i="21"/>
  <c r="DO16" i="21"/>
  <c r="DQ16" i="21"/>
  <c r="DS16" i="21"/>
  <c r="DX16" i="21"/>
  <c r="DZ16" i="21"/>
  <c r="EB16" i="21"/>
  <c r="EG16" i="21"/>
  <c r="EI16" i="21"/>
  <c r="EK16" i="21"/>
  <c r="DO17" i="21"/>
  <c r="DQ17" i="21"/>
  <c r="DS17" i="21"/>
  <c r="DX17" i="21"/>
  <c r="DZ17" i="21"/>
  <c r="EB17" i="21"/>
  <c r="EG17" i="21"/>
  <c r="EI17" i="21"/>
  <c r="EK17" i="21"/>
  <c r="DO18" i="21"/>
  <c r="DQ18" i="21"/>
  <c r="DS18" i="21"/>
  <c r="DX18" i="21"/>
  <c r="DZ18" i="21"/>
  <c r="EB18" i="21"/>
  <c r="EG18" i="21"/>
  <c r="EI18" i="21"/>
  <c r="EK18" i="21"/>
  <c r="DO19" i="21"/>
  <c r="DQ19" i="21"/>
  <c r="DS19" i="21"/>
  <c r="DX19" i="21"/>
  <c r="DZ19" i="21"/>
  <c r="EB19" i="21"/>
  <c r="EG19" i="21"/>
  <c r="EI19" i="21"/>
  <c r="EK19" i="21"/>
  <c r="DO20" i="21"/>
  <c r="DQ20" i="21"/>
  <c r="DS20" i="21"/>
  <c r="DX20" i="21"/>
  <c r="DZ20" i="21"/>
  <c r="EB20" i="21"/>
  <c r="EG20" i="21"/>
  <c r="EI20" i="21"/>
  <c r="EK20" i="21"/>
  <c r="DO21" i="21"/>
  <c r="DQ21" i="21"/>
  <c r="DS21" i="21"/>
  <c r="DX21" i="21"/>
  <c r="DZ21" i="21"/>
  <c r="EB21" i="21"/>
  <c r="EG21" i="21"/>
  <c r="EI21" i="21"/>
  <c r="EK21" i="21"/>
  <c r="DO22" i="21"/>
  <c r="DQ22" i="21"/>
  <c r="DS22" i="21"/>
  <c r="DX22" i="21"/>
  <c r="DZ22" i="21"/>
  <c r="EB22" i="21"/>
  <c r="EG22" i="21"/>
  <c r="EI22" i="21"/>
  <c r="EK22" i="21"/>
  <c r="DO23" i="21"/>
  <c r="DQ23" i="21"/>
  <c r="DS23" i="21"/>
  <c r="DX23" i="21"/>
  <c r="DZ23" i="21"/>
  <c r="EB23" i="21"/>
  <c r="EG23" i="21"/>
  <c r="EI23" i="21"/>
  <c r="EK23" i="21"/>
  <c r="DO24" i="21"/>
  <c r="DQ24" i="21"/>
  <c r="DS24" i="21"/>
  <c r="DX24" i="21"/>
  <c r="DZ24" i="21"/>
  <c r="EB24" i="21"/>
  <c r="EG24" i="21"/>
  <c r="EI24" i="21"/>
  <c r="EK24" i="21"/>
  <c r="DO25" i="21"/>
  <c r="DQ25" i="21"/>
  <c r="DS25" i="21"/>
  <c r="DX25" i="21"/>
  <c r="DZ25" i="21"/>
  <c r="EB25" i="21"/>
  <c r="EG25" i="21"/>
  <c r="EI25" i="21"/>
  <c r="EK25" i="21"/>
  <c r="DO26" i="21"/>
  <c r="DQ26" i="21"/>
  <c r="DS26" i="21"/>
  <c r="DX26" i="21"/>
  <c r="DZ26" i="21"/>
  <c r="EB26" i="21"/>
  <c r="EG26" i="21"/>
  <c r="EI26" i="21"/>
  <c r="EK26" i="21"/>
  <c r="DO27" i="21"/>
  <c r="DQ27" i="21"/>
  <c r="DS27" i="21"/>
  <c r="DX27" i="21"/>
  <c r="DZ27" i="21"/>
  <c r="EB27" i="21"/>
  <c r="EG27" i="21"/>
  <c r="EI27" i="21"/>
  <c r="EK27" i="21"/>
  <c r="DO28" i="21"/>
  <c r="DQ28" i="21"/>
  <c r="DS28" i="21"/>
  <c r="DX28" i="21"/>
  <c r="DZ28" i="21"/>
  <c r="EB28" i="21"/>
  <c r="EG28" i="21"/>
  <c r="EI28" i="21"/>
  <c r="EK28" i="21"/>
  <c r="DO29" i="21"/>
  <c r="DQ29" i="21"/>
  <c r="DS29" i="21"/>
  <c r="DX29" i="21"/>
  <c r="DZ29" i="21"/>
  <c r="EB29" i="21"/>
  <c r="EG29" i="21"/>
  <c r="EI29" i="21"/>
  <c r="EK29" i="21"/>
  <c r="DO30" i="21"/>
  <c r="DQ30" i="21"/>
  <c r="DS30" i="21"/>
  <c r="DX30" i="21"/>
  <c r="DZ30" i="21"/>
  <c r="EB30" i="21"/>
  <c r="EG30" i="21"/>
  <c r="EI30" i="21"/>
  <c r="EK30" i="21"/>
  <c r="DO31" i="21"/>
  <c r="DQ31" i="21"/>
  <c r="DS31" i="21"/>
  <c r="DX31" i="21"/>
  <c r="DZ31" i="21"/>
  <c r="EB31" i="21"/>
  <c r="EG31" i="21"/>
  <c r="EI31" i="21"/>
  <c r="EK31" i="21"/>
  <c r="DO32" i="21"/>
  <c r="DQ32" i="21"/>
  <c r="DS32" i="21"/>
  <c r="DX32" i="21"/>
  <c r="DZ32" i="21"/>
  <c r="EB32" i="21"/>
  <c r="EG32" i="21"/>
  <c r="EI32" i="21"/>
  <c r="EK32" i="21"/>
  <c r="DO33" i="21"/>
  <c r="DQ33" i="21"/>
  <c r="DS33" i="21"/>
  <c r="DX33" i="21"/>
  <c r="DZ33" i="21"/>
  <c r="EB33" i="21"/>
  <c r="EG33" i="21"/>
  <c r="EI33" i="21"/>
  <c r="EK33" i="21"/>
  <c r="DO34" i="21"/>
  <c r="DQ34" i="21"/>
  <c r="DS34" i="21"/>
  <c r="DX34" i="21"/>
  <c r="DZ34" i="21"/>
  <c r="EB34" i="21"/>
  <c r="EG34" i="21"/>
  <c r="EI34" i="21"/>
  <c r="EK34" i="21"/>
  <c r="DO35" i="21"/>
  <c r="DQ35" i="21"/>
  <c r="DS35" i="21"/>
  <c r="DX35" i="21"/>
  <c r="DZ35" i="21"/>
  <c r="EB35" i="21"/>
  <c r="EG35" i="21"/>
  <c r="EI35" i="21"/>
  <c r="EK35" i="21"/>
  <c r="DO36" i="21"/>
  <c r="DQ36" i="21"/>
  <c r="DS36" i="21"/>
  <c r="DX36" i="21"/>
  <c r="DZ36" i="21"/>
  <c r="EB36" i="21"/>
  <c r="EG36" i="21"/>
  <c r="EI36" i="21"/>
  <c r="EK36" i="21"/>
  <c r="DO37" i="21"/>
  <c r="DQ37" i="21"/>
  <c r="DS37" i="21"/>
  <c r="DX37" i="21"/>
  <c r="DZ37" i="21"/>
  <c r="EB37" i="21"/>
  <c r="EG37" i="21"/>
  <c r="EI37" i="21"/>
  <c r="EK37" i="21"/>
  <c r="DO38" i="21"/>
  <c r="DQ38" i="21"/>
  <c r="DS38" i="21"/>
  <c r="DX38" i="21"/>
  <c r="DZ38" i="21"/>
  <c r="EB38" i="21"/>
  <c r="EG38" i="21"/>
  <c r="EI38" i="21"/>
  <c r="EK38" i="21"/>
  <c r="DO39" i="21"/>
  <c r="DQ39" i="21"/>
  <c r="DS39" i="21"/>
  <c r="DX39" i="21"/>
  <c r="DZ39" i="21"/>
  <c r="EB39" i="21"/>
  <c r="EG39" i="21"/>
  <c r="EI39" i="21"/>
  <c r="EK39" i="21"/>
  <c r="DO40" i="21"/>
  <c r="DQ40" i="21"/>
  <c r="DS40" i="21"/>
  <c r="DX40" i="21"/>
  <c r="DZ40" i="21"/>
  <c r="EB40" i="21"/>
  <c r="EG40" i="21"/>
  <c r="EI40" i="21"/>
  <c r="EK40" i="21"/>
  <c r="DO41" i="21"/>
  <c r="DQ41" i="21"/>
  <c r="DS41" i="21"/>
  <c r="DX41" i="21"/>
  <c r="DZ41" i="21"/>
  <c r="EB41" i="21"/>
  <c r="EG41" i="21"/>
  <c r="EI41" i="21"/>
  <c r="EK41" i="21"/>
  <c r="DO42" i="21"/>
  <c r="DQ42" i="21"/>
  <c r="DS42" i="21"/>
  <c r="DX42" i="21"/>
  <c r="DZ42" i="21"/>
  <c r="EB42" i="21"/>
  <c r="EG42" i="21"/>
  <c r="EI42" i="21"/>
  <c r="EK42" i="21"/>
  <c r="DO43" i="21"/>
  <c r="DQ43" i="21"/>
  <c r="DS43" i="21"/>
  <c r="DX43" i="21"/>
  <c r="DZ43" i="21"/>
  <c r="EB43" i="21"/>
  <c r="EG43" i="21"/>
  <c r="EI43" i="21"/>
  <c r="EK43" i="21"/>
  <c r="DO44" i="21"/>
  <c r="DQ44" i="21"/>
  <c r="DS44" i="21"/>
  <c r="DX44" i="21"/>
  <c r="DZ44" i="21"/>
  <c r="EB44" i="21"/>
  <c r="EG44" i="21"/>
  <c r="EI44" i="21"/>
  <c r="EK44" i="21"/>
  <c r="DO45" i="21"/>
  <c r="DQ45" i="21"/>
  <c r="DS45" i="21"/>
  <c r="DX45" i="21"/>
  <c r="DZ45" i="21"/>
  <c r="EB45" i="21"/>
  <c r="EG45" i="21"/>
  <c r="EI45" i="21"/>
  <c r="EK45" i="21"/>
  <c r="DO46" i="21"/>
  <c r="DQ46" i="21"/>
  <c r="DS46" i="21"/>
  <c r="DX46" i="21"/>
  <c r="DZ46" i="21"/>
  <c r="EB46" i="21"/>
  <c r="EG46" i="21"/>
  <c r="EI46" i="21"/>
  <c r="EK46" i="21"/>
  <c r="DO47" i="21"/>
  <c r="DQ47" i="21"/>
  <c r="DS47" i="21"/>
  <c r="DX47" i="21"/>
  <c r="DZ47" i="21"/>
  <c r="EB47" i="21"/>
  <c r="EG47" i="21"/>
  <c r="EI47" i="21"/>
  <c r="EK47" i="21"/>
  <c r="DO48" i="21"/>
  <c r="DQ48" i="21"/>
  <c r="DS48" i="21"/>
  <c r="DX48" i="21"/>
  <c r="DZ48" i="21"/>
  <c r="EB48" i="21"/>
  <c r="EG48" i="21"/>
  <c r="EI48" i="21"/>
  <c r="EK48" i="21"/>
  <c r="DO49" i="21"/>
  <c r="DQ49" i="21"/>
  <c r="DS49" i="21"/>
  <c r="DX49" i="21"/>
  <c r="DZ49" i="21"/>
  <c r="EB49" i="21"/>
  <c r="EG49" i="21"/>
  <c r="EI49" i="21"/>
  <c r="EK49" i="21"/>
  <c r="DO50" i="21"/>
  <c r="DQ50" i="21"/>
  <c r="DS50" i="21"/>
  <c r="DX50" i="21"/>
  <c r="DZ50" i="21"/>
  <c r="EB50" i="21"/>
  <c r="EG50" i="21"/>
  <c r="EI50" i="21"/>
  <c r="EK50" i="21"/>
  <c r="DO51" i="21"/>
  <c r="DQ51" i="21"/>
  <c r="DS51" i="21"/>
  <c r="DX51" i="21"/>
  <c r="DZ51" i="21"/>
  <c r="EB51" i="21"/>
  <c r="EG51" i="21"/>
  <c r="EI51" i="21"/>
  <c r="EK51" i="21"/>
  <c r="DO52" i="21"/>
  <c r="DQ52" i="21"/>
  <c r="DS52" i="21"/>
  <c r="DX52" i="21"/>
  <c r="DZ52" i="21"/>
  <c r="EB52" i="21"/>
  <c r="EG52" i="21"/>
  <c r="EI52" i="21"/>
  <c r="EK52" i="21"/>
  <c r="DO53" i="21"/>
  <c r="DQ53" i="21"/>
  <c r="DS53" i="21"/>
  <c r="DX53" i="21"/>
  <c r="DZ53" i="21"/>
  <c r="EB53" i="21"/>
  <c r="EG53" i="21"/>
  <c r="EI53" i="21"/>
  <c r="EK53" i="21"/>
  <c r="DO54" i="21"/>
  <c r="DQ54" i="21"/>
  <c r="DS54" i="21"/>
  <c r="DX54" i="21"/>
  <c r="DZ54" i="21"/>
  <c r="EB54" i="21"/>
  <c r="EG54" i="21"/>
  <c r="EI54" i="21"/>
  <c r="EK54" i="21"/>
  <c r="DO55" i="21"/>
  <c r="DQ55" i="21"/>
  <c r="DS55" i="21"/>
  <c r="DX55" i="21"/>
  <c r="DZ55" i="21"/>
  <c r="EB55" i="21"/>
  <c r="EG55" i="21"/>
  <c r="EI55" i="21"/>
  <c r="EK55" i="21"/>
  <c r="DO56" i="21"/>
  <c r="DQ56" i="21"/>
  <c r="DS56" i="21"/>
  <c r="DX56" i="21"/>
  <c r="DZ56" i="21"/>
  <c r="EB56" i="21"/>
  <c r="EG56" i="21"/>
  <c r="EI56" i="21"/>
  <c r="EK56" i="21"/>
  <c r="DO57" i="21"/>
  <c r="DQ57" i="21"/>
  <c r="DS57" i="21"/>
  <c r="DX57" i="21"/>
  <c r="DZ57" i="21"/>
  <c r="EB57" i="21"/>
  <c r="EG57" i="21"/>
  <c r="EI57" i="21"/>
  <c r="EK57" i="21"/>
  <c r="DO58" i="21"/>
  <c r="DQ58" i="21"/>
  <c r="DS58" i="21"/>
  <c r="DX58" i="21"/>
  <c r="DZ58" i="21"/>
  <c r="EB58" i="21"/>
  <c r="EG58" i="21"/>
  <c r="EI58" i="21"/>
  <c r="EK58" i="21"/>
  <c r="DO59" i="21"/>
  <c r="DQ59" i="21"/>
  <c r="DS59" i="21"/>
  <c r="DX59" i="21"/>
  <c r="DZ59" i="21"/>
  <c r="EB59" i="21"/>
  <c r="EG59" i="21"/>
  <c r="EI59" i="21"/>
  <c r="EK59" i="21"/>
  <c r="DO60" i="21"/>
  <c r="DQ60" i="21"/>
  <c r="DS60" i="21"/>
  <c r="DX60" i="21"/>
  <c r="DZ60" i="21"/>
  <c r="EB60" i="21"/>
  <c r="EG60" i="21"/>
  <c r="EI60" i="21"/>
  <c r="EK60" i="21"/>
  <c r="DO61" i="21"/>
  <c r="DQ61" i="21"/>
  <c r="DS61" i="21"/>
  <c r="DX61" i="21"/>
  <c r="DZ61" i="21"/>
  <c r="EB61" i="21"/>
  <c r="EG61" i="21"/>
  <c r="EI61" i="21"/>
  <c r="EK61" i="21"/>
  <c r="DO62" i="21"/>
  <c r="DQ62" i="21"/>
  <c r="DS62" i="21"/>
  <c r="DX62" i="21"/>
  <c r="DZ62" i="21"/>
  <c r="EB62" i="21"/>
  <c r="EG62" i="21"/>
  <c r="EI62" i="21"/>
  <c r="EK62" i="21"/>
  <c r="DO63" i="21"/>
  <c r="DQ63" i="21"/>
  <c r="DS63" i="21"/>
  <c r="DX63" i="21"/>
  <c r="DZ63" i="21"/>
  <c r="EB63" i="21"/>
  <c r="EG63" i="21"/>
  <c r="EI63" i="21"/>
  <c r="EK63" i="21"/>
  <c r="DO64" i="21"/>
  <c r="DQ64" i="21"/>
  <c r="DS64" i="21"/>
  <c r="DX64" i="21"/>
  <c r="DZ64" i="21"/>
  <c r="EB64" i="21"/>
  <c r="EG64" i="21"/>
  <c r="EI64" i="21"/>
  <c r="EK64" i="21"/>
  <c r="DO65" i="21"/>
  <c r="DQ65" i="21"/>
  <c r="DS65" i="21"/>
  <c r="DX65" i="21"/>
  <c r="DZ65" i="21"/>
  <c r="EB65" i="21"/>
  <c r="EG65" i="21"/>
  <c r="EI65" i="21"/>
  <c r="EK65" i="21"/>
  <c r="DO66" i="21"/>
  <c r="DQ66" i="21"/>
  <c r="DS66" i="21"/>
  <c r="DX66" i="21"/>
  <c r="DZ66" i="21"/>
  <c r="EB66" i="21"/>
  <c r="EG66" i="21"/>
  <c r="EI66" i="21"/>
  <c r="EK66" i="21"/>
  <c r="DO67" i="21"/>
  <c r="DQ67" i="21"/>
  <c r="DS67" i="21"/>
  <c r="DX67" i="21"/>
  <c r="DZ67" i="21"/>
  <c r="EB67" i="21"/>
  <c r="EG67" i="21"/>
  <c r="EI67" i="21"/>
  <c r="EK67" i="21"/>
  <c r="DO68" i="21"/>
  <c r="DQ68" i="21"/>
  <c r="DS68" i="21"/>
  <c r="DX68" i="21"/>
  <c r="DZ68" i="21"/>
  <c r="EB68" i="21"/>
  <c r="EG68" i="21"/>
  <c r="EI68" i="21"/>
  <c r="EK68" i="21"/>
  <c r="DO69" i="21"/>
  <c r="DQ69" i="21"/>
  <c r="DS69" i="21"/>
  <c r="DX69" i="21"/>
  <c r="DZ69" i="21"/>
  <c r="EB69" i="21"/>
  <c r="EG69" i="21"/>
  <c r="EI69" i="21"/>
  <c r="EK69" i="21"/>
  <c r="DO70" i="21"/>
  <c r="DQ70" i="21"/>
  <c r="DS70" i="21"/>
  <c r="DX70" i="21"/>
  <c r="DZ70" i="21"/>
  <c r="EB70" i="21"/>
  <c r="EG70" i="21"/>
  <c r="EI70" i="21"/>
  <c r="EK70" i="21"/>
  <c r="DO71" i="21"/>
  <c r="DQ71" i="21"/>
  <c r="DS71" i="21"/>
  <c r="DX71" i="21"/>
  <c r="DZ71" i="21"/>
  <c r="EB71" i="21"/>
  <c r="EG71" i="21"/>
  <c r="EI71" i="21"/>
  <c r="EK71" i="21"/>
  <c r="DO72" i="21"/>
  <c r="DQ72" i="21"/>
  <c r="DS72" i="21"/>
  <c r="DX72" i="21"/>
  <c r="DZ72" i="21"/>
  <c r="EB72" i="21"/>
  <c r="EG72" i="21"/>
  <c r="EI72" i="21"/>
  <c r="EK72" i="21"/>
  <c r="DO73" i="21"/>
  <c r="DQ73" i="21"/>
  <c r="DS73" i="21"/>
  <c r="DX73" i="21"/>
  <c r="DZ73" i="21"/>
  <c r="EB73" i="21"/>
  <c r="EG73" i="21"/>
  <c r="EI73" i="21"/>
  <c r="EK73" i="21"/>
  <c r="DO74" i="21"/>
  <c r="DQ74" i="21"/>
  <c r="DS74" i="21"/>
  <c r="DX74" i="21"/>
  <c r="DZ74" i="21"/>
  <c r="EB74" i="21"/>
  <c r="EG74" i="21"/>
  <c r="EI74" i="21"/>
  <c r="EK74" i="21"/>
  <c r="DO75" i="21"/>
  <c r="DQ75" i="21"/>
  <c r="DS75" i="21"/>
  <c r="DX75" i="21"/>
  <c r="DZ75" i="21"/>
  <c r="EB75" i="21"/>
  <c r="EG75" i="21"/>
  <c r="EI75" i="21"/>
  <c r="EK75" i="21"/>
  <c r="DO76" i="21"/>
  <c r="DQ76" i="21"/>
  <c r="DS76" i="21"/>
  <c r="DX76" i="21"/>
  <c r="DZ76" i="21"/>
  <c r="EB76" i="21"/>
  <c r="EG76" i="21"/>
  <c r="EI76" i="21"/>
  <c r="EK76" i="21"/>
  <c r="DO77" i="21"/>
  <c r="DQ77" i="21"/>
  <c r="DS77" i="21"/>
  <c r="DX77" i="21"/>
  <c r="DZ77" i="21"/>
  <c r="EB77" i="21"/>
  <c r="EG77" i="21"/>
  <c r="EI77" i="21"/>
  <c r="EK77" i="21"/>
  <c r="DO78" i="21"/>
  <c r="DQ78" i="21"/>
  <c r="DS78" i="21"/>
  <c r="DX78" i="21"/>
  <c r="DZ78" i="21"/>
  <c r="EB78" i="21"/>
  <c r="EG78" i="21"/>
  <c r="EI78" i="21"/>
  <c r="EK78" i="21"/>
  <c r="DO79" i="21"/>
  <c r="DQ79" i="21"/>
  <c r="DS79" i="21"/>
  <c r="DX79" i="21"/>
  <c r="DZ79" i="21"/>
  <c r="EB79" i="21"/>
  <c r="EG79" i="21"/>
  <c r="EI79" i="21"/>
  <c r="EK79" i="21"/>
  <c r="DO80" i="21"/>
  <c r="DQ80" i="21"/>
  <c r="DS80" i="21"/>
  <c r="DX80" i="21"/>
  <c r="DZ80" i="21"/>
  <c r="EB80" i="21"/>
  <c r="EG80" i="21"/>
  <c r="EI80" i="21"/>
  <c r="EK80" i="21"/>
  <c r="DO81" i="21"/>
  <c r="DQ81" i="21"/>
  <c r="DS81" i="21"/>
  <c r="DX81" i="21"/>
  <c r="DZ81" i="21"/>
  <c r="EB81" i="21"/>
  <c r="EG81" i="21"/>
  <c r="EI81" i="21"/>
  <c r="EK81" i="21"/>
  <c r="DO82" i="21"/>
  <c r="DQ82" i="21"/>
  <c r="DS82" i="21"/>
  <c r="DX82" i="21"/>
  <c r="DZ82" i="21"/>
  <c r="EB82" i="21"/>
  <c r="EG82" i="21"/>
  <c r="EI82" i="21"/>
  <c r="EK82" i="21"/>
  <c r="DO83" i="21"/>
  <c r="DQ83" i="21"/>
  <c r="DS83" i="21"/>
  <c r="DX83" i="21"/>
  <c r="DZ83" i="21"/>
  <c r="EB83" i="21"/>
  <c r="EG83" i="21"/>
  <c r="EI83" i="21"/>
  <c r="EK83" i="21"/>
  <c r="DO84" i="21"/>
  <c r="DQ84" i="21"/>
  <c r="DS84" i="21"/>
  <c r="DX84" i="21"/>
  <c r="DZ84" i="21"/>
  <c r="EB84" i="21"/>
  <c r="EG84" i="21"/>
  <c r="EI84" i="21"/>
  <c r="EK84" i="21"/>
  <c r="DO85" i="21"/>
  <c r="DQ85" i="21"/>
  <c r="DS85" i="21"/>
  <c r="DX85" i="21"/>
  <c r="DZ85" i="21"/>
  <c r="EB85" i="21"/>
  <c r="EG85" i="21"/>
  <c r="EI85" i="21"/>
  <c r="EK85" i="21"/>
  <c r="DO86" i="21"/>
  <c r="DQ86" i="21"/>
  <c r="DS86" i="21"/>
  <c r="DX86" i="21"/>
  <c r="DZ86" i="21"/>
  <c r="EB86" i="21"/>
  <c r="EG86" i="21"/>
  <c r="EI86" i="21"/>
  <c r="EK86" i="21"/>
  <c r="DO87" i="21"/>
  <c r="DQ87" i="21"/>
  <c r="DS87" i="21"/>
  <c r="DX87" i="21"/>
  <c r="DZ87" i="21"/>
  <c r="EB87" i="21"/>
  <c r="EG87" i="21"/>
  <c r="EI87" i="21"/>
  <c r="EK87" i="21"/>
  <c r="DO88" i="21"/>
  <c r="DQ88" i="21"/>
  <c r="DS88" i="21"/>
  <c r="DX88" i="21"/>
  <c r="DZ88" i="21"/>
  <c r="EB88" i="21"/>
  <c r="EG88" i="21"/>
  <c r="EI88" i="21"/>
  <c r="EK88" i="21"/>
  <c r="DO89" i="21"/>
  <c r="DQ89" i="21"/>
  <c r="DS89" i="21"/>
  <c r="DX89" i="21"/>
  <c r="DZ89" i="21"/>
  <c r="EB89" i="21"/>
  <c r="EG89" i="21"/>
  <c r="EI89" i="21"/>
  <c r="EK89" i="21"/>
  <c r="DO90" i="21"/>
  <c r="DQ90" i="21"/>
  <c r="DS90" i="21"/>
  <c r="DX90" i="21"/>
  <c r="DZ90" i="21"/>
  <c r="EB90" i="21"/>
  <c r="EG90" i="21"/>
  <c r="EI90" i="21"/>
  <c r="EK90" i="21"/>
  <c r="ER90" i="21"/>
  <c r="DO91" i="21"/>
  <c r="DQ91" i="21"/>
  <c r="DS91" i="21"/>
  <c r="DX91" i="21"/>
  <c r="DZ91" i="21"/>
  <c r="EB91" i="21"/>
  <c r="EG91" i="21"/>
  <c r="EI91" i="21"/>
  <c r="EK91" i="21"/>
  <c r="DO92" i="21"/>
  <c r="DQ92" i="21"/>
  <c r="DS92" i="21"/>
  <c r="DX92" i="21"/>
  <c r="DZ92" i="21"/>
  <c r="EB92" i="21"/>
  <c r="EG92" i="21"/>
  <c r="EI92" i="21"/>
  <c r="EK92" i="21"/>
  <c r="DO93" i="21"/>
  <c r="DQ93" i="21"/>
  <c r="DS93" i="21"/>
  <c r="DX93" i="21"/>
  <c r="DZ93" i="21"/>
  <c r="EB93" i="21"/>
  <c r="EG93" i="21"/>
  <c r="EI93" i="21"/>
  <c r="EK93" i="21"/>
  <c r="DO94" i="21"/>
  <c r="DQ94" i="21"/>
  <c r="DS94" i="21"/>
  <c r="DX94" i="21"/>
  <c r="DZ94" i="21"/>
  <c r="EB94" i="21"/>
  <c r="EG94" i="21"/>
  <c r="EI94" i="21"/>
  <c r="EK94" i="21"/>
  <c r="EQ94" i="21"/>
  <c r="ER94" i="21"/>
  <c r="DO95" i="21"/>
  <c r="DQ95" i="21"/>
  <c r="DS95" i="21"/>
  <c r="DX95" i="21"/>
  <c r="DZ95" i="21"/>
  <c r="EB95" i="21"/>
  <c r="EG95" i="21"/>
  <c r="EI95" i="21"/>
  <c r="EK95" i="21"/>
  <c r="DO96" i="21"/>
  <c r="DQ96" i="21"/>
  <c r="DS96" i="21"/>
  <c r="DX96" i="21"/>
  <c r="DZ96" i="21"/>
  <c r="EB96" i="21"/>
  <c r="EG96" i="21"/>
  <c r="EI96" i="21"/>
  <c r="EK96" i="21"/>
  <c r="DO97" i="21"/>
  <c r="DQ97" i="21"/>
  <c r="DS97" i="21"/>
  <c r="DX97" i="21"/>
  <c r="DZ97" i="21"/>
  <c r="EB97" i="21"/>
  <c r="EG97" i="21"/>
  <c r="EI97" i="21"/>
  <c r="EK97" i="21"/>
  <c r="DO98" i="21"/>
  <c r="DQ98" i="21"/>
  <c r="DS98" i="21"/>
  <c r="DX98" i="21"/>
  <c r="DZ98" i="21"/>
  <c r="EB98" i="21"/>
  <c r="EG98" i="21"/>
  <c r="EI98" i="21"/>
  <c r="EK98" i="21"/>
  <c r="DO99" i="21"/>
  <c r="DQ99" i="21"/>
  <c r="DS99" i="21"/>
  <c r="DX99" i="21"/>
  <c r="DZ99" i="21"/>
  <c r="EB99" i="21"/>
  <c r="EG99" i="21"/>
  <c r="EI99" i="21"/>
  <c r="EK99" i="21"/>
  <c r="DO100" i="21"/>
  <c r="DQ100" i="21"/>
  <c r="DS100" i="21"/>
  <c r="DX100" i="21"/>
  <c r="DZ100" i="21"/>
  <c r="EB100" i="21"/>
  <c r="EG100" i="21"/>
  <c r="EI100" i="21"/>
  <c r="EK100" i="21"/>
  <c r="DO101" i="21"/>
  <c r="DQ101" i="21"/>
  <c r="DS101" i="21"/>
  <c r="DX101" i="21"/>
  <c r="DZ101" i="21"/>
  <c r="EB101" i="21"/>
  <c r="EG101" i="21"/>
  <c r="EI101" i="21"/>
  <c r="EK101" i="21"/>
  <c r="DO102" i="21"/>
  <c r="DQ102" i="21"/>
  <c r="DS102" i="21"/>
  <c r="DX102" i="21"/>
  <c r="DZ102" i="21"/>
  <c r="EB102" i="21"/>
  <c r="EG102" i="21"/>
  <c r="EI102" i="21"/>
  <c r="EK102" i="21"/>
  <c r="DO103" i="21"/>
  <c r="DQ103" i="21"/>
  <c r="DS103" i="21"/>
  <c r="DX103" i="21"/>
  <c r="DZ103" i="21"/>
  <c r="EB103" i="21"/>
  <c r="EG103" i="21"/>
  <c r="EI103" i="21"/>
  <c r="EK103" i="21"/>
  <c r="DO104" i="21"/>
  <c r="DQ104" i="21"/>
  <c r="DS104" i="21"/>
  <c r="DX104" i="21"/>
  <c r="DZ104" i="21"/>
  <c r="EB104" i="21"/>
  <c r="EG104" i="21"/>
  <c r="EI104" i="21"/>
  <c r="EK104" i="21"/>
  <c r="DO105" i="21"/>
  <c r="DQ105" i="21"/>
  <c r="DS105" i="21"/>
  <c r="DX105" i="21"/>
  <c r="DZ105" i="21"/>
  <c r="EB105" i="21"/>
  <c r="EG105" i="21"/>
  <c r="EI105" i="21"/>
  <c r="EK105" i="21"/>
  <c r="DO106" i="21"/>
  <c r="DQ106" i="21"/>
  <c r="DS106" i="21"/>
  <c r="DX106" i="21"/>
  <c r="DZ106" i="21"/>
  <c r="EB106" i="21"/>
  <c r="EG106" i="21"/>
  <c r="EI106" i="21"/>
  <c r="EK106" i="21"/>
  <c r="DO107" i="21"/>
  <c r="DQ107" i="21"/>
  <c r="DS107" i="21"/>
  <c r="DX107" i="21"/>
  <c r="DZ107" i="21"/>
  <c r="EB107" i="21"/>
  <c r="EG107" i="21"/>
  <c r="EI107" i="21"/>
  <c r="EK107" i="21"/>
  <c r="DO108" i="21"/>
  <c r="DQ108" i="21"/>
  <c r="DS108" i="21"/>
  <c r="DX108" i="21"/>
  <c r="DZ108" i="21"/>
  <c r="EB108" i="21"/>
  <c r="EG108" i="21"/>
  <c r="EI108" i="21"/>
  <c r="EK108" i="21"/>
  <c r="DO109" i="21"/>
  <c r="DQ109" i="21"/>
  <c r="DS109" i="21"/>
  <c r="DX109" i="21"/>
  <c r="DZ109" i="21"/>
  <c r="EB109" i="21"/>
  <c r="EG109" i="21"/>
  <c r="EI109" i="21"/>
  <c r="EK109" i="21"/>
  <c r="DO110" i="21"/>
  <c r="DQ110" i="21"/>
  <c r="DS110" i="21"/>
  <c r="DX110" i="21"/>
  <c r="DZ110" i="21"/>
  <c r="EB110" i="21"/>
  <c r="EG110" i="21"/>
  <c r="EI110" i="21"/>
  <c r="EK110" i="21"/>
  <c r="DO111" i="21"/>
  <c r="DQ111" i="21"/>
  <c r="DS111" i="21"/>
  <c r="DX111" i="21"/>
  <c r="DZ111" i="21"/>
  <c r="EB111" i="21"/>
  <c r="EG111" i="21"/>
  <c r="EI111" i="21"/>
  <c r="EK111" i="21"/>
  <c r="DO112" i="21"/>
  <c r="DQ112" i="21"/>
  <c r="DS112" i="21"/>
  <c r="DX112" i="21"/>
  <c r="DZ112" i="21"/>
  <c r="EB112" i="21"/>
  <c r="EG112" i="21"/>
  <c r="EI112" i="21"/>
  <c r="EK112" i="21"/>
  <c r="DO113" i="21"/>
  <c r="DQ113" i="21"/>
  <c r="DS113" i="21"/>
  <c r="DX113" i="21"/>
  <c r="DZ113" i="21"/>
  <c r="EB113" i="21"/>
  <c r="EG113" i="21"/>
  <c r="EI113" i="21"/>
  <c r="EK113" i="21"/>
  <c r="DO114" i="21"/>
  <c r="DQ114" i="21"/>
  <c r="DS114" i="21"/>
  <c r="DX114" i="21"/>
  <c r="DZ114" i="21"/>
  <c r="EB114" i="21"/>
  <c r="EG114" i="21"/>
  <c r="EI114" i="21"/>
  <c r="EK114" i="21"/>
  <c r="DO115" i="21"/>
  <c r="DQ115" i="21"/>
  <c r="DS115" i="21"/>
  <c r="DX115" i="21"/>
  <c r="DZ115" i="21"/>
  <c r="EB115" i="21"/>
  <c r="EG115" i="21"/>
  <c r="EI115" i="21"/>
  <c r="EK115" i="21"/>
  <c r="DO116" i="21"/>
  <c r="DQ116" i="21"/>
  <c r="DS116" i="21"/>
  <c r="DX116" i="21"/>
  <c r="DZ116" i="21"/>
  <c r="EB116" i="21"/>
  <c r="EG116" i="21"/>
  <c r="EI116" i="21"/>
  <c r="EK116" i="21"/>
  <c r="DO117" i="21"/>
  <c r="DQ117" i="21"/>
  <c r="DS117" i="21"/>
  <c r="DX117" i="21"/>
  <c r="DZ117" i="21"/>
  <c r="EB117" i="21"/>
  <c r="EG117" i="21"/>
  <c r="EI117" i="21"/>
  <c r="EK117" i="21"/>
  <c r="DO118" i="21"/>
  <c r="DQ118" i="21"/>
  <c r="DS118" i="21"/>
  <c r="DX118" i="21"/>
  <c r="DZ118" i="21"/>
  <c r="EB118" i="21"/>
  <c r="EG118" i="21"/>
  <c r="EI118" i="21"/>
  <c r="EK118" i="21"/>
  <c r="DO119" i="21"/>
  <c r="DQ119" i="21"/>
  <c r="DS119" i="21"/>
  <c r="DX119" i="21"/>
  <c r="DZ119" i="21"/>
  <c r="EB119" i="21"/>
  <c r="EG119" i="21"/>
  <c r="EI119" i="21"/>
  <c r="EK119" i="21"/>
  <c r="DO120" i="21"/>
  <c r="DQ120" i="21"/>
  <c r="DS120" i="21"/>
  <c r="DX120" i="21"/>
  <c r="DZ120" i="21"/>
  <c r="EB120" i="21"/>
  <c r="EG120" i="21"/>
  <c r="EI120" i="21"/>
  <c r="EK120" i="21"/>
  <c r="DO121" i="21"/>
  <c r="DQ121" i="21"/>
  <c r="DS121" i="21"/>
  <c r="DX121" i="21"/>
  <c r="DZ121" i="21"/>
  <c r="EB121" i="21"/>
  <c r="EG121" i="21"/>
  <c r="EI121" i="21"/>
  <c r="EK121" i="21"/>
  <c r="DO122" i="21"/>
  <c r="DQ122" i="21"/>
  <c r="DS122" i="21"/>
  <c r="DX122" i="21"/>
  <c r="DZ122" i="21"/>
  <c r="EB122" i="21"/>
  <c r="EG122" i="21"/>
  <c r="EI122" i="21"/>
  <c r="EK122" i="21"/>
  <c r="DO123" i="21"/>
  <c r="DQ123" i="21"/>
  <c r="DS123" i="21"/>
  <c r="DX123" i="21"/>
  <c r="DZ123" i="21"/>
  <c r="EB123" i="21"/>
  <c r="EG123" i="21"/>
  <c r="EI123" i="21"/>
  <c r="EK123" i="21"/>
  <c r="DO124" i="21"/>
  <c r="DQ124" i="21"/>
  <c r="DS124" i="21"/>
  <c r="DX124" i="21"/>
  <c r="DZ124" i="21"/>
  <c r="EB124" i="21"/>
  <c r="EG124" i="21"/>
  <c r="EI124" i="21"/>
  <c r="EK124" i="21"/>
  <c r="DO125" i="21"/>
  <c r="DQ125" i="21"/>
  <c r="DS125" i="21"/>
  <c r="DX125" i="21"/>
  <c r="DZ125" i="21"/>
  <c r="EB125" i="21"/>
  <c r="EG125" i="21"/>
  <c r="EI125" i="21"/>
  <c r="EK125" i="21"/>
  <c r="DO126" i="21"/>
  <c r="DQ126" i="21"/>
  <c r="DS126" i="21"/>
  <c r="DX126" i="21"/>
  <c r="DZ126" i="21"/>
  <c r="EB126" i="21"/>
  <c r="EG126" i="21"/>
  <c r="EI126" i="21"/>
  <c r="EK126" i="21"/>
  <c r="DO127" i="21"/>
  <c r="DQ127" i="21"/>
  <c r="DS127" i="21"/>
  <c r="DX127" i="21"/>
  <c r="DZ127" i="21"/>
  <c r="EB127" i="21"/>
  <c r="EG127" i="21"/>
  <c r="EI127" i="21"/>
  <c r="EK127" i="21"/>
  <c r="DO128" i="21"/>
  <c r="DQ128" i="21"/>
  <c r="DS128" i="21"/>
  <c r="DX128" i="21"/>
  <c r="DZ128" i="21"/>
  <c r="EB128" i="21"/>
  <c r="EG128" i="21"/>
  <c r="EI128" i="21"/>
  <c r="EK128" i="21"/>
  <c r="DO129" i="21"/>
  <c r="DQ129" i="21"/>
  <c r="DS129" i="21"/>
  <c r="DX129" i="21"/>
  <c r="DZ129" i="21"/>
  <c r="EB129" i="21"/>
  <c r="EG129" i="21"/>
  <c r="EI129" i="21"/>
  <c r="EK129" i="21"/>
  <c r="DO130" i="21"/>
  <c r="DQ130" i="21"/>
  <c r="DS130" i="21"/>
  <c r="DX130" i="21"/>
  <c r="DZ130" i="21"/>
  <c r="EB130" i="21"/>
  <c r="EG130" i="21"/>
  <c r="EI130" i="21"/>
  <c r="EK130" i="21"/>
  <c r="DO131" i="21"/>
  <c r="DQ131" i="21"/>
  <c r="DS131" i="21"/>
  <c r="DX131" i="21"/>
  <c r="DZ131" i="21"/>
  <c r="EB131" i="21"/>
  <c r="EG131" i="21"/>
  <c r="EI131" i="21"/>
  <c r="EK131" i="21"/>
  <c r="DO132" i="21"/>
  <c r="DQ132" i="21"/>
  <c r="DS132" i="21"/>
  <c r="DX132" i="21"/>
  <c r="DZ132" i="21"/>
  <c r="EB132" i="21"/>
  <c r="EG132" i="21"/>
  <c r="EI132" i="21"/>
  <c r="EK132" i="21"/>
  <c r="DO133" i="21"/>
  <c r="DQ133" i="21"/>
  <c r="DS133" i="21"/>
  <c r="DX133" i="21"/>
  <c r="DZ133" i="21"/>
  <c r="EB133" i="21"/>
  <c r="EG133" i="21"/>
  <c r="EI133" i="21"/>
  <c r="EK133" i="21"/>
  <c r="DO134" i="21"/>
  <c r="DQ134" i="21"/>
  <c r="DS134" i="21"/>
  <c r="DX134" i="21"/>
  <c r="DZ134" i="21"/>
  <c r="EB134" i="21"/>
  <c r="EG134" i="21"/>
  <c r="EI134" i="21"/>
  <c r="EK134" i="21"/>
  <c r="DO135" i="21"/>
  <c r="DQ135" i="21"/>
  <c r="DS135" i="21"/>
  <c r="DX135" i="21"/>
  <c r="DZ135" i="21"/>
  <c r="EB135" i="21"/>
  <c r="EG135" i="21"/>
  <c r="EI135" i="21"/>
  <c r="EK135" i="21"/>
  <c r="DO136" i="21"/>
  <c r="DQ136" i="21"/>
  <c r="DS136" i="21"/>
  <c r="DX136" i="21"/>
  <c r="DZ136" i="21"/>
  <c r="EB136" i="21"/>
  <c r="EG136" i="21"/>
  <c r="EI136" i="21"/>
  <c r="EK136" i="21"/>
  <c r="DO137" i="21"/>
  <c r="DQ137" i="21"/>
  <c r="DS137" i="21"/>
  <c r="DX137" i="21"/>
  <c r="DZ137" i="21"/>
  <c r="EB137" i="21"/>
  <c r="EG137" i="21"/>
  <c r="EI137" i="21"/>
  <c r="EK137" i="21"/>
  <c r="DO138" i="21"/>
  <c r="DQ138" i="21"/>
  <c r="DS138" i="21"/>
  <c r="DX138" i="21"/>
  <c r="DZ138" i="21"/>
  <c r="EB138" i="21"/>
  <c r="EG138" i="21"/>
  <c r="EI138" i="21"/>
  <c r="EK138" i="21"/>
  <c r="DO139" i="21"/>
  <c r="DQ139" i="21"/>
  <c r="DS139" i="21"/>
  <c r="DX139" i="21"/>
  <c r="DZ139" i="21"/>
  <c r="EB139" i="21"/>
  <c r="EG139" i="21"/>
  <c r="EI139" i="21"/>
  <c r="EK139" i="21"/>
  <c r="DO140" i="21"/>
  <c r="DQ140" i="21"/>
  <c r="DS140" i="21"/>
  <c r="DX140" i="21"/>
  <c r="DZ140" i="21"/>
  <c r="EB140" i="21"/>
  <c r="EG140" i="21"/>
  <c r="EI140" i="21"/>
  <c r="EK140" i="21"/>
  <c r="DO141" i="21"/>
  <c r="DQ141" i="21"/>
  <c r="DS141" i="21"/>
  <c r="DX141" i="21"/>
  <c r="DZ141" i="21"/>
  <c r="EB141" i="21"/>
  <c r="EG141" i="21"/>
  <c r="EI141" i="21"/>
  <c r="EK141" i="21"/>
  <c r="DO142" i="21"/>
  <c r="DQ142" i="21"/>
  <c r="DS142" i="21"/>
  <c r="DX142" i="21"/>
  <c r="DZ142" i="21"/>
  <c r="EB142" i="21"/>
  <c r="EG142" i="21"/>
  <c r="EI142" i="21"/>
  <c r="EK142" i="21"/>
  <c r="DX143" i="21"/>
  <c r="DZ143" i="21"/>
  <c r="EB143" i="21"/>
  <c r="EG143" i="21"/>
  <c r="EI143" i="21"/>
  <c r="EK143" i="21"/>
  <c r="DX144" i="21"/>
  <c r="DZ144" i="21"/>
  <c r="EB144" i="21"/>
  <c r="EG144" i="21"/>
  <c r="EI144" i="21"/>
  <c r="EK144" i="21"/>
  <c r="DX145" i="21"/>
  <c r="DZ145" i="21"/>
  <c r="EB145" i="21"/>
  <c r="EG145" i="21"/>
  <c r="EI145" i="21"/>
  <c r="EK145" i="21"/>
  <c r="DX146" i="21"/>
  <c r="DZ146" i="21"/>
  <c r="EB146" i="21"/>
  <c r="EG146" i="21"/>
  <c r="EI146" i="21"/>
  <c r="EK146" i="21"/>
  <c r="DX147" i="21"/>
  <c r="DZ147" i="21"/>
  <c r="EB147" i="21"/>
  <c r="EG147" i="21"/>
  <c r="EI147" i="21"/>
  <c r="EK147" i="21"/>
  <c r="DX148" i="21"/>
  <c r="DZ148" i="21"/>
  <c r="EB148" i="21"/>
  <c r="EG148" i="21"/>
  <c r="EI148" i="21"/>
  <c r="EK148" i="21"/>
  <c r="DX149" i="21"/>
  <c r="DZ149" i="21"/>
  <c r="EB149" i="21"/>
  <c r="EG149" i="21"/>
  <c r="EI149" i="21"/>
  <c r="EK149" i="21"/>
  <c r="DX150" i="21"/>
  <c r="DZ150" i="21"/>
  <c r="EB150" i="21"/>
  <c r="EG150" i="21"/>
  <c r="EI150" i="21"/>
  <c r="EK150" i="21"/>
  <c r="DX151" i="21"/>
  <c r="DZ151" i="21"/>
  <c r="EB151" i="21"/>
  <c r="EG151" i="21"/>
  <c r="EI151" i="21"/>
  <c r="EK151" i="21"/>
  <c r="DX152" i="21"/>
  <c r="DZ152" i="21"/>
  <c r="EB152" i="21"/>
  <c r="EG152" i="21"/>
  <c r="EI152" i="21"/>
  <c r="EK152" i="21"/>
  <c r="DX153" i="21"/>
  <c r="DZ153" i="21"/>
  <c r="EB153" i="21"/>
  <c r="EG153" i="21"/>
  <c r="EI153" i="21"/>
  <c r="EK153" i="21"/>
  <c r="DX154" i="21"/>
  <c r="DZ154" i="21"/>
  <c r="EB154" i="21"/>
  <c r="EG154" i="21"/>
  <c r="EI154" i="21"/>
  <c r="EK154" i="21"/>
  <c r="DX155" i="21"/>
  <c r="DZ155" i="21"/>
  <c r="EB155" i="21"/>
  <c r="EG155" i="21"/>
  <c r="EI155" i="21"/>
  <c r="EK155" i="21"/>
  <c r="DX156" i="21"/>
  <c r="DZ156" i="21"/>
  <c r="EB156" i="21"/>
  <c r="EG156" i="21"/>
  <c r="EI156" i="21"/>
  <c r="EK156" i="21"/>
  <c r="DX157" i="21"/>
  <c r="DZ157" i="21"/>
  <c r="EB157" i="21"/>
  <c r="EG157" i="21"/>
  <c r="EI157" i="21"/>
  <c r="EK157" i="21"/>
  <c r="DX158" i="21"/>
  <c r="DZ158" i="21"/>
  <c r="EB158" i="21"/>
  <c r="EG158" i="21"/>
  <c r="EI158" i="21"/>
  <c r="EK158" i="21"/>
  <c r="DX159" i="21"/>
  <c r="DZ159" i="21"/>
  <c r="EB159" i="21"/>
  <c r="EG159" i="21"/>
  <c r="EI159" i="21"/>
  <c r="EK159" i="21"/>
  <c r="DX160" i="21"/>
  <c r="DZ160" i="21"/>
  <c r="EB160" i="21"/>
  <c r="EG160" i="21"/>
  <c r="EI160" i="21"/>
  <c r="EK160" i="21"/>
  <c r="DX161" i="21"/>
  <c r="DZ161" i="21"/>
  <c r="EB161" i="21"/>
  <c r="EG161" i="21"/>
  <c r="EI161" i="21"/>
  <c r="EK161" i="21"/>
  <c r="DX162" i="21"/>
  <c r="DZ162" i="21"/>
  <c r="EB162" i="21"/>
  <c r="EG162" i="21"/>
  <c r="EI162" i="21"/>
  <c r="EK162" i="21"/>
  <c r="DX163" i="21"/>
  <c r="DZ163" i="21"/>
  <c r="EB163" i="21"/>
  <c r="EG163" i="21"/>
  <c r="EI163" i="21"/>
  <c r="EK163" i="21"/>
  <c r="DX164" i="21"/>
  <c r="DZ164" i="21"/>
  <c r="EB164" i="21"/>
  <c r="EG164" i="21"/>
  <c r="EI164" i="21"/>
  <c r="EK164" i="21"/>
  <c r="DX165" i="21"/>
  <c r="DZ165" i="21"/>
  <c r="EB165" i="21"/>
  <c r="EG165" i="21"/>
  <c r="EI165" i="21"/>
  <c r="EK165" i="21"/>
  <c r="DX166" i="21"/>
  <c r="DZ166" i="21"/>
  <c r="EB166" i="21"/>
  <c r="EG166" i="21"/>
  <c r="EI166" i="21"/>
  <c r="EK166" i="21"/>
  <c r="DX167" i="21"/>
  <c r="DZ167" i="21"/>
  <c r="EB167" i="21"/>
  <c r="EG167" i="21"/>
  <c r="EI167" i="21"/>
  <c r="EK167" i="21"/>
  <c r="DX168" i="21"/>
  <c r="DZ168" i="21"/>
  <c r="EB168" i="21"/>
  <c r="EG168" i="21"/>
  <c r="EI168" i="21"/>
  <c r="EK168" i="21"/>
  <c r="DX169" i="21"/>
  <c r="DZ169" i="21"/>
  <c r="EB169" i="21"/>
  <c r="EG169" i="21"/>
  <c r="EI169" i="21"/>
  <c r="EK169" i="21"/>
  <c r="DX170" i="21"/>
  <c r="DZ170" i="21"/>
  <c r="EB170" i="21"/>
  <c r="DX171" i="21"/>
  <c r="DZ171" i="21"/>
  <c r="EB171" i="21"/>
  <c r="DX172" i="21"/>
  <c r="DZ172" i="21"/>
  <c r="EB172" i="21"/>
  <c r="DX173" i="21"/>
  <c r="DZ173" i="21"/>
  <c r="EB173" i="21"/>
  <c r="DX174" i="21"/>
  <c r="DZ174" i="21"/>
  <c r="EB174" i="21"/>
  <c r="DX175" i="21"/>
  <c r="DZ175" i="21"/>
  <c r="EB175" i="21"/>
  <c r="DX176" i="21"/>
  <c r="DZ176" i="21"/>
  <c r="EB176" i="21"/>
  <c r="DX177" i="21"/>
  <c r="DZ177" i="21"/>
  <c r="EB177" i="21"/>
  <c r="DX178" i="21"/>
  <c r="DZ178" i="21"/>
  <c r="EB178" i="21"/>
  <c r="DX179" i="21"/>
  <c r="DZ179" i="21"/>
  <c r="EB179" i="21"/>
  <c r="DX180" i="21"/>
  <c r="DZ180" i="21"/>
  <c r="EB180" i="21"/>
  <c r="DX181" i="21"/>
  <c r="DZ181" i="21"/>
  <c r="EB181" i="21"/>
  <c r="DX182" i="21"/>
  <c r="DZ182" i="21"/>
  <c r="EB182" i="21"/>
  <c r="DX183" i="21"/>
  <c r="DZ183" i="21"/>
  <c r="EB183" i="21"/>
  <c r="DX184" i="21"/>
  <c r="DZ184" i="21"/>
  <c r="EB184" i="21"/>
  <c r="DX185" i="21"/>
  <c r="DZ185" i="21"/>
  <c r="EB185" i="21"/>
  <c r="DX186" i="21"/>
  <c r="DZ186" i="21"/>
  <c r="EB186" i="21"/>
  <c r="DX187" i="21"/>
  <c r="DZ187" i="21"/>
  <c r="EB187" i="21"/>
  <c r="FY4" i="21"/>
  <c r="FZ4" i="21"/>
  <c r="FY5" i="21"/>
  <c r="FZ5" i="21"/>
  <c r="GI5" i="21"/>
  <c r="GK5" i="21"/>
  <c r="GL5" i="21"/>
  <c r="GM5" i="21"/>
  <c r="GQ5" i="21"/>
  <c r="GS5" i="21"/>
  <c r="GT5" i="21"/>
  <c r="GU5" i="21"/>
  <c r="FY6" i="21"/>
  <c r="FZ6" i="21"/>
  <c r="GI6" i="21"/>
  <c r="GK6" i="21"/>
  <c r="GL6" i="21"/>
  <c r="GM6" i="21"/>
  <c r="GQ6" i="21"/>
  <c r="GS6" i="21"/>
  <c r="GT6" i="21"/>
  <c r="GU6" i="21"/>
  <c r="FY7" i="21"/>
  <c r="FZ7" i="21"/>
  <c r="GI7" i="21"/>
  <c r="GK7" i="21"/>
  <c r="GL7" i="21"/>
  <c r="GM7" i="21"/>
  <c r="GQ7" i="21"/>
  <c r="GS7" i="21"/>
  <c r="GT7" i="21"/>
  <c r="GU7" i="21"/>
  <c r="FY8" i="21"/>
  <c r="FZ8" i="21"/>
  <c r="GA8" i="21"/>
  <c r="GB8" i="21"/>
  <c r="GC8" i="21"/>
  <c r="GD8" i="21"/>
  <c r="GE8" i="21"/>
  <c r="GI8" i="21"/>
  <c r="GK8" i="21"/>
  <c r="GL8" i="21"/>
  <c r="GM8" i="21"/>
  <c r="GQ8" i="21"/>
  <c r="GS8" i="21"/>
  <c r="GT8" i="21"/>
  <c r="GU8" i="21"/>
  <c r="FY9" i="21"/>
  <c r="FZ9" i="21"/>
  <c r="GA9" i="21"/>
  <c r="GB9" i="21"/>
  <c r="GC9" i="21"/>
  <c r="GD9" i="21"/>
  <c r="GE9" i="21"/>
  <c r="GI9" i="21"/>
  <c r="GK9" i="21"/>
  <c r="GL9" i="21"/>
  <c r="GM9" i="21"/>
  <c r="GQ9" i="21"/>
  <c r="GS9" i="21"/>
  <c r="GT9" i="21"/>
  <c r="GU9" i="21"/>
  <c r="FY10" i="21"/>
  <c r="FZ10" i="21"/>
  <c r="GI10" i="21"/>
  <c r="GK10" i="21"/>
  <c r="GL10" i="21"/>
  <c r="GM10" i="21"/>
  <c r="GQ10" i="21"/>
  <c r="GS10" i="21"/>
  <c r="GT10" i="21"/>
  <c r="GU10" i="21"/>
  <c r="FY11" i="21"/>
  <c r="FZ11" i="21"/>
  <c r="GI11" i="21"/>
  <c r="GK11" i="21"/>
  <c r="GL11" i="21"/>
  <c r="GM11" i="21"/>
  <c r="GQ11" i="21"/>
  <c r="GS11" i="21"/>
  <c r="GT11" i="21"/>
  <c r="GU11" i="21"/>
  <c r="FY12" i="21"/>
  <c r="FZ12" i="21"/>
  <c r="GA12" i="21"/>
  <c r="GB12" i="21"/>
  <c r="GC12" i="21"/>
  <c r="GD12" i="21"/>
  <c r="GE12" i="21"/>
  <c r="GI12" i="21"/>
  <c r="GK12" i="21"/>
  <c r="GL12" i="21"/>
  <c r="GM12" i="21"/>
  <c r="GQ12" i="21"/>
  <c r="GS12" i="21"/>
  <c r="GT12" i="21"/>
  <c r="GU12" i="21"/>
  <c r="FY13" i="21"/>
  <c r="FZ13" i="21"/>
  <c r="GA13" i="21"/>
  <c r="GB13" i="21"/>
  <c r="GC13" i="21"/>
  <c r="GD13" i="21"/>
  <c r="GE13" i="21"/>
  <c r="GH13" i="21"/>
  <c r="GI13" i="21"/>
  <c r="GJ13" i="21"/>
  <c r="GK13" i="21"/>
  <c r="GL13" i="21"/>
  <c r="GM13" i="21"/>
  <c r="GP13" i="21"/>
  <c r="GQ13" i="21"/>
  <c r="GR13" i="21"/>
  <c r="GS13" i="21"/>
  <c r="GT13" i="21"/>
  <c r="GU13" i="21"/>
  <c r="FY14" i="21"/>
  <c r="FZ14" i="21"/>
  <c r="FY15" i="21"/>
  <c r="FZ15" i="21"/>
  <c r="FY16" i="21"/>
  <c r="FZ16" i="21"/>
  <c r="GA16" i="21"/>
  <c r="GB16" i="21"/>
  <c r="GC16" i="21"/>
  <c r="GD16" i="21"/>
  <c r="GE16" i="21"/>
  <c r="FY17" i="21"/>
  <c r="FZ17" i="21"/>
  <c r="GA17" i="21"/>
  <c r="GB17" i="21"/>
  <c r="GC17" i="21"/>
  <c r="GD17" i="21"/>
  <c r="GE17" i="21"/>
  <c r="GI19" i="21"/>
  <c r="GK19" i="21"/>
  <c r="GL19" i="21"/>
  <c r="GM19" i="21"/>
  <c r="GQ19" i="21"/>
  <c r="GT19" i="21"/>
  <c r="GU19" i="21"/>
  <c r="GI20" i="21"/>
  <c r="GK20" i="21"/>
  <c r="GL20" i="21"/>
  <c r="GM20" i="21"/>
  <c r="GQ20" i="21"/>
  <c r="GT20" i="21"/>
  <c r="GU20" i="21"/>
  <c r="GI21" i="21"/>
  <c r="GK21" i="21"/>
  <c r="GL21" i="21"/>
  <c r="GM21" i="21"/>
  <c r="GQ21" i="21"/>
  <c r="GT21" i="21"/>
  <c r="GU21" i="21"/>
  <c r="GI22" i="21"/>
  <c r="GK22" i="21"/>
  <c r="GL22" i="21"/>
  <c r="GM22" i="21"/>
  <c r="GQ22" i="21"/>
  <c r="GT22" i="21"/>
  <c r="GU22" i="21"/>
  <c r="GI23" i="21"/>
  <c r="GK23" i="21"/>
  <c r="GL23" i="21"/>
  <c r="GM23" i="21"/>
  <c r="GQ23" i="21"/>
  <c r="GT23" i="21"/>
  <c r="GU23" i="21"/>
  <c r="GI24" i="21"/>
  <c r="GK24" i="21"/>
  <c r="GL24" i="21"/>
  <c r="GM24" i="21"/>
  <c r="GQ24" i="21"/>
  <c r="GT24" i="21"/>
  <c r="GU24" i="21"/>
  <c r="GI25" i="21"/>
  <c r="GK25" i="21"/>
  <c r="GL25" i="21"/>
  <c r="GM25" i="21"/>
  <c r="GQ25" i="21"/>
  <c r="GT25" i="21"/>
  <c r="GU25" i="21"/>
  <c r="GI26" i="21"/>
  <c r="GK26" i="21"/>
  <c r="GL26" i="21"/>
  <c r="GM26" i="21"/>
  <c r="GQ26" i="21"/>
  <c r="GT26" i="21"/>
  <c r="GU26" i="21"/>
  <c r="GI27" i="21"/>
  <c r="GK27" i="21"/>
  <c r="GL27" i="21"/>
  <c r="GM27" i="21"/>
  <c r="GQ27" i="21"/>
  <c r="GT27" i="21"/>
  <c r="GU27" i="21"/>
  <c r="GH28" i="21"/>
  <c r="GI28" i="21"/>
  <c r="GJ28" i="21"/>
  <c r="GK28" i="21"/>
  <c r="GL28" i="21"/>
  <c r="GM28" i="21"/>
  <c r="GP28" i="21"/>
  <c r="GQ28" i="21"/>
  <c r="GR28" i="21"/>
  <c r="GS28" i="21"/>
  <c r="GT28" i="21"/>
  <c r="GU28" i="21"/>
  <c r="EY9" i="21"/>
  <c r="EY8" i="21" s="1"/>
  <c r="EX9" i="21"/>
  <c r="EX8" i="21" s="1"/>
  <c r="EZ7" i="21"/>
  <c r="EZ5" i="21"/>
  <c r="EX6" i="21" l="1"/>
  <c r="EY6" i="21"/>
  <c r="EZ9" i="21"/>
  <c r="EZ6" i="21" s="1"/>
  <c r="EZ8" i="21" l="1"/>
</calcChain>
</file>

<file path=xl/sharedStrings.xml><?xml version="1.0" encoding="utf-8"?>
<sst xmlns="http://schemas.openxmlformats.org/spreadsheetml/2006/main" count="1854" uniqueCount="191">
  <si>
    <t>PRUEBA</t>
  </si>
  <si>
    <t>OBJETIVO</t>
  </si>
  <si>
    <t>ALTERACIONES POR DIENTE</t>
  </si>
  <si>
    <t>T14</t>
  </si>
  <si>
    <t>Análisis exploratorio de datos</t>
  </si>
  <si>
    <t>Describir la muestra</t>
  </si>
  <si>
    <t>ALTERACIONES POR PACIENTE</t>
  </si>
  <si>
    <t>ALTERACIONES POR PACIENTE/DIENTE</t>
  </si>
  <si>
    <t>PROMEDIO</t>
  </si>
  <si>
    <t>DESVIACIÓN</t>
  </si>
  <si>
    <t>RUGA DERECHA</t>
  </si>
  <si>
    <t>n</t>
  </si>
  <si>
    <t>Mean</t>
  </si>
  <si>
    <t>Standard Error</t>
  </si>
  <si>
    <t>Median</t>
  </si>
  <si>
    <t>Maximum</t>
  </si>
  <si>
    <t>Minimum</t>
  </si>
  <si>
    <t>IQR</t>
  </si>
  <si>
    <t>SW p-value</t>
  </si>
  <si>
    <t>MW p-exact</t>
  </si>
  <si>
    <t>AGENESIA</t>
  </si>
  <si>
    <t>SIN ALTERACION DE LA FORMULA DENTAL</t>
  </si>
  <si>
    <t xml:space="preserve">SUPERNUMERARIOS </t>
  </si>
  <si>
    <t>MEDICIÓN</t>
  </si>
  <si>
    <t>ALTERACION</t>
  </si>
  <si>
    <t>UBICACIÓN</t>
  </si>
  <si>
    <t>Kruskal-Wallis Test</t>
  </si>
  <si>
    <t>NEMENYI TEST</t>
  </si>
  <si>
    <t>Chi-sq</t>
  </si>
  <si>
    <t>Determinrea la realcion netrer factores y Alteraciones</t>
  </si>
  <si>
    <t>DESCRIPCIÓN ALTERACIONES POR PACINTE</t>
  </si>
  <si>
    <t>SUPER</t>
  </si>
  <si>
    <t xml:space="preserve">Total </t>
  </si>
  <si>
    <t>%</t>
  </si>
  <si>
    <t>ALTERACIONES</t>
  </si>
  <si>
    <t>Total</t>
  </si>
  <si>
    <t>Chi-sq p-value</t>
  </si>
  <si>
    <t/>
  </si>
  <si>
    <t>DIENTE SUPERIOR</t>
  </si>
  <si>
    <t xml:space="preserve">DERECHA </t>
  </si>
  <si>
    <t>IZQUIERDA</t>
  </si>
  <si>
    <t>TOTAL</t>
  </si>
  <si>
    <t>DIENTE INFERIOR</t>
  </si>
  <si>
    <t xml:space="preserve">DERECHO </t>
  </si>
  <si>
    <t xml:space="preserve">IZQUIERDO </t>
  </si>
  <si>
    <t>P</t>
  </si>
  <si>
    <t>SECUNDARIA</t>
  </si>
  <si>
    <t>DERECHA</t>
  </si>
  <si>
    <t>group 1</t>
  </si>
  <si>
    <t>group 2</t>
  </si>
  <si>
    <t>mean</t>
  </si>
  <si>
    <t>p-value</t>
  </si>
  <si>
    <t>SW</t>
  </si>
  <si>
    <t>Determinra que varaibles continuas presentan distribucion normal</t>
  </si>
  <si>
    <t>SEXO/DIENTE</t>
  </si>
  <si>
    <t>UBICACIÓN DE LA FORMA DERECHA</t>
  </si>
  <si>
    <t>FORMA DE LA RUGA DER.</t>
  </si>
  <si>
    <t>MEDICIÓN DE LA RUGA DER.</t>
  </si>
  <si>
    <t>UBICACIÓN DE CONTINUAIDAD DER.</t>
  </si>
  <si>
    <t>TIPO D E CONTINUIDAD DER.</t>
  </si>
  <si>
    <t>UBICACIÓN DE LA RUGA DER.</t>
  </si>
  <si>
    <t>TIPO DIRECCIÓN DER.</t>
  </si>
  <si>
    <t>EDAD</t>
  </si>
  <si>
    <t>LONGITUD</t>
  </si>
  <si>
    <t>AG.MED.SECUN DER</t>
  </si>
  <si>
    <t>AG.MED.SECUN IZ</t>
  </si>
  <si>
    <t>MW</t>
  </si>
  <si>
    <t>Comparar las variables contunuas según alteraciones</t>
  </si>
  <si>
    <t>F</t>
  </si>
  <si>
    <t>FORMA DE LA RUGA DERECHA</t>
  </si>
  <si>
    <t>MEDICION RUGA DERECHA</t>
  </si>
  <si>
    <t>UBICACIÓN DE LA CONTINUIDAD DERECHA</t>
  </si>
  <si>
    <t>TIPO CONTINUIDAD DRE.</t>
  </si>
  <si>
    <t>UBICACIÓN DIRECCIÓN DER.</t>
  </si>
  <si>
    <t>1A</t>
  </si>
  <si>
    <t>CURVA</t>
  </si>
  <si>
    <t>DISTINTA</t>
  </si>
  <si>
    <t>I</t>
  </si>
  <si>
    <t>TIPO CONTINUIDAD DER</t>
  </si>
  <si>
    <t>DIVERGENTE</t>
  </si>
  <si>
    <t>12 (16.9%)</t>
  </si>
  <si>
    <t>1 (4,8%)</t>
  </si>
  <si>
    <t>13 (14,1%)</t>
  </si>
  <si>
    <t>SEXO</t>
  </si>
  <si>
    <t>MEDICION RUGA DER</t>
  </si>
  <si>
    <t>Incisivo central</t>
  </si>
  <si>
    <t>PRIMARIAS</t>
  </si>
  <si>
    <t>SUPERNUMERARIO</t>
  </si>
  <si>
    <t>SUP.MED.SECUN DER</t>
  </si>
  <si>
    <t>Sopftware</t>
  </si>
  <si>
    <t>M</t>
  </si>
  <si>
    <t>CONVERGENTE</t>
  </si>
  <si>
    <t>2A</t>
  </si>
  <si>
    <t>ONDULADA</t>
  </si>
  <si>
    <t>II</t>
  </si>
  <si>
    <t>%Columna</t>
  </si>
  <si>
    <t>MEDICION RUGA IZQ</t>
  </si>
  <si>
    <t>Incisivo lateral</t>
  </si>
  <si>
    <t>SECUNDARIAS</t>
  </si>
  <si>
    <t>SUP.MED.SECUN IZ</t>
  </si>
  <si>
    <t>Real Stattistucs V8,3 que es el mimos R para Excel V4.2</t>
  </si>
  <si>
    <t>DESVIACION</t>
  </si>
  <si>
    <t>RECTA</t>
  </si>
  <si>
    <t>IV</t>
  </si>
  <si>
    <t>MED.SECUN DER</t>
  </si>
  <si>
    <t>min</t>
  </si>
  <si>
    <t>max</t>
  </si>
  <si>
    <t>Canino</t>
  </si>
  <si>
    <t>FRAGMENTARIAS</t>
  </si>
  <si>
    <t>FRAGMENTARIA</t>
  </si>
  <si>
    <t>3A</t>
  </si>
  <si>
    <t>III</t>
  </si>
  <si>
    <t>14-24-36-37</t>
  </si>
  <si>
    <t>MED.SECUN IZ</t>
  </si>
  <si>
    <t>primer premolar</t>
  </si>
  <si>
    <t xml:space="preserve">FORMA </t>
  </si>
  <si>
    <t>CIRCULAR</t>
  </si>
  <si>
    <t>MED.FRAG DER</t>
  </si>
  <si>
    <t>Segundo premolar</t>
  </si>
  <si>
    <t>N/A</t>
  </si>
  <si>
    <t>12 Y 22</t>
  </si>
  <si>
    <t>MED.FRAG IZQ</t>
  </si>
  <si>
    <t>MED.SECUN DER (p&lt;0.05)</t>
  </si>
  <si>
    <t>Primer molar</t>
  </si>
  <si>
    <t>MEDICION RUGA IZQUIERDA</t>
  </si>
  <si>
    <t>UBICACIÓN DIRECCIÓN IZQ.</t>
  </si>
  <si>
    <t>15 Y 25</t>
  </si>
  <si>
    <t>Segundo molar</t>
  </si>
  <si>
    <t>UBICACIÓN DE LA CONTINUIDAD IZQUIERDA</t>
  </si>
  <si>
    <t>TIPO CONTINUIDAD IZQ.</t>
  </si>
  <si>
    <t xml:space="preserve">Tercer molar </t>
  </si>
  <si>
    <t>24 super</t>
  </si>
  <si>
    <t>CONTINUIDAD</t>
  </si>
  <si>
    <t>FORMA DE LA RUGA IZQUIERDA</t>
  </si>
  <si>
    <t>TIPO DIRECCIÓN IZQ.</t>
  </si>
  <si>
    <t>15 SUPER</t>
  </si>
  <si>
    <t>12 SUPER</t>
  </si>
  <si>
    <t>32-42</t>
  </si>
  <si>
    <t>TIPO DIRECCION DER</t>
  </si>
  <si>
    <t>DIRECCION</t>
  </si>
  <si>
    <t>SUPERNUMERARIOS</t>
  </si>
  <si>
    <t>MEDICIÓN SECUNDARIA DER.</t>
  </si>
  <si>
    <t>17 Y 27</t>
  </si>
  <si>
    <t>12-22-42</t>
  </si>
  <si>
    <t>IV-SUPER..}</t>
  </si>
  <si>
    <t>35 Y 45</t>
  </si>
  <si>
    <t>14 Y 24</t>
  </si>
  <si>
    <t>25 SUPER</t>
  </si>
  <si>
    <t>14-15-24-25</t>
  </si>
  <si>
    <t>14-24-34-44</t>
  </si>
  <si>
    <t>I-ANTERO</t>
  </si>
  <si>
    <t>MESODIENTE</t>
  </si>
  <si>
    <t>MEDICIÓN SECUNDARIA IZQ.</t>
  </si>
  <si>
    <t>15-25 SUPER</t>
  </si>
  <si>
    <t>DIVERG</t>
  </si>
  <si>
    <t>DISTI</t>
  </si>
  <si>
    <t>35-45</t>
  </si>
  <si>
    <t>CONVRE</t>
  </si>
  <si>
    <t>RRUGA IZQUIERDA</t>
  </si>
  <si>
    <t>Mesodiente</t>
  </si>
  <si>
    <t>MEDICIÓN FARGMENTO DER.</t>
  </si>
  <si>
    <t>FORMA RUGA IZQ</t>
  </si>
  <si>
    <t>44 SUPER</t>
  </si>
  <si>
    <t>MEDICIÓN DE LA RUGA IZQ.</t>
  </si>
  <si>
    <t>MEDICIÓN FARGMENTO IZQ.</t>
  </si>
  <si>
    <t xml:space="preserve">SECUNDARIAS </t>
  </si>
  <si>
    <t>FRACMENTARIAS</t>
  </si>
  <si>
    <t>UBICACIÓN FORMA DER</t>
  </si>
  <si>
    <t>FORMA</t>
  </si>
  <si>
    <t xml:space="preserve">AGENESIA </t>
  </si>
  <si>
    <t>FORMA RUGA DER</t>
  </si>
  <si>
    <t>19, (26,8%)</t>
  </si>
  <si>
    <t>2, (9,5%)</t>
  </si>
  <si>
    <t>MEDICION SECUNDARIA DER.</t>
  </si>
  <si>
    <t>RUGA DERFECHA</t>
  </si>
  <si>
    <t>UBICACION DE CONTUIDAD DER</t>
  </si>
  <si>
    <t>TIPO D E CONTINUIDAD IZQ.</t>
  </si>
  <si>
    <t>UBICACIÓN DIRECCION DER</t>
  </si>
  <si>
    <t>FORMA DE LA RUGA IZQ</t>
  </si>
  <si>
    <t>RUGA IZQUIERDA</t>
  </si>
  <si>
    <t>UBICACIÓN FORMA IZQ</t>
  </si>
  <si>
    <t>MEDICION SECUNDARIA IZQ.</t>
  </si>
  <si>
    <t>UBICACION DE CONTUIDAD IZQ</t>
  </si>
  <si>
    <t>UBICACIÓN DE LA FORMA IZQ.</t>
  </si>
  <si>
    <t>UBICACIÓN DE CONTINUAIDAD IZQ.</t>
  </si>
  <si>
    <t>UBICACIÓN DE LA RUGA IZQ.</t>
  </si>
  <si>
    <t>TIPO CONTINUIDAD IZQ</t>
  </si>
  <si>
    <t>MED. FRAG DER.</t>
  </si>
  <si>
    <t>UBICACIÓN DIRECCION IZQ</t>
  </si>
  <si>
    <t>TIPO DIRECCION IZQ</t>
  </si>
  <si>
    <t>MED. FRAG IZQ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</si>
</sst>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##0"/>
    <numFmt numFmtId="165" formatCode="###0.000"/>
    <numFmt numFmtId="166" formatCode="###0.0%"/>
    <numFmt numFmtId="167" formatCode="0.000"/>
    <numFmt numFmtId="168" formatCode="_-* #,##0.000_-;\-* #,##0.000_-;_-* &quot;-&quot;??_-;_-@_-"/>
    <numFmt numFmtId="169" formatCode="0.0%"/>
    <numFmt numFmtId="170" formatCode="0.0000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9"/>
      <name val="Arial"/>
      <family val="2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9C6500"/>
      <name val="Arial"/>
      <family val="2"/>
    </font>
    <font>
      <b/>
      <sz val="9"/>
      <color rgb="FF3F3F76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EF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0A50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2" applyNumberFormat="0" applyAlignment="0" applyProtection="0"/>
    <xf numFmtId="43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2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8" fillId="0" borderId="0" xfId="10"/>
    <xf numFmtId="0" fontId="10" fillId="13" borderId="1" xfId="10" applyFont="1" applyFill="1" applyBorder="1" applyAlignment="1">
      <alignment horizontal="center" wrapText="1"/>
    </xf>
    <xf numFmtId="0" fontId="10" fillId="0" borderId="1" xfId="10" applyFont="1" applyBorder="1" applyAlignment="1">
      <alignment horizontal="left" vertical="top" wrapText="1"/>
    </xf>
    <xf numFmtId="164" fontId="10" fillId="0" borderId="1" xfId="10" applyNumberFormat="1" applyFont="1" applyBorder="1" applyAlignment="1">
      <alignment horizontal="right" vertical="top"/>
    </xf>
    <xf numFmtId="166" fontId="10" fillId="0" borderId="1" xfId="10" applyNumberFormat="1" applyFont="1" applyBorder="1" applyAlignment="1">
      <alignment horizontal="right" vertical="top"/>
    </xf>
    <xf numFmtId="165" fontId="8" fillId="0" borderId="9" xfId="10" applyNumberFormat="1" applyBorder="1"/>
    <xf numFmtId="0" fontId="8" fillId="0" borderId="10" xfId="10" applyBorder="1"/>
    <xf numFmtId="0" fontId="8" fillId="0" borderId="11" xfId="10" applyBorder="1"/>
    <xf numFmtId="164" fontId="10" fillId="12" borderId="1" xfId="1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5" fillId="14" borderId="12" xfId="0" applyFont="1" applyFill="1" applyBorder="1"/>
    <xf numFmtId="0" fontId="5" fillId="14" borderId="13" xfId="0" applyFont="1" applyFill="1" applyBorder="1" applyAlignment="1">
      <alignment horizontal="left"/>
    </xf>
    <xf numFmtId="0" fontId="5" fillId="14" borderId="13" xfId="0" applyFont="1" applyFill="1" applyBorder="1"/>
    <xf numFmtId="2" fontId="6" fillId="0" borderId="0" xfId="0" applyNumberFormat="1" applyFont="1"/>
    <xf numFmtId="2" fontId="0" fillId="0" borderId="1" xfId="0" applyNumberFormat="1" applyBorder="1"/>
    <xf numFmtId="168" fontId="0" fillId="0" borderId="1" xfId="9" applyNumberFormat="1" applyFont="1" applyBorder="1"/>
    <xf numFmtId="168" fontId="11" fillId="0" borderId="1" xfId="9" applyNumberFormat="1" applyFont="1" applyBorder="1"/>
    <xf numFmtId="167" fontId="0" fillId="0" borderId="1" xfId="0" applyNumberFormat="1" applyBorder="1"/>
    <xf numFmtId="167" fontId="0" fillId="0" borderId="9" xfId="0" applyNumberFormat="1" applyBorder="1"/>
    <xf numFmtId="167" fontId="0" fillId="0" borderId="11" xfId="0" applyNumberFormat="1" applyBorder="1"/>
    <xf numFmtId="167" fontId="0" fillId="0" borderId="10" xfId="0" applyNumberFormat="1" applyBorder="1"/>
    <xf numFmtId="167" fontId="9" fillId="0" borderId="10" xfId="0" applyNumberFormat="1" applyFont="1" applyBorder="1"/>
    <xf numFmtId="167" fontId="0" fillId="0" borderId="1" xfId="0" applyNumberFormat="1" applyBorder="1" applyAlignment="1">
      <alignment horizontal="right"/>
    </xf>
    <xf numFmtId="167" fontId="11" fillId="0" borderId="1" xfId="0" applyNumberFormat="1" applyFont="1" applyBorder="1"/>
    <xf numFmtId="0" fontId="6" fillId="13" borderId="1" xfId="0" applyFont="1" applyFill="1" applyBorder="1"/>
    <xf numFmtId="0" fontId="0" fillId="13" borderId="0" xfId="0" applyFill="1"/>
    <xf numFmtId="169" fontId="0" fillId="13" borderId="0" xfId="11" applyNumberFormat="1" applyFont="1" applyFill="1"/>
    <xf numFmtId="169" fontId="0" fillId="0" borderId="0" xfId="11" applyNumberFormat="1" applyFont="1"/>
    <xf numFmtId="0" fontId="0" fillId="0" borderId="0" xfId="0" applyAlignment="1">
      <alignment horizontal="left" indent="1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0" xfId="0" applyFont="1"/>
    <xf numFmtId="2" fontId="0" fillId="0" borderId="0" xfId="0" applyNumberFormat="1"/>
    <xf numFmtId="169" fontId="5" fillId="14" borderId="12" xfId="11" applyNumberFormat="1" applyFont="1" applyFill="1" applyBorder="1"/>
    <xf numFmtId="169" fontId="5" fillId="14" borderId="0" xfId="11" applyNumberFormat="1" applyFont="1" applyFill="1" applyBorder="1"/>
    <xf numFmtId="169" fontId="5" fillId="0" borderId="12" xfId="11" applyNumberFormat="1" applyFont="1" applyBorder="1"/>
    <xf numFmtId="169" fontId="5" fillId="0" borderId="0" xfId="11" applyNumberFormat="1" applyFont="1" applyBorder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5" fillId="12" borderId="12" xfId="0" applyFont="1" applyFill="1" applyBorder="1"/>
    <xf numFmtId="0" fontId="0" fillId="0" borderId="6" xfId="0" applyBorder="1" applyAlignment="1">
      <alignment horizontal="center"/>
    </xf>
    <xf numFmtId="169" fontId="0" fillId="0" borderId="1" xfId="11" applyNumberFormat="1" applyFont="1" applyBorder="1" applyAlignment="1">
      <alignment horizontal="center"/>
    </xf>
    <xf numFmtId="169" fontId="0" fillId="0" borderId="1" xfId="11" applyNumberFormat="1" applyFont="1" applyBorder="1"/>
    <xf numFmtId="169" fontId="0" fillId="0" borderId="6" xfId="11" applyNumberFormat="1" applyFont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169" fontId="5" fillId="13" borderId="1" xfId="11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6" fillId="6" borderId="1" xfId="5" applyFont="1" applyBorder="1" applyAlignment="1">
      <alignment horizontal="center"/>
    </xf>
    <xf numFmtId="0" fontId="16" fillId="10" borderId="1" xfId="5" applyFont="1" applyFill="1" applyBorder="1" applyAlignment="1"/>
    <xf numFmtId="0" fontId="16" fillId="7" borderId="1" xfId="6" applyFont="1" applyBorder="1" applyAlignment="1">
      <alignment horizontal="center"/>
    </xf>
    <xf numFmtId="0" fontId="16" fillId="10" borderId="1" xfId="6" applyFont="1" applyFill="1" applyBorder="1" applyAlignment="1"/>
    <xf numFmtId="0" fontId="14" fillId="10" borderId="1" xfId="0" applyFont="1" applyFill="1" applyBorder="1"/>
    <xf numFmtId="0" fontId="16" fillId="4" borderId="1" xfId="3" applyFont="1" applyBorder="1" applyAlignment="1">
      <alignment horizontal="center"/>
    </xf>
    <xf numFmtId="0" fontId="16" fillId="10" borderId="1" xfId="3" applyFont="1" applyFill="1" applyBorder="1" applyAlignment="1"/>
    <xf numFmtId="0" fontId="16" fillId="5" borderId="1" xfId="4" applyFont="1" applyBorder="1" applyAlignment="1">
      <alignment horizontal="center"/>
    </xf>
    <xf numFmtId="0" fontId="16" fillId="10" borderId="1" xfId="4" applyFont="1" applyFill="1" applyBorder="1" applyAlignment="1"/>
    <xf numFmtId="0" fontId="16" fillId="2" borderId="1" xfId="1" applyFont="1" applyBorder="1" applyAlignment="1">
      <alignment horizontal="center"/>
    </xf>
    <xf numFmtId="0" fontId="16" fillId="10" borderId="1" xfId="1" applyFont="1" applyFill="1" applyBorder="1" applyAlignment="1"/>
    <xf numFmtId="0" fontId="16" fillId="3" borderId="1" xfId="2" applyFont="1" applyBorder="1" applyAlignment="1">
      <alignment horizontal="center"/>
    </xf>
    <xf numFmtId="0" fontId="16" fillId="10" borderId="1" xfId="2" applyFont="1" applyFill="1" applyBorder="1" applyAlignment="1"/>
    <xf numFmtId="0" fontId="17" fillId="10" borderId="1" xfId="7" applyFont="1" applyFill="1" applyBorder="1" applyAlignment="1"/>
    <xf numFmtId="0" fontId="18" fillId="10" borderId="1" xfId="8" applyFont="1" applyFill="1" applyBorder="1" applyAlignment="1"/>
    <xf numFmtId="0" fontId="0" fillId="13" borderId="0" xfId="0" applyFill="1" applyAlignment="1">
      <alignment horizontal="center" wrapText="1"/>
    </xf>
    <xf numFmtId="167" fontId="0" fillId="0" borderId="0" xfId="0" applyNumberFormat="1"/>
    <xf numFmtId="167" fontId="9" fillId="0" borderId="0" xfId="0" applyNumberFormat="1" applyFont="1"/>
    <xf numFmtId="167" fontId="0" fillId="12" borderId="0" xfId="0" applyNumberFormat="1" applyFill="1"/>
    <xf numFmtId="167" fontId="0" fillId="13" borderId="0" xfId="0" applyNumberFormat="1" applyFill="1"/>
    <xf numFmtId="167" fontId="0" fillId="21" borderId="0" xfId="0" applyNumberFormat="1" applyFill="1"/>
    <xf numFmtId="167" fontId="0" fillId="22" borderId="0" xfId="0" applyNumberFormat="1" applyFill="1"/>
    <xf numFmtId="167" fontId="0" fillId="23" borderId="0" xfId="0" applyNumberFormat="1" applyFill="1"/>
    <xf numFmtId="167" fontId="20" fillId="10" borderId="1" xfId="0" applyNumberFormat="1" applyFont="1" applyFill="1" applyBorder="1" applyAlignment="1">
      <alignment horizontal="right" vertical="center"/>
    </xf>
    <xf numFmtId="2" fontId="20" fillId="10" borderId="1" xfId="0" applyNumberFormat="1" applyFont="1" applyFill="1" applyBorder="1" applyAlignment="1">
      <alignment horizontal="right" vertical="center"/>
    </xf>
    <xf numFmtId="167" fontId="21" fillId="10" borderId="1" xfId="0" applyNumberFormat="1" applyFont="1" applyFill="1" applyBorder="1" applyAlignment="1">
      <alignment horizontal="right" vertical="center"/>
    </xf>
    <xf numFmtId="2" fontId="21" fillId="10" borderId="1" xfId="5" applyNumberFormat="1" applyFont="1" applyFill="1" applyBorder="1" applyAlignment="1">
      <alignment horizontal="right"/>
    </xf>
    <xf numFmtId="0" fontId="20" fillId="10" borderId="1" xfId="0" applyFont="1" applyFill="1" applyBorder="1"/>
    <xf numFmtId="0" fontId="20" fillId="10" borderId="1" xfId="0" applyFont="1" applyFill="1" applyBorder="1" applyAlignment="1">
      <alignment horizontal="right"/>
    </xf>
    <xf numFmtId="1" fontId="20" fillId="10" borderId="1" xfId="0" applyNumberFormat="1" applyFont="1" applyFill="1" applyBorder="1" applyAlignment="1">
      <alignment horizontal="right"/>
    </xf>
    <xf numFmtId="167" fontId="21" fillId="10" borderId="1" xfId="0" applyNumberFormat="1" applyFont="1" applyFill="1" applyBorder="1" applyAlignment="1">
      <alignment horizontal="right"/>
    </xf>
    <xf numFmtId="167" fontId="20" fillId="10" borderId="1" xfId="0" applyNumberFormat="1" applyFont="1" applyFill="1" applyBorder="1"/>
    <xf numFmtId="0" fontId="21" fillId="10" borderId="1" xfId="6" applyFont="1" applyFill="1" applyBorder="1" applyAlignment="1"/>
    <xf numFmtId="167" fontId="21" fillId="10" borderId="1" xfId="6" applyNumberFormat="1" applyFont="1" applyFill="1" applyBorder="1" applyAlignment="1"/>
    <xf numFmtId="1" fontId="21" fillId="10" borderId="1" xfId="6" applyNumberFormat="1" applyFont="1" applyFill="1" applyBorder="1" applyAlignment="1">
      <alignment horizontal="right"/>
    </xf>
    <xf numFmtId="167" fontId="21" fillId="10" borderId="1" xfId="6" applyNumberFormat="1" applyFont="1" applyFill="1" applyBorder="1" applyAlignment="1">
      <alignment horizontal="right"/>
    </xf>
    <xf numFmtId="0" fontId="21" fillId="10" borderId="1" xfId="4" applyFont="1" applyFill="1" applyBorder="1" applyAlignment="1"/>
    <xf numFmtId="167" fontId="21" fillId="0" borderId="1" xfId="0" applyNumberFormat="1" applyFont="1" applyBorder="1" applyAlignment="1">
      <alignment horizontal="right"/>
    </xf>
    <xf numFmtId="0" fontId="21" fillId="10" borderId="1" xfId="2" applyFont="1" applyFill="1" applyBorder="1" applyAlignment="1"/>
    <xf numFmtId="167" fontId="21" fillId="10" borderId="1" xfId="2" applyNumberFormat="1" applyFont="1" applyFill="1" applyBorder="1" applyAlignment="1"/>
    <xf numFmtId="167" fontId="21" fillId="10" borderId="1" xfId="2" applyNumberFormat="1" applyFont="1" applyFill="1" applyBorder="1" applyAlignment="1">
      <alignment horizontal="right"/>
    </xf>
    <xf numFmtId="1" fontId="21" fillId="10" borderId="1" xfId="2" applyNumberFormat="1" applyFont="1" applyFill="1" applyBorder="1" applyAlignment="1">
      <alignment horizontal="right"/>
    </xf>
    <xf numFmtId="2" fontId="20" fillId="0" borderId="1" xfId="0" applyNumberFormat="1" applyFont="1" applyBorder="1" applyAlignment="1">
      <alignment horizontal="right"/>
    </xf>
    <xf numFmtId="1" fontId="20" fillId="0" borderId="1" xfId="0" applyNumberFormat="1" applyFont="1" applyBorder="1" applyAlignment="1">
      <alignment horizontal="right"/>
    </xf>
    <xf numFmtId="170" fontId="0" fillId="0" borderId="10" xfId="0" applyNumberFormat="1" applyBorder="1"/>
    <xf numFmtId="170" fontId="0" fillId="0" borderId="11" xfId="0" applyNumberFormat="1" applyBorder="1"/>
    <xf numFmtId="2" fontId="11" fillId="0" borderId="1" xfId="0" applyNumberFormat="1" applyFont="1" applyBorder="1"/>
    <xf numFmtId="0" fontId="15" fillId="13" borderId="1" xfId="0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/>
    </xf>
    <xf numFmtId="0" fontId="16" fillId="0" borderId="1" xfId="4" applyFont="1" applyFill="1" applyBorder="1" applyAlignment="1">
      <alignment horizontal="center"/>
    </xf>
    <xf numFmtId="0" fontId="16" fillId="0" borderId="1" xfId="2" applyFont="1" applyFill="1" applyBorder="1" applyAlignment="1">
      <alignment horizontal="center"/>
    </xf>
    <xf numFmtId="0" fontId="16" fillId="13" borderId="1" xfId="5" applyFont="1" applyFill="1" applyBorder="1" applyAlignment="1">
      <alignment horizontal="center"/>
    </xf>
    <xf numFmtId="0" fontId="16" fillId="13" borderId="1" xfId="3" applyFont="1" applyFill="1" applyBorder="1" applyAlignment="1">
      <alignment horizontal="center"/>
    </xf>
    <xf numFmtId="0" fontId="16" fillId="13" borderId="1" xfId="1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170" fontId="11" fillId="0" borderId="9" xfId="0" applyNumberFormat="1" applyFont="1" applyBorder="1"/>
    <xf numFmtId="0" fontId="12" fillId="0" borderId="0" xfId="0" applyFont="1" applyAlignment="1">
      <alignment horizontal="center" vertical="center" wrapText="1"/>
    </xf>
    <xf numFmtId="0" fontId="5" fillId="14" borderId="0" xfId="0" applyFont="1" applyFill="1" applyAlignment="1">
      <alignment horizontal="center"/>
    </xf>
    <xf numFmtId="0" fontId="5" fillId="14" borderId="12" xfId="0" applyFont="1" applyFill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0" fillId="0" borderId="4" xfId="10" applyFont="1" applyBorder="1" applyAlignment="1">
      <alignment horizontal="center" vertical="top" wrapText="1"/>
    </xf>
    <xf numFmtId="0" fontId="10" fillId="0" borderId="6" xfId="10" applyFont="1" applyBorder="1" applyAlignment="1">
      <alignment horizontal="center" vertical="top" wrapText="1"/>
    </xf>
    <xf numFmtId="0" fontId="10" fillId="0" borderId="5" xfId="10" applyFont="1" applyBorder="1" applyAlignment="1">
      <alignment horizontal="center" vertical="top" wrapText="1"/>
    </xf>
    <xf numFmtId="0" fontId="8" fillId="13" borderId="4" xfId="10" applyFill="1" applyBorder="1" applyAlignment="1">
      <alignment horizontal="center" vertical="center" wrapText="1"/>
    </xf>
    <xf numFmtId="0" fontId="8" fillId="13" borderId="6" xfId="10" applyFill="1" applyBorder="1" applyAlignment="1">
      <alignment horizontal="center" vertical="center" wrapText="1"/>
    </xf>
    <xf numFmtId="0" fontId="10" fillId="13" borderId="4" xfId="10" applyFont="1" applyFill="1" applyBorder="1" applyAlignment="1">
      <alignment horizontal="center" vertical="center" wrapText="1"/>
    </xf>
    <xf numFmtId="0" fontId="10" fillId="13" borderId="6" xfId="10" applyFont="1" applyFill="1" applyBorder="1" applyAlignment="1">
      <alignment horizontal="center" vertical="center" wrapText="1"/>
    </xf>
    <xf numFmtId="0" fontId="10" fillId="13" borderId="3" xfId="10" applyFont="1" applyFill="1" applyBorder="1" applyAlignment="1">
      <alignment horizontal="center" wrapText="1"/>
    </xf>
    <xf numFmtId="0" fontId="10" fillId="13" borderId="8" xfId="1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0" fillId="13" borderId="14" xfId="10" applyFont="1" applyFill="1" applyBorder="1" applyAlignment="1">
      <alignment horizontal="center" wrapText="1"/>
    </xf>
    <xf numFmtId="0" fontId="10" fillId="13" borderId="16" xfId="10" applyFont="1" applyFill="1" applyBorder="1" applyAlignment="1">
      <alignment horizontal="center" wrapText="1"/>
    </xf>
    <xf numFmtId="0" fontId="10" fillId="13" borderId="9" xfId="10" applyFont="1" applyFill="1" applyBorder="1" applyAlignment="1">
      <alignment horizontal="center" wrapText="1"/>
    </xf>
    <xf numFmtId="0" fontId="10" fillId="13" borderId="15" xfId="10" applyFont="1" applyFill="1" applyBorder="1" applyAlignment="1">
      <alignment horizontal="center" wrapText="1"/>
    </xf>
    <xf numFmtId="0" fontId="10" fillId="13" borderId="17" xfId="10" applyFont="1" applyFill="1" applyBorder="1" applyAlignment="1">
      <alignment horizontal="center" wrapText="1"/>
    </xf>
    <xf numFmtId="0" fontId="10" fillId="13" borderId="11" xfId="1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/>
    </xf>
    <xf numFmtId="0" fontId="14" fillId="13" borderId="9" xfId="0" applyFont="1" applyFill="1" applyBorder="1" applyAlignment="1">
      <alignment horizontal="center"/>
    </xf>
    <xf numFmtId="0" fontId="14" fillId="13" borderId="15" xfId="0" applyFont="1" applyFill="1" applyBorder="1" applyAlignment="1">
      <alignment horizontal="center"/>
    </xf>
    <xf numFmtId="0" fontId="14" fillId="13" borderId="11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 vertical="center" wrapText="1"/>
    </xf>
    <xf numFmtId="0" fontId="19" fillId="13" borderId="7" xfId="0" applyFont="1" applyFill="1" applyBorder="1" applyAlignment="1">
      <alignment horizontal="center" vertical="center" wrapText="1"/>
    </xf>
    <xf numFmtId="0" fontId="19" fillId="13" borderId="8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/>
    </xf>
    <xf numFmtId="0" fontId="15" fillId="13" borderId="8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/>
    </xf>
    <xf numFmtId="0" fontId="21" fillId="13" borderId="3" xfId="1" applyFont="1" applyFill="1" applyBorder="1" applyAlignment="1">
      <alignment horizontal="center"/>
    </xf>
    <xf numFmtId="0" fontId="21" fillId="13" borderId="7" xfId="1" applyFont="1" applyFill="1" applyBorder="1" applyAlignment="1">
      <alignment horizontal="center"/>
    </xf>
    <xf numFmtId="0" fontId="21" fillId="13" borderId="8" xfId="1" applyFont="1" applyFill="1" applyBorder="1" applyAlignment="1">
      <alignment horizontal="center"/>
    </xf>
    <xf numFmtId="0" fontId="21" fillId="13" borderId="3" xfId="3" applyFont="1" applyFill="1" applyBorder="1" applyAlignment="1">
      <alignment horizontal="center"/>
    </xf>
    <xf numFmtId="0" fontId="21" fillId="13" borderId="7" xfId="3" applyFont="1" applyFill="1" applyBorder="1" applyAlignment="1">
      <alignment horizontal="center"/>
    </xf>
    <xf numFmtId="0" fontId="21" fillId="13" borderId="8" xfId="3" applyFont="1" applyFill="1" applyBorder="1" applyAlignment="1">
      <alignment horizontal="center"/>
    </xf>
    <xf numFmtId="0" fontId="14" fillId="13" borderId="3" xfId="0" applyFont="1" applyFill="1" applyBorder="1" applyAlignment="1">
      <alignment horizontal="center" vertical="center"/>
    </xf>
    <xf numFmtId="0" fontId="14" fillId="13" borderId="7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20" fillId="13" borderId="3" xfId="0" applyFont="1" applyFill="1" applyBorder="1" applyAlignment="1">
      <alignment horizontal="center"/>
    </xf>
    <xf numFmtId="0" fontId="20" fillId="13" borderId="7" xfId="0" applyFont="1" applyFill="1" applyBorder="1" applyAlignment="1">
      <alignment horizontal="center"/>
    </xf>
    <xf numFmtId="0" fontId="20" fillId="13" borderId="8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16" fillId="9" borderId="3" xfId="8" applyFont="1" applyBorder="1" applyAlignment="1">
      <alignment horizontal="center"/>
    </xf>
    <xf numFmtId="0" fontId="16" fillId="9" borderId="8" xfId="8" applyFont="1" applyBorder="1" applyAlignment="1">
      <alignment horizontal="center"/>
    </xf>
    <xf numFmtId="0" fontId="15" fillId="20" borderId="4" xfId="0" applyFont="1" applyFill="1" applyBorder="1" applyAlignment="1">
      <alignment horizontal="center" vertical="center" textRotation="255"/>
    </xf>
    <xf numFmtId="0" fontId="15" fillId="20" borderId="5" xfId="0" applyFont="1" applyFill="1" applyBorder="1" applyAlignment="1">
      <alignment horizontal="center" vertical="center" textRotation="255"/>
    </xf>
    <xf numFmtId="0" fontId="15" fillId="20" borderId="6" xfId="0" applyFont="1" applyFill="1" applyBorder="1" applyAlignment="1">
      <alignment horizontal="center" vertical="center" textRotation="255"/>
    </xf>
    <xf numFmtId="0" fontId="16" fillId="8" borderId="3" xfId="7" applyFont="1" applyBorder="1" applyAlignment="1">
      <alignment horizontal="center"/>
    </xf>
    <xf numFmtId="0" fontId="16" fillId="8" borderId="8" xfId="7" applyFont="1" applyBorder="1" applyAlignment="1">
      <alignment horizontal="center"/>
    </xf>
    <xf numFmtId="0" fontId="15" fillId="17" borderId="3" xfId="0" applyFont="1" applyFill="1" applyBorder="1" applyAlignment="1">
      <alignment horizontal="center" vertical="center" wrapText="1"/>
    </xf>
    <xf numFmtId="0" fontId="15" fillId="17" borderId="7" xfId="0" applyFont="1" applyFill="1" applyBorder="1" applyAlignment="1">
      <alignment horizontal="center" vertical="center" wrapText="1"/>
    </xf>
    <xf numFmtId="0" fontId="15" fillId="17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0" fillId="0" borderId="1" xfId="1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5" fillId="19" borderId="3" xfId="0" applyFont="1" applyFill="1" applyBorder="1" applyAlignment="1">
      <alignment horizontal="center"/>
    </xf>
    <xf numFmtId="0" fontId="15" fillId="19" borderId="8" xfId="0" applyFont="1" applyFill="1" applyBorder="1" applyAlignment="1">
      <alignment horizontal="center"/>
    </xf>
    <xf numFmtId="0" fontId="10" fillId="13" borderId="1" xfId="10" applyFont="1" applyFill="1" applyBorder="1" applyAlignment="1">
      <alignment horizontal="center" vertical="center" wrapText="1"/>
    </xf>
    <xf numFmtId="0" fontId="8" fillId="13" borderId="1" xfId="1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15" borderId="3" xfId="0" applyFont="1" applyFill="1" applyBorder="1" applyAlignment="1">
      <alignment horizontal="center" vertical="center" wrapText="1"/>
    </xf>
    <xf numFmtId="0" fontId="15" fillId="15" borderId="7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 wrapText="1"/>
    </xf>
    <xf numFmtId="0" fontId="15" fillId="16" borderId="8" xfId="0" applyFont="1" applyFill="1" applyBorder="1" applyAlignment="1">
      <alignment horizontal="center" vertical="center" wrapText="1"/>
    </xf>
    <xf numFmtId="0" fontId="10" fillId="13" borderId="1" xfId="10" applyFont="1" applyFill="1" applyBorder="1" applyAlignment="1">
      <alignment horizont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wrapText="1"/>
    </xf>
    <xf numFmtId="0" fontId="0" fillId="13" borderId="6" xfId="0" applyFill="1" applyBorder="1" applyAlignment="1">
      <alignment horizontal="center" wrapText="1"/>
    </xf>
    <xf numFmtId="0" fontId="0" fillId="13" borderId="14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6" fillId="13" borderId="1" xfId="0" applyFont="1" applyFill="1" applyBorder="1" applyAlignment="1">
      <alignment horizontal="center"/>
    </xf>
  </cellXfs>
  <cellStyles count="12">
    <cellStyle name="20% - Énfasis1" xfId="2" builtinId="30"/>
    <cellStyle name="20% - Énfasis3" xfId="4" builtinId="38"/>
    <cellStyle name="20% - Énfasis4" xfId="6" builtinId="42"/>
    <cellStyle name="Énfasis1" xfId="1" builtinId="29"/>
    <cellStyle name="Énfasis3" xfId="3" builtinId="37"/>
    <cellStyle name="Énfasis4" xfId="5" builtinId="41"/>
    <cellStyle name="Entrada" xfId="8" builtinId="20"/>
    <cellStyle name="Millares" xfId="9" builtinId="3"/>
    <cellStyle name="Neutral" xfId="7" builtinId="28"/>
    <cellStyle name="Normal" xfId="0" builtinId="0"/>
    <cellStyle name="Normal_Hoja3" xfId="10" xr:uid="{DF4F3F62-D534-4CAE-822B-C70E076E7778}"/>
    <cellStyle name="Porcentaje" xfId="11" builtinId="5"/>
  </cellStyles>
  <dxfs count="6"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COMPARACION</a:t>
            </a:r>
            <a:r>
              <a:rPr lang="es-CO" sz="1200" b="1" baseline="0"/>
              <a:t> DE LAS LOGITUDES A NIVEL DE LAS RUGAS PRIMARIAS, SECUNDARIAS Y FRAGMENTARIAS </a:t>
            </a:r>
            <a:endParaRPr lang="es-CO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76-4B24-9977-B6C434C768A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76-4B24-9977-B6C434C768A7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76-4B24-9977-B6C434C768A7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76-4B24-9977-B6C434C768A7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576-4B24-9977-B6C434C768A7}"/>
              </c:ext>
            </c:extLst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576-4B24-9977-B6C434C768A7}"/>
              </c:ext>
            </c:extLst>
          </c:dPt>
          <c:dLbls>
            <c:dLbl>
              <c:idx val="4"/>
              <c:tx>
                <c:rich>
                  <a:bodyPr/>
                  <a:lstStyle/>
                  <a:p>
                    <a:fld id="{7915548E-8B2D-4A2F-836F-0F67B938E70A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5576-4B24-9977-B6C434C768A7}"/>
                </c:ext>
              </c:extLst>
            </c:dLbl>
            <c:dLbl>
              <c:idx val="5"/>
              <c:layout>
                <c:manualLayout>
                  <c:x val="-5.5555555555556572E-3"/>
                  <c:y val="-1.2422360248447204E-2"/>
                </c:manualLayout>
              </c:layout>
              <c:tx>
                <c:rich>
                  <a:bodyPr/>
                  <a:lstStyle/>
                  <a:p>
                    <a:fld id="{63C2F06E-1701-4093-83D4-BF06085970F5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576-4B24-9977-B6C434C76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'RESULTADO FINAL'!$FM$6:$FN$17</c:f>
              <c:multiLvlStrCache>
                <c:ptCount val="12"/>
                <c:lvl>
                  <c:pt idx="0">
                    <c:v>AGENESIA</c:v>
                  </c:pt>
                  <c:pt idx="1">
                    <c:v>SUPER</c:v>
                  </c:pt>
                  <c:pt idx="2">
                    <c:v>AGENESIA</c:v>
                  </c:pt>
                  <c:pt idx="3">
                    <c:v>SUPER</c:v>
                  </c:pt>
                  <c:pt idx="4">
                    <c:v>AGENESIA</c:v>
                  </c:pt>
                  <c:pt idx="5">
                    <c:v>SUPER</c:v>
                  </c:pt>
                  <c:pt idx="6">
                    <c:v>AGENESIA</c:v>
                  </c:pt>
                  <c:pt idx="7">
                    <c:v>SUPER</c:v>
                  </c:pt>
                  <c:pt idx="8">
                    <c:v>AGENESIA</c:v>
                  </c:pt>
                  <c:pt idx="9">
                    <c:v>SUPER</c:v>
                  </c:pt>
                  <c:pt idx="10">
                    <c:v>AGENESIA</c:v>
                  </c:pt>
                  <c:pt idx="11">
                    <c:v>SUPER</c:v>
                  </c:pt>
                </c:lvl>
                <c:lvl>
                  <c:pt idx="0">
                    <c:v>MEDICION RUGA DER</c:v>
                  </c:pt>
                  <c:pt idx="2">
                    <c:v>MEDICION RUGA IZQ</c:v>
                  </c:pt>
                  <c:pt idx="4">
                    <c:v>MED.SECUN DER (p&lt;0.05)</c:v>
                  </c:pt>
                  <c:pt idx="6">
                    <c:v>MED.SECUN IZ</c:v>
                  </c:pt>
                  <c:pt idx="8">
                    <c:v>MED.FRAG DER</c:v>
                  </c:pt>
                  <c:pt idx="10">
                    <c:v>MED.FRAG IZQ</c:v>
                  </c:pt>
                </c:lvl>
              </c:multiLvlStrCache>
            </c:multiLvlStrRef>
          </c:cat>
          <c:val>
            <c:numRef>
              <c:f>'RESULTADO FINAL'!$FP$6:$FP$17</c:f>
              <c:numCache>
                <c:formatCode>0.00</c:formatCode>
                <c:ptCount val="12"/>
                <c:pt idx="0">
                  <c:v>8.97887323943662</c:v>
                </c:pt>
                <c:pt idx="1">
                  <c:v>8.6528571428571439</c:v>
                </c:pt>
                <c:pt idx="2">
                  <c:v>8.992112676056335</c:v>
                </c:pt>
                <c:pt idx="3">
                  <c:v>8.7305882352941175</c:v>
                </c:pt>
                <c:pt idx="4">
                  <c:v>6.4993333333333343</c:v>
                </c:pt>
                <c:pt idx="5">
                  <c:v>5.0566666666666675</c:v>
                </c:pt>
                <c:pt idx="6">
                  <c:v>6.3199999999999985</c:v>
                </c:pt>
                <c:pt idx="7">
                  <c:v>5.9137500000000003</c:v>
                </c:pt>
                <c:pt idx="8">
                  <c:v>3.3099999999999996</c:v>
                </c:pt>
                <c:pt idx="9">
                  <c:v>2.8366666666666664</c:v>
                </c:pt>
                <c:pt idx="10">
                  <c:v>3.4282142857142861</c:v>
                </c:pt>
                <c:pt idx="11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576-4B24-9977-B6C434C76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24336"/>
        <c:axId val="520634592"/>
      </c:barChart>
      <c:catAx>
        <c:axId val="52062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34592"/>
        <c:crosses val="autoZero"/>
        <c:auto val="1"/>
        <c:lblAlgn val="ctr"/>
        <c:lblOffset val="100"/>
        <c:noMultiLvlLbl val="0"/>
      </c:catAx>
      <c:valAx>
        <c:axId val="5206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2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Box Plot with Outliers</a:t>
            </a:r>
          </a:p>
          <a:p>
            <a:pPr>
              <a:defRPr/>
            </a:pPr>
            <a:r>
              <a:rPr lang="en-US" sz="1200"/>
              <a:t>COMPARACIÓN</a:t>
            </a:r>
            <a:r>
              <a:rPr lang="en-US" sz="1200" baseline="0"/>
              <a:t> MEDICIÓN RUGA FRAGMENTARIAS</a:t>
            </a:r>
            <a:endParaRPr lang="en-US" sz="1200"/>
          </a:p>
        </c:rich>
      </c:tx>
      <c:layout>
        <c:manualLayout>
          <c:xMode val="edge"/>
          <c:yMode val="edge"/>
          <c:x val="0.15792676762288799"/>
          <c:y val="2.31481481481481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098638717738649"/>
          <c:y val="0.24701942973851818"/>
          <c:w val="0.88901361282261349"/>
          <c:h val="0.638979871543360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'Grafica 5'!#REF!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'Grafica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5'!#REF!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86A-44E2-8D01-BAB35F8EB446}"/>
            </c:ext>
          </c:extLst>
        </c:ser>
        <c:ser>
          <c:idx val="1"/>
          <c:order val="1"/>
          <c:tx>
            <c:strRef>
              <c:f>'Grafica 5'!#REF!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'Grafica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5'!#REF!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86A-44E2-8D01-BAB35F8EB446}"/>
            </c:ext>
          </c:extLst>
        </c:ser>
        <c:ser>
          <c:idx val="2"/>
          <c:order val="2"/>
          <c:tx>
            <c:strRef>
              <c:f>'Grafica 5'!#REF!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'Grafica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5'!#REF!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86A-44E2-8D01-BAB35F8EB446}"/>
            </c:ext>
          </c:extLst>
        </c:ser>
        <c:ser>
          <c:idx val="3"/>
          <c:order val="3"/>
          <c:tx>
            <c:strRef>
              <c:f>'Grafica 5'!#REF!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'Grafica 5'!#REF!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</c:errBars>
          <c:val>
            <c:numRef>
              <c:f>'Grafica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5'!#REF!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B86A-44E2-8D01-BAB35F8EB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8368752"/>
        <c:axId val="718371664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'Grafica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86A-44E2-8D01-BAB35F8EB446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4</c:v>
              </c:pt>
            </c:numLit>
          </c:xVal>
          <c:yVal>
            <c:numRef>
              <c:f>'Grafica 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86A-44E2-8D01-BAB35F8EB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368752"/>
        <c:axId val="718371664"/>
      </c:scatterChart>
      <c:catAx>
        <c:axId val="71836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8371664"/>
        <c:crosses val="autoZero"/>
        <c:auto val="1"/>
        <c:lblAlgn val="ctr"/>
        <c:lblOffset val="100"/>
        <c:noMultiLvlLbl val="0"/>
      </c:catAx>
      <c:valAx>
        <c:axId val="71837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36875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TIPO DIRECCION 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 FINAL'!$EX$16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'RESULTADO FINAL'!$EX$17:$EX$20</c:f>
              <c:numCache>
                <c:formatCode>###0.0%</c:formatCode>
                <c:ptCount val="4"/>
                <c:pt idx="0">
                  <c:v>0.21126760563380281</c:v>
                </c:pt>
                <c:pt idx="1">
                  <c:v>0.16901408450704225</c:v>
                </c:pt>
                <c:pt idx="2">
                  <c:v>7.0422535211267609E-2</c:v>
                </c:pt>
                <c:pt idx="3">
                  <c:v>0.54929577464788737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3-48FB-88E5-34351B28A6FD}"/>
            </c:ext>
          </c:extLst>
        </c:ser>
        <c:ser>
          <c:idx val="1"/>
          <c:order val="1"/>
          <c:tx>
            <c:strRef>
              <c:f>'RESULTADO FINAL'!$EY$16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'RESULTADO FINAL'!$EY$17:$EY$20</c:f>
              <c:numCache>
                <c:formatCode>###0.0%</c:formatCode>
                <c:ptCount val="4"/>
                <c:pt idx="0">
                  <c:v>0.33333333333333326</c:v>
                </c:pt>
                <c:pt idx="1">
                  <c:v>0</c:v>
                </c:pt>
                <c:pt idx="2">
                  <c:v>0.23809523809523805</c:v>
                </c:pt>
                <c:pt idx="3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3-48FB-88E5-34351B28A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546937882764655"/>
          <c:y val="0.2690966754155730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 FINAL'!$EX$16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'RESULTADO FINAL'!$EX$24:$EX$26</c:f>
              <c:numCache>
                <c:formatCode>###0.0%</c:formatCode>
                <c:ptCount val="3"/>
                <c:pt idx="0">
                  <c:v>0.16901408450704225</c:v>
                </c:pt>
                <c:pt idx="1">
                  <c:v>0.83098591549295775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2-414F-88F0-536B07346C70}"/>
            </c:ext>
          </c:extLst>
        </c:ser>
        <c:ser>
          <c:idx val="1"/>
          <c:order val="1"/>
          <c:tx>
            <c:strRef>
              <c:f>'RESULTADO FINAL'!$EY$16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'RESULTADO FINAL'!$EY$24:$EY$26</c:f>
              <c:numCache>
                <c:formatCode>###0.0%</c:formatCode>
                <c:ptCount val="3"/>
                <c:pt idx="0">
                  <c:v>4.7619047619047616E-2</c:v>
                </c:pt>
                <c:pt idx="1">
                  <c:v>0.80952380952380953</c:v>
                </c:pt>
                <c:pt idx="2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2-414F-88F0-536B07346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380271216098002"/>
          <c:y val="0.2042818606007582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Box Plot with Outliers</a:t>
            </a:r>
          </a:p>
          <a:p>
            <a:pPr>
              <a:defRPr/>
            </a:pPr>
            <a:r>
              <a:rPr lang="en-US" sz="1400"/>
              <a:t>COMPARACIÓN MEDICIÓN RUGA </a:t>
            </a:r>
            <a:r>
              <a:rPr lang="en-US" sz="1400" baseline="0"/>
              <a:t>SECUNDARIAS</a:t>
            </a:r>
            <a:endParaRPr lang="en-US" sz="14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91573807197665"/>
          <c:y val="0.24701942973851818"/>
          <c:w val="0.85672747295920681"/>
          <c:h val="0.583439305581682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55D-4D74-9F8E-23A31B1CB9CF}"/>
            </c:ext>
          </c:extLst>
        </c:ser>
        <c:ser>
          <c:idx val="1"/>
          <c:order val="1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55D-4D74-9F8E-23A31B1CB9CF}"/>
            </c:ext>
          </c:extLst>
        </c:ser>
        <c:ser>
          <c:idx val="2"/>
          <c:order val="2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455D-4D74-9F8E-23A31B1CB9CF}"/>
            </c:ext>
          </c:extLst>
        </c:ser>
        <c:ser>
          <c:idx val="3"/>
          <c:order val="3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'RESULTADO FINAL'!#REF!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55D-4D74-9F8E-23A31B1C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736816"/>
        <c:axId val="78973931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5D-4D74-9F8E-23A31B1CB9CF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xVal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5D-4D74-9F8E-23A31B1C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736816"/>
        <c:axId val="789739312"/>
      </c:scatterChart>
      <c:catAx>
        <c:axId val="78973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/>
            </a:pPr>
            <a:endParaRPr lang="en-US"/>
          </a:p>
        </c:txPr>
        <c:crossAx val="789739312"/>
        <c:crosses val="autoZero"/>
        <c:auto val="1"/>
        <c:lblAlgn val="ctr"/>
        <c:lblOffset val="100"/>
        <c:noMultiLvlLbl val="0"/>
      </c:catAx>
      <c:valAx>
        <c:axId val="78973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97368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Box Plot with Outliers</a:t>
            </a:r>
          </a:p>
          <a:p>
            <a:pPr>
              <a:defRPr/>
            </a:pPr>
            <a:r>
              <a:rPr lang="en-US" sz="1200"/>
              <a:t>COMPARACIÓN</a:t>
            </a:r>
            <a:r>
              <a:rPr lang="en-US" sz="1200" baseline="0"/>
              <a:t> MEDICIÓN RUGA FRAGMENTARIAS</a:t>
            </a:r>
            <a:endParaRPr lang="en-US" sz="1200"/>
          </a:p>
        </c:rich>
      </c:tx>
      <c:layout>
        <c:manualLayout>
          <c:xMode val="edge"/>
          <c:yMode val="edge"/>
          <c:x val="0.15792676762288799"/>
          <c:y val="2.31481481481481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098638717738649"/>
          <c:y val="0.24701942973851818"/>
          <c:w val="0.88901361282261349"/>
          <c:h val="0.638979871543360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435-4B64-A264-CF9F3A3580F1}"/>
            </c:ext>
          </c:extLst>
        </c:ser>
        <c:ser>
          <c:idx val="1"/>
          <c:order val="1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3435-4B64-A264-CF9F3A3580F1}"/>
            </c:ext>
          </c:extLst>
        </c:ser>
        <c:ser>
          <c:idx val="2"/>
          <c:order val="2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435-4B64-A264-CF9F3A3580F1}"/>
            </c:ext>
          </c:extLst>
        </c:ser>
        <c:ser>
          <c:idx val="3"/>
          <c:order val="3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'RESULTADO FINAL'!#REF!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3435-4B64-A264-CF9F3A35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8368752"/>
        <c:axId val="718371664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435-4B64-A264-CF9F3A3580F1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4</c:v>
              </c:pt>
            </c:numLit>
          </c:xVal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435-4B64-A264-CF9F3A35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368752"/>
        <c:axId val="718371664"/>
      </c:scatterChart>
      <c:catAx>
        <c:axId val="71836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8371664"/>
        <c:crosses val="autoZero"/>
        <c:auto val="1"/>
        <c:lblAlgn val="ctr"/>
        <c:lblOffset val="100"/>
        <c:noMultiLvlLbl val="0"/>
      </c:catAx>
      <c:valAx>
        <c:axId val="71837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36875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COMPARACION</a:t>
            </a:r>
            <a:r>
              <a:rPr lang="es-CO" sz="1200" b="1" baseline="0"/>
              <a:t> DE LAS LOGITUDES A NIVEL DE LAS RUGAS PRIMARIAS, SECUNDARIAS Y FRAGMENTARIAS </a:t>
            </a:r>
            <a:endParaRPr lang="es-CO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51-4616-8C53-BA7E38007CAE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51-4616-8C53-BA7E38007CAE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51-4616-8C53-BA7E38007CAE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51-4616-8C53-BA7E38007CAE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51-4616-8C53-BA7E38007CAE}"/>
              </c:ext>
            </c:extLst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351-4616-8C53-BA7E38007CAE}"/>
              </c:ext>
            </c:extLst>
          </c:dPt>
          <c:dLbls>
            <c:dLbl>
              <c:idx val="4"/>
              <c:tx>
                <c:rich>
                  <a:bodyPr/>
                  <a:lstStyle/>
                  <a:p>
                    <a:fld id="{7915548E-8B2D-4A2F-836F-0F67B938E70A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B351-4616-8C53-BA7E38007CAE}"/>
                </c:ext>
              </c:extLst>
            </c:dLbl>
            <c:dLbl>
              <c:idx val="5"/>
              <c:layout>
                <c:manualLayout>
                  <c:x val="-5.5555555555556572E-3"/>
                  <c:y val="-1.2422360248447204E-2"/>
                </c:manualLayout>
              </c:layout>
              <c:tx>
                <c:rich>
                  <a:bodyPr/>
                  <a:lstStyle/>
                  <a:p>
                    <a:fld id="{63C2F06E-1701-4093-83D4-BF06085970F5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351-4616-8C53-BA7E38007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'RESULTADO FINAL'!$FM$6:$FN$17</c:f>
              <c:multiLvlStrCache>
                <c:ptCount val="12"/>
                <c:lvl>
                  <c:pt idx="0">
                    <c:v>AGENESIA</c:v>
                  </c:pt>
                  <c:pt idx="1">
                    <c:v>SUPER</c:v>
                  </c:pt>
                  <c:pt idx="2">
                    <c:v>AGENESIA</c:v>
                  </c:pt>
                  <c:pt idx="3">
                    <c:v>SUPER</c:v>
                  </c:pt>
                  <c:pt idx="4">
                    <c:v>AGENESIA</c:v>
                  </c:pt>
                  <c:pt idx="5">
                    <c:v>SUPER</c:v>
                  </c:pt>
                  <c:pt idx="6">
                    <c:v>AGENESIA</c:v>
                  </c:pt>
                  <c:pt idx="7">
                    <c:v>SUPER</c:v>
                  </c:pt>
                  <c:pt idx="8">
                    <c:v>AGENESIA</c:v>
                  </c:pt>
                  <c:pt idx="9">
                    <c:v>SUPER</c:v>
                  </c:pt>
                  <c:pt idx="10">
                    <c:v>AGENESIA</c:v>
                  </c:pt>
                  <c:pt idx="11">
                    <c:v>SUPER</c:v>
                  </c:pt>
                </c:lvl>
                <c:lvl>
                  <c:pt idx="0">
                    <c:v>MEDICION RUGA DER</c:v>
                  </c:pt>
                  <c:pt idx="2">
                    <c:v>MEDICION RUGA IZQ</c:v>
                  </c:pt>
                  <c:pt idx="4">
                    <c:v>MED.SECUN DER (p&lt;0.05)</c:v>
                  </c:pt>
                  <c:pt idx="6">
                    <c:v>MED.SECUN IZ</c:v>
                  </c:pt>
                  <c:pt idx="8">
                    <c:v>MED.FRAG DER</c:v>
                  </c:pt>
                  <c:pt idx="10">
                    <c:v>MED.FRAG IZQ</c:v>
                  </c:pt>
                </c:lvl>
              </c:multiLvlStrCache>
            </c:multiLvlStrRef>
          </c:cat>
          <c:val>
            <c:numRef>
              <c:f>'RESULTADO FINAL'!$FP$6:$FP$17</c:f>
              <c:numCache>
                <c:formatCode>0.00</c:formatCode>
                <c:ptCount val="12"/>
                <c:pt idx="0">
                  <c:v>8.97887323943662</c:v>
                </c:pt>
                <c:pt idx="1">
                  <c:v>8.6528571428571439</c:v>
                </c:pt>
                <c:pt idx="2">
                  <c:v>8.992112676056335</c:v>
                </c:pt>
                <c:pt idx="3">
                  <c:v>8.7305882352941175</c:v>
                </c:pt>
                <c:pt idx="4">
                  <c:v>6.4993333333333343</c:v>
                </c:pt>
                <c:pt idx="5">
                  <c:v>5.0566666666666675</c:v>
                </c:pt>
                <c:pt idx="6">
                  <c:v>6.3199999999999985</c:v>
                </c:pt>
                <c:pt idx="7">
                  <c:v>5.9137500000000003</c:v>
                </c:pt>
                <c:pt idx="8">
                  <c:v>3.3099999999999996</c:v>
                </c:pt>
                <c:pt idx="9">
                  <c:v>2.8366666666666664</c:v>
                </c:pt>
                <c:pt idx="10">
                  <c:v>3.4282142857142861</c:v>
                </c:pt>
                <c:pt idx="11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351-4616-8C53-BA7E38007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24336"/>
        <c:axId val="520634592"/>
      </c:barChart>
      <c:catAx>
        <c:axId val="52062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34592"/>
        <c:crosses val="autoZero"/>
        <c:auto val="1"/>
        <c:lblAlgn val="ctr"/>
        <c:lblOffset val="100"/>
        <c:noMultiLvlLbl val="0"/>
      </c:catAx>
      <c:valAx>
        <c:axId val="5206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2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TIPO DIRECCION 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 FINAL'!$EX$16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'RESULTADO FINAL'!$EX$17:$EX$20</c:f>
              <c:numCache>
                <c:formatCode>###0.0%</c:formatCode>
                <c:ptCount val="4"/>
                <c:pt idx="0">
                  <c:v>0.21126760563380281</c:v>
                </c:pt>
                <c:pt idx="1">
                  <c:v>0.16901408450704225</c:v>
                </c:pt>
                <c:pt idx="2">
                  <c:v>7.0422535211267609E-2</c:v>
                </c:pt>
                <c:pt idx="3">
                  <c:v>0.54929577464788737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A-4F65-B125-BD4912C0B41E}"/>
            </c:ext>
          </c:extLst>
        </c:ser>
        <c:ser>
          <c:idx val="1"/>
          <c:order val="1"/>
          <c:tx>
            <c:strRef>
              <c:f>'RESULTADO FINAL'!$EY$16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'RESULTADO FINAL'!$EY$17:$EY$20</c:f>
              <c:numCache>
                <c:formatCode>###0.0%</c:formatCode>
                <c:ptCount val="4"/>
                <c:pt idx="0">
                  <c:v>0.33333333333333326</c:v>
                </c:pt>
                <c:pt idx="1">
                  <c:v>0</c:v>
                </c:pt>
                <c:pt idx="2">
                  <c:v>0.23809523809523805</c:v>
                </c:pt>
                <c:pt idx="3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A-4F65-B125-BD4912C0B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546937882764655"/>
          <c:y val="0.2690966754155730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 FINAL'!$EX$16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'RESULTADO FINAL'!$EX$24:$EX$26</c:f>
              <c:numCache>
                <c:formatCode>###0.0%</c:formatCode>
                <c:ptCount val="3"/>
                <c:pt idx="0">
                  <c:v>0.16901408450704225</c:v>
                </c:pt>
                <c:pt idx="1">
                  <c:v>0.83098591549295775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E-42A5-9429-A80BC5B66145}"/>
            </c:ext>
          </c:extLst>
        </c:ser>
        <c:ser>
          <c:idx val="1"/>
          <c:order val="1"/>
          <c:tx>
            <c:strRef>
              <c:f>'RESULTADO FINAL'!$EY$16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'RESULTADO FINAL'!$EY$24:$EY$26</c:f>
              <c:numCache>
                <c:formatCode>###0.0%</c:formatCode>
                <c:ptCount val="3"/>
                <c:pt idx="0">
                  <c:v>4.7619047619047616E-2</c:v>
                </c:pt>
                <c:pt idx="1">
                  <c:v>0.80952380952380953</c:v>
                </c:pt>
                <c:pt idx="2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BE-42A5-9429-A80BC5B66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380271216098002"/>
          <c:y val="0.2042818606007582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Box Plot with Outliers</a:t>
            </a:r>
          </a:p>
          <a:p>
            <a:pPr>
              <a:defRPr/>
            </a:pPr>
            <a:r>
              <a:rPr lang="en-US" sz="1400"/>
              <a:t>COMPARACIÓN MEDICIÓN RUGA </a:t>
            </a:r>
            <a:r>
              <a:rPr lang="en-US" sz="1400" baseline="0"/>
              <a:t>SECUNDARIAS</a:t>
            </a:r>
            <a:endParaRPr lang="en-US" sz="14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91573807197665"/>
          <c:y val="0.24701942973851818"/>
          <c:w val="0.85672747295920681"/>
          <c:h val="0.583439305581682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'Grafica 4'!#REF!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'Grafica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4'!#REF!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F85-4AA2-A2DD-00684D874DBD}"/>
            </c:ext>
          </c:extLst>
        </c:ser>
        <c:ser>
          <c:idx val="1"/>
          <c:order val="1"/>
          <c:tx>
            <c:strRef>
              <c:f>'Grafica 4'!#REF!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'Grafica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4'!#REF!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6F85-4AA2-A2DD-00684D874DBD}"/>
            </c:ext>
          </c:extLst>
        </c:ser>
        <c:ser>
          <c:idx val="2"/>
          <c:order val="2"/>
          <c:tx>
            <c:strRef>
              <c:f>'Grafica 4'!#REF!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'Grafica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4'!#REF!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6F85-4AA2-A2DD-00684D874DBD}"/>
            </c:ext>
          </c:extLst>
        </c:ser>
        <c:ser>
          <c:idx val="3"/>
          <c:order val="3"/>
          <c:tx>
            <c:strRef>
              <c:f>'Grafica 4'!#REF!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'Grafica 4'!#REF!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</c:errBars>
          <c:val>
            <c:numRef>
              <c:f>'Grafica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'Grafica 4'!#REF!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6F85-4AA2-A2DD-00684D87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736816"/>
        <c:axId val="78973931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'Grafica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85-4AA2-A2DD-00684D874DBD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xVal>
          <c:yVal>
            <c:numRef>
              <c:f>'Grafica 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F85-4AA2-A2DD-00684D874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736816"/>
        <c:axId val="789739312"/>
      </c:scatterChart>
      <c:catAx>
        <c:axId val="78973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/>
            </a:pPr>
            <a:endParaRPr lang="en-US"/>
          </a:p>
        </c:txPr>
        <c:crossAx val="789739312"/>
        <c:crosses val="autoZero"/>
        <c:auto val="1"/>
        <c:lblAlgn val="ctr"/>
        <c:lblOffset val="100"/>
        <c:noMultiLvlLbl val="0"/>
      </c:catAx>
      <c:valAx>
        <c:axId val="78973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97368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158</xdr:col>
      <xdr:colOff>128587</xdr:colOff>
      <xdr:row>13</xdr:row>
      <xdr:rowOff>161925</xdr:rowOff>
    </xdr:from>
    <xdr:to>
      <xdr:col>165</xdr:col>
      <xdr:colOff>185737</xdr:colOff>
      <xdr:row>29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663351-93EC-4F10-97B7-9175C96A6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152</xdr:col>
      <xdr:colOff>14287</xdr:colOff>
      <xdr:row>30</xdr:row>
      <xdr:rowOff>76200</xdr:rowOff>
    </xdr:from>
    <xdr:to>
      <xdr:col>158</xdr:col>
      <xdr:colOff>719137</xdr:colOff>
      <xdr:row>44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1ACD03-24AE-4B34-ACD6-144355A09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152</xdr:col>
      <xdr:colOff>0</xdr:colOff>
      <xdr:row>46</xdr:row>
      <xdr:rowOff>0</xdr:rowOff>
    </xdr:from>
    <xdr:to>
      <xdr:col>158</xdr:col>
      <xdr:colOff>704850</xdr:colOff>
      <xdr:row>59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164E86-B60C-44F3-902D-EB66523CE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218</xdr:col>
      <xdr:colOff>122464</xdr:colOff>
      <xdr:row>11</xdr:row>
      <xdr:rowOff>76200</xdr:rowOff>
    </xdr:from>
    <xdr:to>
      <xdr:col>226</xdr:col>
      <xdr:colOff>136071</xdr:colOff>
      <xdr:row>24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06009C-0208-4339-A199-6F6262ACB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228</xdr:col>
      <xdr:colOff>540204</xdr:colOff>
      <xdr:row>10</xdr:row>
      <xdr:rowOff>176893</xdr:rowOff>
    </xdr:from>
    <xdr:to>
      <xdr:col>234</xdr:col>
      <xdr:colOff>242207</xdr:colOff>
      <xdr:row>23</xdr:row>
      <xdr:rowOff>110218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A59A52-15B8-45A2-9DBB-E87547ACA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0.48032</cdr:y>
    </cdr:from>
    <cdr:to>
      <cdr:x>0.05371</cdr:x>
      <cdr:y>0.6422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ECB3F3A-3100-4702-AD44-828CCC8D4CD3}"/>
            </a:ext>
          </a:extLst>
        </cdr:cNvPr>
        <cdr:cNvSpPr txBox="1"/>
      </cdr:nvSpPr>
      <cdr:spPr>
        <a:xfrm xmlns:a="http://schemas.openxmlformats.org/drawingml/2006/main" rot="16200000">
          <a:off x="-157390" y="1411059"/>
          <a:ext cx="444047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/>
            <a:t>mm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0.01183</cdr:x>
      <cdr:y>0.3725</cdr:y>
    </cdr:from>
    <cdr:to>
      <cdr:x>0.06209</cdr:x>
      <cdr:y>0.53437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66B779B-CB97-4A64-9E25-D728504A365D}"/>
            </a:ext>
          </a:extLst>
        </cdr:cNvPr>
        <cdr:cNvSpPr txBox="1"/>
      </cdr:nvSpPr>
      <cdr:spPr>
        <a:xfrm xmlns:a="http://schemas.openxmlformats.org/drawingml/2006/main" rot="16200000">
          <a:off x="-55788" y="1149801"/>
          <a:ext cx="451757" cy="2313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/>
            <a:t>mm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0.48032</cdr:y>
    </cdr:from>
    <cdr:to>
      <cdr:x>0.05371</cdr:x>
      <cdr:y>0.6422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ECB3F3A-3100-4702-AD44-828CCC8D4CD3}"/>
            </a:ext>
          </a:extLst>
        </cdr:cNvPr>
        <cdr:cNvSpPr txBox="1"/>
      </cdr:nvSpPr>
      <cdr:spPr>
        <a:xfrm xmlns:a="http://schemas.openxmlformats.org/drawingml/2006/main" rot="16200000">
          <a:off x="-157390" y="1411059"/>
          <a:ext cx="444047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/>
            <a:t>mm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374650</xdr:colOff>
      <xdr:row>19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EB0DFB-A138-4421-8B00-79C116229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323850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811517-E3C9-43E2-A939-CD0932ABE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395287</xdr:colOff>
      <xdr:row>17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7C3807-757D-4E82-B161-F55973387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32657</xdr:colOff>
      <xdr:row>17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7811E0-4BD1-4720-B210-D36FEBA47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0.01183</cdr:x>
      <cdr:y>0.3725</cdr:y>
    </cdr:from>
    <cdr:to>
      <cdr:x>0.06209</cdr:x>
      <cdr:y>0.53437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66B779B-CB97-4A64-9E25-D728504A365D}"/>
            </a:ext>
          </a:extLst>
        </cdr:cNvPr>
        <cdr:cNvSpPr txBox="1"/>
      </cdr:nvSpPr>
      <cdr:spPr>
        <a:xfrm xmlns:a="http://schemas.openxmlformats.org/drawingml/2006/main" rot="16200000">
          <a:off x="-55788" y="1149801"/>
          <a:ext cx="451757" cy="2313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/>
            <a:t>mm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606878</xdr:colOff>
      <xdr:row>17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478E1-0F67-404A-9224-6AE4401FA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F7EF-769E-40CE-A8D8-B91D8CC3CD16}">
  <dimension ref="A1:IA189"/>
  <sheetViews>
    <sheetView tabSelected="1" topLeftCell="CK1" zoomScale="40" zoomScaleNormal="40" workbookViewId="0">
      <selection activeCell="FM2" sqref="FM2:FN3"/>
    </sheetView>
  </sheetViews>
  <sheetFormatPr defaultColWidth="11" defaultRowHeight="15.75"/>
  <cols>
    <col min="1" max="1" width="25.875" style="4" customWidth="1"/>
    <col min="2" max="2" width="2.5" style="4" customWidth="1"/>
    <col min="3" max="3" width="55.5" style="4" bestFit="1" customWidth="1"/>
    <col min="4" max="4" width="2.375" style="4" customWidth="1"/>
    <col min="5" max="5" width="6.125" customWidth="1"/>
    <col min="6" max="6" width="9.5" customWidth="1"/>
    <col min="7" max="7" width="6.625" style="32" bestFit="1" customWidth="1"/>
    <col min="8" max="8" width="6.375" customWidth="1"/>
    <col min="9" max="9" width="6.625" style="32" bestFit="1" customWidth="1"/>
    <col min="10" max="10" width="5.625" bestFit="1" customWidth="1"/>
    <col min="11" max="11" width="6.625" style="32" bestFit="1" customWidth="1"/>
    <col min="12" max="12" width="2.625" customWidth="1"/>
    <col min="13" max="13" width="10.125" style="42" customWidth="1"/>
    <col min="14" max="14" width="12.125" customWidth="1"/>
    <col min="15" max="15" width="9.5" bestFit="1" customWidth="1"/>
    <col min="16" max="16" width="6.625" style="32" bestFit="1" customWidth="1"/>
    <col min="17" max="17" width="6.375" bestFit="1" customWidth="1"/>
    <col min="18" max="18" width="6.625" style="32" bestFit="1" customWidth="1"/>
    <col min="19" max="19" width="5.625" bestFit="1" customWidth="1"/>
    <col min="20" max="20" width="6.625" style="32" bestFit="1" customWidth="1"/>
    <col min="21" max="21" width="11" customWidth="1"/>
    <col min="22" max="22" width="14" style="42" customWidth="1"/>
    <col min="23" max="23" width="11.125" customWidth="1"/>
    <col min="24" max="24" width="9.5" bestFit="1" customWidth="1"/>
    <col min="25" max="25" width="6.375" bestFit="1" customWidth="1"/>
    <col min="26" max="26" width="5.625" bestFit="1" customWidth="1"/>
    <col min="27" max="27" width="2.125" customWidth="1"/>
    <col min="28" max="28" width="12.125" style="42" customWidth="1"/>
    <col min="29" max="29" width="12.125" customWidth="1"/>
    <col min="30" max="30" width="9.5" bestFit="1" customWidth="1"/>
    <col min="31" max="31" width="6.625" style="32" bestFit="1" customWidth="1"/>
    <col min="32" max="32" width="6.375" bestFit="1" customWidth="1"/>
    <col min="33" max="33" width="6.625" style="32" bestFit="1" customWidth="1"/>
    <col min="34" max="34" width="5.625" bestFit="1" customWidth="1"/>
    <col min="35" max="35" width="6.625" style="32" bestFit="1" customWidth="1"/>
    <col min="36" max="36" width="3.125" customWidth="1"/>
    <col min="37" max="37" width="12.125" style="42" customWidth="1"/>
    <col min="38" max="38" width="12.125" customWidth="1"/>
    <col min="39" max="39" width="9.5" bestFit="1" customWidth="1"/>
    <col min="40" max="40" width="6.625" style="32" bestFit="1" customWidth="1"/>
    <col min="41" max="41" width="6.375" bestFit="1" customWidth="1"/>
    <col min="42" max="42" width="6.625" style="32" bestFit="1" customWidth="1"/>
    <col min="43" max="43" width="5.625" bestFit="1" customWidth="1"/>
    <col min="44" max="44" width="6.625" style="32" bestFit="1" customWidth="1"/>
    <col min="45" max="45" width="4.375" customWidth="1"/>
    <col min="46" max="46" width="12.125" style="42" customWidth="1"/>
    <col min="47" max="47" width="12.125" customWidth="1"/>
    <col min="48" max="48" width="9.5" bestFit="1" customWidth="1"/>
    <col min="49" max="49" width="6.625" style="32" bestFit="1" customWidth="1"/>
    <col min="50" max="50" width="6.375" bestFit="1" customWidth="1"/>
    <col min="51" max="51" width="6.625" style="32" bestFit="1" customWidth="1"/>
    <col min="52" max="52" width="5.625" bestFit="1" customWidth="1"/>
    <col min="53" max="53" width="6.625" style="32" bestFit="1" customWidth="1"/>
    <col min="54" max="54" width="4.625" customWidth="1"/>
    <col min="55" max="55" width="11.5" style="42" customWidth="1"/>
    <col min="56" max="56" width="12.125" customWidth="1"/>
    <col min="57" max="57" width="9.5" bestFit="1" customWidth="1"/>
    <col min="58" max="58" width="6.625" style="32" bestFit="1" customWidth="1"/>
    <col min="59" max="59" width="6.375" bestFit="1" customWidth="1"/>
    <col min="60" max="60" width="6.625" style="32" bestFit="1" customWidth="1"/>
    <col min="61" max="61" width="5.625" bestFit="1" customWidth="1"/>
    <col min="62" max="62" width="6.625" style="32" bestFit="1" customWidth="1"/>
    <col min="63" max="63" width="3.625" customWidth="1"/>
    <col min="64" max="64" width="13.125" customWidth="1"/>
    <col min="65" max="65" width="9.5" bestFit="1" customWidth="1"/>
    <col min="66" max="66" width="6.625" style="32" bestFit="1" customWidth="1"/>
    <col min="67" max="67" width="6.375" bestFit="1" customWidth="1"/>
    <col min="68" max="68" width="6.625" style="32" bestFit="1" customWidth="1"/>
    <col min="69" max="69" width="5.625" bestFit="1" customWidth="1"/>
    <col min="70" max="70" width="6.625" style="32" bestFit="1" customWidth="1"/>
    <col min="71" max="71" width="3.5" customWidth="1"/>
    <col min="72" max="72" width="12.125" customWidth="1"/>
    <col min="73" max="73" width="2.875" customWidth="1"/>
    <col min="74" max="74" width="6.625" style="32" customWidth="1"/>
    <col min="75" max="75" width="2.875" customWidth="1"/>
    <col min="76" max="76" width="6.625" style="32" customWidth="1"/>
    <col min="77" max="77" width="5.875" customWidth="1"/>
    <col min="78" max="78" width="6.625" style="32" customWidth="1"/>
    <col min="79" max="79" width="3.625" customWidth="1"/>
    <col min="80" max="80" width="12.875" style="42" customWidth="1"/>
    <col min="82" max="82" width="9.5" bestFit="1" customWidth="1"/>
    <col min="83" max="83" width="6.875" style="32" bestFit="1" customWidth="1"/>
    <col min="84" max="84" width="6.375" bestFit="1" customWidth="1"/>
    <col min="85" max="85" width="6.875" style="32" bestFit="1" customWidth="1"/>
    <col min="86" max="86" width="5.625" bestFit="1" customWidth="1"/>
    <col min="87" max="87" width="6.875" style="32" bestFit="1" customWidth="1"/>
    <col min="88" max="88" width="3.125" customWidth="1"/>
    <col min="91" max="91" width="9.5" bestFit="1" customWidth="1"/>
    <col min="92" max="92" width="6.875" style="32" bestFit="1" customWidth="1"/>
    <col min="93" max="93" width="6.375" bestFit="1" customWidth="1"/>
    <col min="94" max="94" width="6.875" style="32" bestFit="1" customWidth="1"/>
    <col min="95" max="95" width="5.625" bestFit="1" customWidth="1"/>
    <col min="96" max="96" width="6.875" style="32" bestFit="1" customWidth="1"/>
    <col min="97" max="97" width="2" customWidth="1"/>
    <col min="98" max="98" width="11" style="42"/>
    <col min="100" max="100" width="9.5" bestFit="1" customWidth="1"/>
    <col min="101" max="101" width="6.375" bestFit="1" customWidth="1"/>
    <col min="102" max="102" width="5.625" bestFit="1" customWidth="1"/>
    <col min="103" max="103" width="9.5" bestFit="1" customWidth="1"/>
    <col min="104" max="104" width="6.375" bestFit="1" customWidth="1"/>
    <col min="105" max="105" width="5.625" bestFit="1" customWidth="1"/>
    <col min="106" max="106" width="3" customWidth="1"/>
    <col min="107" max="107" width="11" style="42"/>
    <col min="109" max="109" width="9.5" bestFit="1" customWidth="1"/>
    <col min="110" max="110" width="6.875" style="32" bestFit="1" customWidth="1"/>
    <col min="111" max="111" width="6.375" bestFit="1" customWidth="1"/>
    <col min="112" max="112" width="6.875" style="32" bestFit="1" customWidth="1"/>
    <col min="113" max="113" width="5.625" bestFit="1" customWidth="1"/>
    <col min="114" max="114" width="6.875" style="32" bestFit="1" customWidth="1"/>
    <col min="115" max="115" width="2.375" customWidth="1"/>
    <col min="118" max="118" width="9.5" bestFit="1" customWidth="1"/>
    <col min="119" max="119" width="6.875" style="32" bestFit="1" customWidth="1"/>
    <col min="120" max="120" width="6.375" bestFit="1" customWidth="1"/>
    <col min="121" max="121" width="6.875" style="32" bestFit="1" customWidth="1"/>
    <col min="122" max="122" width="5.625" bestFit="1" customWidth="1"/>
    <col min="123" max="123" width="6.875" style="32" bestFit="1" customWidth="1"/>
    <col min="124" max="124" width="2.625" customWidth="1"/>
    <col min="127" max="127" width="9.5" bestFit="1" customWidth="1"/>
    <col min="128" max="128" width="5.875" style="32" bestFit="1" customWidth="1"/>
    <col min="129" max="129" width="6.375" bestFit="1" customWidth="1"/>
    <col min="130" max="130" width="5.875" style="32" bestFit="1" customWidth="1"/>
    <col min="131" max="131" width="5.625" bestFit="1" customWidth="1"/>
    <col min="132" max="132" width="5.875" style="32" bestFit="1" customWidth="1"/>
    <col min="133" max="133" width="3" customWidth="1"/>
    <col min="136" max="136" width="9.5" bestFit="1" customWidth="1"/>
    <col min="137" max="137" width="6.875" style="32" bestFit="1" customWidth="1"/>
    <col min="138" max="138" width="6.375" bestFit="1" customWidth="1"/>
    <col min="139" max="139" width="6.875" style="32" bestFit="1" customWidth="1"/>
    <col min="140" max="140" width="5.625" bestFit="1" customWidth="1"/>
    <col min="141" max="141" width="6.875" style="32" bestFit="1" customWidth="1"/>
    <col min="142" max="142" width="4.125" customWidth="1"/>
    <col min="143" max="144" width="11" style="4"/>
    <col min="145" max="145" width="8.625" style="4" bestFit="1" customWidth="1"/>
    <col min="146" max="146" width="8.125" style="4" bestFit="1" customWidth="1"/>
    <col min="147" max="148" width="6.125" style="4" bestFit="1" customWidth="1"/>
    <col min="149" max="149" width="9.375" style="4" customWidth="1"/>
    <col min="150" max="150" width="3" style="4" customWidth="1"/>
    <col min="151" max="151" width="4.875" style="4" bestFit="1" customWidth="1"/>
    <col min="152" max="152" width="2" style="4" bestFit="1" customWidth="1"/>
    <col min="153" max="155" width="11.125" style="4" customWidth="1"/>
    <col min="156" max="156" width="6.125" style="4" bestFit="1" customWidth="1"/>
    <col min="157" max="157" width="8.5" style="4" customWidth="1"/>
    <col min="158" max="158" width="2.375" style="4" customWidth="1"/>
    <col min="159" max="159" width="18.625" style="4" bestFit="1" customWidth="1"/>
    <col min="160" max="160" width="2.875" style="4" bestFit="1" customWidth="1"/>
    <col min="161" max="161" width="5.5" style="4" bestFit="1" customWidth="1"/>
    <col min="162" max="162" width="7.625" style="4" customWidth="1"/>
    <col min="163" max="163" width="7" style="4" bestFit="1" customWidth="1"/>
    <col min="164" max="164" width="8.875" style="4" bestFit="1" customWidth="1"/>
    <col min="165" max="165" width="8.5" style="4" bestFit="1" customWidth="1"/>
    <col min="166" max="166" width="5.375" style="4" bestFit="1" customWidth="1"/>
    <col min="167" max="167" width="8.125" style="4" customWidth="1"/>
    <col min="168" max="168" width="3" style="4" customWidth="1"/>
    <col min="169" max="169" width="11" style="4"/>
    <col min="170" max="170" width="9" style="4" bestFit="1" customWidth="1"/>
    <col min="171" max="171" width="8.125" style="4" bestFit="1" customWidth="1"/>
    <col min="172" max="172" width="9" style="4" bestFit="1" customWidth="1"/>
    <col min="173" max="173" width="12.375" style="4" bestFit="1" customWidth="1"/>
    <col min="174" max="174" width="8.125" style="4" bestFit="1" customWidth="1"/>
    <col min="175" max="175" width="9" style="4" bestFit="1" customWidth="1"/>
    <col min="176" max="176" width="8.5" style="4" bestFit="1" customWidth="1"/>
    <col min="177" max="177" width="8.125" style="4" bestFit="1" customWidth="1"/>
    <col min="178" max="178" width="10" style="4" bestFit="1" customWidth="1"/>
    <col min="179" max="179" width="10.75" style="4" bestFit="1" customWidth="1"/>
    <col min="180" max="187" width="9.125" style="4" customWidth="1"/>
    <col min="188" max="188" width="2.5" style="4" customWidth="1"/>
    <col min="189" max="189" width="16.125" bestFit="1" customWidth="1"/>
    <col min="190" max="190" width="2.875" bestFit="1" customWidth="1"/>
    <col min="191" max="191" width="6.75" style="32" bestFit="1" customWidth="1"/>
    <col min="192" max="192" width="2.875" bestFit="1" customWidth="1"/>
    <col min="193" max="193" width="6.75" style="32" bestFit="1" customWidth="1"/>
    <col min="194" max="194" width="2.875" bestFit="1" customWidth="1"/>
    <col min="195" max="195" width="6.75" style="32" bestFit="1" customWidth="1"/>
    <col min="196" max="196" width="2.625" customWidth="1"/>
    <col min="197" max="197" width="16.125" bestFit="1" customWidth="1"/>
    <col min="198" max="198" width="2" bestFit="1" customWidth="1"/>
    <col min="199" max="199" width="6.75" style="32" bestFit="1" customWidth="1"/>
    <col min="200" max="200" width="2.875" bestFit="1" customWidth="1"/>
    <col min="201" max="201" width="6.75" style="32" bestFit="1" customWidth="1"/>
    <col min="202" max="202" width="2.875" bestFit="1" customWidth="1"/>
    <col min="203" max="203" width="6.75" style="32" bestFit="1" customWidth="1"/>
    <col min="204" max="205" width="11" style="4"/>
    <col min="206" max="206" width="4" customWidth="1"/>
    <col min="207" max="207" width="6.25" customWidth="1"/>
    <col min="208" max="208" width="11.5" bestFit="1" customWidth="1"/>
    <col min="209" max="209" width="8.25" bestFit="1" customWidth="1"/>
    <col min="210" max="210" width="9.125" bestFit="1" customWidth="1"/>
    <col min="211" max="211" width="5.375" bestFit="1" customWidth="1"/>
    <col min="212" max="212" width="8.25" bestFit="1" customWidth="1"/>
    <col min="213" max="213" width="9.125" bestFit="1" customWidth="1"/>
    <col min="214" max="214" width="5.375" bestFit="1" customWidth="1"/>
    <col min="215" max="215" width="8.25" bestFit="1" customWidth="1"/>
    <col min="216" max="216" width="9.125" bestFit="1" customWidth="1"/>
    <col min="217" max="217" width="5.375" bestFit="1" customWidth="1"/>
    <col min="218" max="218" width="3.375" customWidth="1"/>
    <col min="220" max="220" width="13.125" bestFit="1" customWidth="1"/>
    <col min="221" max="221" width="10.25" style="4" bestFit="1" customWidth="1"/>
    <col min="222" max="222" width="2.875" style="4" bestFit="1" customWidth="1"/>
    <col min="223" max="223" width="5.5" style="4" bestFit="1" customWidth="1"/>
    <col min="224" max="224" width="7.75" style="4" customWidth="1"/>
    <col min="225" max="225" width="7" style="4" bestFit="1" customWidth="1"/>
    <col min="226" max="226" width="8.875" style="4" bestFit="1" customWidth="1"/>
    <col min="227" max="227" width="8.5" style="4" bestFit="1" customWidth="1"/>
    <col min="228" max="228" width="4.375" style="4" bestFit="1" customWidth="1"/>
    <col min="229" max="229" width="9.375" style="4" customWidth="1"/>
    <col min="230" max="230" width="11" style="4"/>
    <col min="231" max="231" width="4.25" style="4" customWidth="1"/>
    <col min="232" max="233" width="18.375" style="4" bestFit="1" customWidth="1"/>
    <col min="234" max="234" width="5.375" style="4" bestFit="1" customWidth="1"/>
    <col min="235" max="235" width="6.875" style="4" bestFit="1" customWidth="1"/>
    <col min="236" max="16384" width="11" style="4"/>
  </cols>
  <sheetData>
    <row r="1" spans="1:235">
      <c r="A1" s="4" t="s">
        <v>0</v>
      </c>
      <c r="C1" s="4" t="s">
        <v>1</v>
      </c>
      <c r="CT1" s="42" t="s">
        <v>2</v>
      </c>
      <c r="EM1" s="5"/>
      <c r="EN1" s="5"/>
      <c r="EO1" s="5"/>
      <c r="EP1" s="5"/>
      <c r="EQ1" s="5"/>
      <c r="ER1" s="5"/>
      <c r="ES1" s="5"/>
      <c r="FC1" s="4" t="s">
        <v>3</v>
      </c>
    </row>
    <row r="2" spans="1:235" ht="30.75" customHeight="1">
      <c r="A2" s="4" t="s">
        <v>4</v>
      </c>
      <c r="C2" s="4" t="s">
        <v>5</v>
      </c>
      <c r="N2" t="s">
        <v>6</v>
      </c>
      <c r="W2" t="s">
        <v>6</v>
      </c>
      <c r="AC2" t="s">
        <v>6</v>
      </c>
      <c r="AL2" t="s">
        <v>6</v>
      </c>
      <c r="AU2" t="s">
        <v>6</v>
      </c>
      <c r="BD2" t="s">
        <v>6</v>
      </c>
      <c r="BL2" t="s">
        <v>7</v>
      </c>
      <c r="BT2" t="s">
        <v>2</v>
      </c>
      <c r="CC2" t="s">
        <v>2</v>
      </c>
      <c r="CL2" t="s">
        <v>2</v>
      </c>
      <c r="CT2" s="217"/>
      <c r="CU2" s="217"/>
      <c r="CV2" s="217" t="s">
        <v>8</v>
      </c>
      <c r="CW2" s="217"/>
      <c r="CX2" s="217"/>
      <c r="CY2" s="217" t="s">
        <v>9</v>
      </c>
      <c r="CZ2" s="217"/>
      <c r="DA2" s="217"/>
      <c r="DD2" t="s">
        <v>2</v>
      </c>
      <c r="DM2" t="s">
        <v>2</v>
      </c>
      <c r="DV2" t="s">
        <v>2</v>
      </c>
      <c r="DW2" s="32"/>
      <c r="DX2"/>
      <c r="DY2" s="32"/>
      <c r="DZ2"/>
      <c r="EE2" t="s">
        <v>2</v>
      </c>
      <c r="EM2" s="5" t="s">
        <v>10</v>
      </c>
      <c r="EN2" s="5"/>
      <c r="EO2" s="5"/>
      <c r="EP2" s="5"/>
      <c r="EQ2" s="5"/>
      <c r="ER2" s="5"/>
      <c r="ES2" s="5"/>
      <c r="FC2" s="218"/>
      <c r="FD2" s="195" t="s">
        <v>11</v>
      </c>
      <c r="FE2" s="195" t="s">
        <v>12</v>
      </c>
      <c r="FF2" s="195" t="s">
        <v>13</v>
      </c>
      <c r="FG2" s="195" t="s">
        <v>14</v>
      </c>
      <c r="FH2" s="195" t="s">
        <v>15</v>
      </c>
      <c r="FI2" s="195" t="s">
        <v>16</v>
      </c>
      <c r="FJ2" s="195" t="s">
        <v>17</v>
      </c>
      <c r="FK2" s="195" t="s">
        <v>18</v>
      </c>
      <c r="FM2" s="211"/>
      <c r="FN2" s="212"/>
      <c r="FO2" s="215" t="s">
        <v>11</v>
      </c>
      <c r="FP2" s="215" t="s">
        <v>12</v>
      </c>
      <c r="FQ2" s="207" t="s">
        <v>13</v>
      </c>
      <c r="FR2" s="207" t="s">
        <v>14</v>
      </c>
      <c r="FS2" s="207" t="s">
        <v>15</v>
      </c>
      <c r="FT2" s="207" t="s">
        <v>16</v>
      </c>
      <c r="FU2" s="207" t="s">
        <v>17</v>
      </c>
      <c r="FV2" s="209" t="s">
        <v>18</v>
      </c>
      <c r="FW2" s="209" t="s">
        <v>19</v>
      </c>
      <c r="FX2" s="74"/>
      <c r="FY2" s="74"/>
      <c r="FZ2" s="74"/>
      <c r="GA2" s="74"/>
      <c r="GB2" s="74"/>
      <c r="GC2" s="74"/>
      <c r="GD2" s="74"/>
      <c r="GE2" s="74"/>
      <c r="GG2" s="168" t="s">
        <v>20</v>
      </c>
      <c r="GH2" s="170"/>
      <c r="GI2" s="170"/>
      <c r="GJ2" s="170"/>
      <c r="GK2" s="169"/>
      <c r="GL2" s="168"/>
      <c r="GM2" s="169"/>
      <c r="GO2" s="168" t="s">
        <v>20</v>
      </c>
      <c r="GP2" s="170"/>
      <c r="GQ2" s="170"/>
      <c r="GR2" s="170"/>
      <c r="GS2" s="170"/>
      <c r="GT2" s="170"/>
      <c r="GU2" s="169"/>
      <c r="GY2" s="141"/>
      <c r="GZ2" s="142"/>
      <c r="HA2" s="145" t="s">
        <v>21</v>
      </c>
      <c r="HB2" s="146"/>
      <c r="HC2" s="147"/>
      <c r="HD2" s="148" t="s">
        <v>20</v>
      </c>
      <c r="HE2" s="149"/>
      <c r="HF2" s="150"/>
      <c r="HG2" s="148" t="s">
        <v>22</v>
      </c>
      <c r="HH2" s="149"/>
      <c r="HI2" s="150"/>
      <c r="HK2" s="113" t="s">
        <v>23</v>
      </c>
      <c r="HL2" s="113" t="s">
        <v>24</v>
      </c>
      <c r="HM2" s="114" t="s">
        <v>25</v>
      </c>
      <c r="HN2" s="114" t="s">
        <v>11</v>
      </c>
      <c r="HO2" s="114" t="s">
        <v>12</v>
      </c>
      <c r="HP2" s="114" t="s">
        <v>13</v>
      </c>
      <c r="HQ2" s="114" t="s">
        <v>14</v>
      </c>
      <c r="HR2" s="114" t="s">
        <v>15</v>
      </c>
      <c r="HS2" s="114" t="s">
        <v>16</v>
      </c>
      <c r="HT2" s="114" t="s">
        <v>17</v>
      </c>
      <c r="HU2" s="114" t="s">
        <v>18</v>
      </c>
      <c r="HV2" s="114" t="s">
        <v>26</v>
      </c>
      <c r="HW2"/>
      <c r="HX2" t="s">
        <v>27</v>
      </c>
      <c r="HY2"/>
      <c r="HZ2"/>
      <c r="IA2"/>
    </row>
    <row r="3" spans="1:235">
      <c r="A3" s="4" t="s">
        <v>28</v>
      </c>
      <c r="C3" s="4" t="s">
        <v>29</v>
      </c>
      <c r="E3" t="s">
        <v>30</v>
      </c>
      <c r="BT3" s="30"/>
      <c r="BU3" s="118" t="s">
        <v>20</v>
      </c>
      <c r="BV3" s="118"/>
      <c r="BW3" s="118" t="s">
        <v>31</v>
      </c>
      <c r="BX3" s="118"/>
      <c r="BY3" s="117" t="s">
        <v>32</v>
      </c>
      <c r="BZ3" s="117"/>
      <c r="CC3" s="15"/>
      <c r="CD3" s="15" t="s">
        <v>20</v>
      </c>
      <c r="CE3" s="38" t="s">
        <v>33</v>
      </c>
      <c r="CF3" s="15" t="s">
        <v>31</v>
      </c>
      <c r="CG3" s="38" t="s">
        <v>33</v>
      </c>
      <c r="CH3" s="15" t="s">
        <v>32</v>
      </c>
      <c r="CI3" s="39" t="s">
        <v>33</v>
      </c>
      <c r="CL3" s="15"/>
      <c r="CM3" s="15" t="s">
        <v>20</v>
      </c>
      <c r="CN3" s="38" t="s">
        <v>33</v>
      </c>
      <c r="CO3" s="15" t="s">
        <v>31</v>
      </c>
      <c r="CP3" s="38" t="s">
        <v>33</v>
      </c>
      <c r="CQ3" s="15" t="s">
        <v>32</v>
      </c>
      <c r="CR3" s="39" t="s">
        <v>33</v>
      </c>
      <c r="CT3" s="217"/>
      <c r="CU3" s="217"/>
      <c r="CV3" s="15" t="s">
        <v>20</v>
      </c>
      <c r="CW3" s="15" t="s">
        <v>31</v>
      </c>
      <c r="CX3" s="15" t="s">
        <v>32</v>
      </c>
      <c r="CY3" s="15" t="s">
        <v>20</v>
      </c>
      <c r="CZ3" s="15" t="s">
        <v>31</v>
      </c>
      <c r="DA3" s="15" t="s">
        <v>32</v>
      </c>
      <c r="DD3" s="15"/>
      <c r="DE3" s="15" t="s">
        <v>20</v>
      </c>
      <c r="DF3" s="38" t="s">
        <v>33</v>
      </c>
      <c r="DG3" s="15" t="s">
        <v>31</v>
      </c>
      <c r="DH3" s="38" t="s">
        <v>33</v>
      </c>
      <c r="DI3" s="15" t="s">
        <v>32</v>
      </c>
      <c r="DJ3" s="39" t="s">
        <v>33</v>
      </c>
      <c r="DM3" s="15"/>
      <c r="DN3" s="15" t="s">
        <v>20</v>
      </c>
      <c r="DO3" s="38" t="s">
        <v>33</v>
      </c>
      <c r="DP3" s="15" t="s">
        <v>31</v>
      </c>
      <c r="DQ3" s="38" t="s">
        <v>33</v>
      </c>
      <c r="DR3" s="15" t="s">
        <v>32</v>
      </c>
      <c r="DS3" s="39" t="s">
        <v>33</v>
      </c>
      <c r="DV3" s="15"/>
      <c r="DW3" s="15" t="s">
        <v>20</v>
      </c>
      <c r="DX3" s="38" t="s">
        <v>33</v>
      </c>
      <c r="DY3" s="15" t="s">
        <v>31</v>
      </c>
      <c r="DZ3" s="38" t="s">
        <v>33</v>
      </c>
      <c r="EA3" s="15" t="s">
        <v>32</v>
      </c>
      <c r="EB3" s="39" t="s">
        <v>33</v>
      </c>
      <c r="EE3" s="15"/>
      <c r="EF3" s="15" t="s">
        <v>20</v>
      </c>
      <c r="EG3" s="38" t="s">
        <v>33</v>
      </c>
      <c r="EH3" s="15" t="s">
        <v>31</v>
      </c>
      <c r="EI3" s="38" t="s">
        <v>33</v>
      </c>
      <c r="EJ3" s="15" t="s">
        <v>32</v>
      </c>
      <c r="EK3" s="39" t="s">
        <v>33</v>
      </c>
      <c r="EM3" s="131" t="s">
        <v>10</v>
      </c>
      <c r="EN3" s="132"/>
      <c r="EO3" s="133"/>
      <c r="EP3" s="128" t="s">
        <v>34</v>
      </c>
      <c r="EQ3" s="129"/>
      <c r="ER3" s="126" t="s">
        <v>35</v>
      </c>
      <c r="ES3" s="124" t="s">
        <v>36</v>
      </c>
      <c r="EU3" s="206" t="s">
        <v>37</v>
      </c>
      <c r="EV3" s="206"/>
      <c r="EW3" s="206"/>
      <c r="EX3" s="206" t="s">
        <v>34</v>
      </c>
      <c r="EY3" s="206"/>
      <c r="EZ3" s="191" t="s">
        <v>35</v>
      </c>
      <c r="FA3" s="192" t="s">
        <v>36</v>
      </c>
      <c r="FC3" s="218"/>
      <c r="FD3" s="195"/>
      <c r="FE3" s="195"/>
      <c r="FF3" s="195"/>
      <c r="FG3" s="195"/>
      <c r="FH3" s="195"/>
      <c r="FI3" s="195"/>
      <c r="FJ3" s="195"/>
      <c r="FK3" s="195"/>
      <c r="FM3" s="213"/>
      <c r="FN3" s="214"/>
      <c r="FO3" s="216"/>
      <c r="FP3" s="216"/>
      <c r="FQ3" s="208"/>
      <c r="FR3" s="208"/>
      <c r="FS3" s="208"/>
      <c r="FT3" s="208"/>
      <c r="FU3" s="208"/>
      <c r="FV3" s="210"/>
      <c r="FW3" s="210"/>
      <c r="FX3" s="74"/>
      <c r="FY3" s="74"/>
      <c r="FZ3" s="74"/>
      <c r="GA3" s="74"/>
      <c r="GB3" s="74"/>
      <c r="GC3" s="74"/>
      <c r="GD3" s="74"/>
      <c r="GE3" s="74"/>
      <c r="GG3" s="50" t="s">
        <v>38</v>
      </c>
      <c r="GH3" s="168" t="s">
        <v>39</v>
      </c>
      <c r="GI3" s="169"/>
      <c r="GJ3" s="168" t="s">
        <v>40</v>
      </c>
      <c r="GK3" s="169"/>
      <c r="GL3" s="168" t="s">
        <v>41</v>
      </c>
      <c r="GM3" s="169"/>
      <c r="GO3" s="50" t="s">
        <v>42</v>
      </c>
      <c r="GP3" s="168" t="s">
        <v>39</v>
      </c>
      <c r="GQ3" s="169"/>
      <c r="GR3" s="168" t="s">
        <v>40</v>
      </c>
      <c r="GS3" s="169"/>
      <c r="GT3" s="168" t="s">
        <v>41</v>
      </c>
      <c r="GU3" s="169"/>
      <c r="GY3" s="143"/>
      <c r="GZ3" s="144"/>
      <c r="HA3" s="106" t="s">
        <v>43</v>
      </c>
      <c r="HB3" s="106" t="s">
        <v>44</v>
      </c>
      <c r="HC3" s="106" t="s">
        <v>45</v>
      </c>
      <c r="HD3" s="106" t="s">
        <v>43</v>
      </c>
      <c r="HE3" s="106" t="s">
        <v>44</v>
      </c>
      <c r="HF3" s="106" t="s">
        <v>45</v>
      </c>
      <c r="HG3" s="106" t="s">
        <v>43</v>
      </c>
      <c r="HH3" s="106" t="s">
        <v>44</v>
      </c>
      <c r="HI3" s="106" t="s">
        <v>45</v>
      </c>
      <c r="HK3" s="139" t="s">
        <v>46</v>
      </c>
      <c r="HL3" s="139" t="s">
        <v>20</v>
      </c>
      <c r="HM3" s="1" t="s">
        <v>47</v>
      </c>
      <c r="HN3" s="1">
        <v>30</v>
      </c>
      <c r="HO3" s="19">
        <v>6.4993333333333316</v>
      </c>
      <c r="HP3" s="19">
        <v>0.23231663555821483</v>
      </c>
      <c r="HQ3" s="19">
        <v>6.24</v>
      </c>
      <c r="HR3" s="19">
        <v>8.42</v>
      </c>
      <c r="HS3" s="19">
        <v>4.2699999999999996</v>
      </c>
      <c r="HT3" s="19">
        <v>2.1950000000000003</v>
      </c>
      <c r="HU3" s="19">
        <v>5.6487154244179605E-2</v>
      </c>
      <c r="HV3" s="115">
        <v>3.7806384788270496E-2</v>
      </c>
      <c r="HW3"/>
      <c r="HX3" s="1" t="s">
        <v>48</v>
      </c>
      <c r="HY3" s="1" t="s">
        <v>49</v>
      </c>
      <c r="HZ3" s="1" t="s">
        <v>50</v>
      </c>
      <c r="IA3" s="1" t="s">
        <v>51</v>
      </c>
    </row>
    <row r="4" spans="1:235" ht="24.75">
      <c r="A4" s="4" t="s">
        <v>52</v>
      </c>
      <c r="C4" s="4" t="s">
        <v>53</v>
      </c>
      <c r="E4" s="15"/>
      <c r="F4" s="15" t="s">
        <v>20</v>
      </c>
      <c r="G4" s="38" t="s">
        <v>33</v>
      </c>
      <c r="H4" s="15" t="s">
        <v>31</v>
      </c>
      <c r="I4" s="38" t="s">
        <v>33</v>
      </c>
      <c r="J4" s="15" t="s">
        <v>32</v>
      </c>
      <c r="K4" s="39" t="s">
        <v>33</v>
      </c>
      <c r="L4" s="36"/>
      <c r="N4" s="15"/>
      <c r="O4" s="15" t="s">
        <v>20</v>
      </c>
      <c r="P4" s="38" t="s">
        <v>33</v>
      </c>
      <c r="Q4" s="15" t="s">
        <v>31</v>
      </c>
      <c r="R4" s="38" t="s">
        <v>33</v>
      </c>
      <c r="S4" s="15" t="s">
        <v>32</v>
      </c>
      <c r="T4" s="39" t="s">
        <v>33</v>
      </c>
      <c r="W4" s="15"/>
      <c r="X4" s="15" t="s">
        <v>20</v>
      </c>
      <c r="Y4" s="15" t="s">
        <v>31</v>
      </c>
      <c r="Z4" s="15" t="s">
        <v>32</v>
      </c>
      <c r="AC4" s="15"/>
      <c r="AD4" s="15" t="s">
        <v>20</v>
      </c>
      <c r="AE4" s="38" t="s">
        <v>33</v>
      </c>
      <c r="AF4" s="15" t="s">
        <v>31</v>
      </c>
      <c r="AG4" s="38" t="s">
        <v>33</v>
      </c>
      <c r="AH4" s="15" t="s">
        <v>32</v>
      </c>
      <c r="AI4" s="39" t="s">
        <v>33</v>
      </c>
      <c r="AJ4" s="36"/>
      <c r="AL4" s="15"/>
      <c r="AM4" s="15" t="s">
        <v>20</v>
      </c>
      <c r="AN4" s="38" t="s">
        <v>33</v>
      </c>
      <c r="AO4" s="15" t="s">
        <v>31</v>
      </c>
      <c r="AP4" s="38" t="s">
        <v>33</v>
      </c>
      <c r="AQ4" s="15" t="s">
        <v>32</v>
      </c>
      <c r="AR4" s="39" t="s">
        <v>33</v>
      </c>
      <c r="AU4" s="15"/>
      <c r="AV4" s="15" t="s">
        <v>20</v>
      </c>
      <c r="AW4" s="38" t="s">
        <v>33</v>
      </c>
      <c r="AX4" s="15" t="s">
        <v>31</v>
      </c>
      <c r="AY4" s="38" t="s">
        <v>33</v>
      </c>
      <c r="AZ4" s="15" t="s">
        <v>32</v>
      </c>
      <c r="BA4" s="39" t="s">
        <v>33</v>
      </c>
      <c r="BD4" s="15"/>
      <c r="BE4" s="15" t="s">
        <v>20</v>
      </c>
      <c r="BF4" s="38" t="s">
        <v>33</v>
      </c>
      <c r="BG4" s="15" t="s">
        <v>31</v>
      </c>
      <c r="BH4" s="38" t="s">
        <v>33</v>
      </c>
      <c r="BI4" s="15" t="s">
        <v>32</v>
      </c>
      <c r="BJ4" s="39" t="s">
        <v>33</v>
      </c>
      <c r="BL4" s="15" t="s">
        <v>54</v>
      </c>
      <c r="BM4" s="15" t="s">
        <v>20</v>
      </c>
      <c r="BN4" s="38" t="s">
        <v>33</v>
      </c>
      <c r="BO4" s="15" t="s">
        <v>31</v>
      </c>
      <c r="BP4" s="38" t="s">
        <v>33</v>
      </c>
      <c r="BQ4" s="15" t="s">
        <v>32</v>
      </c>
      <c r="BR4" s="39" t="s">
        <v>33</v>
      </c>
      <c r="BT4" s="15"/>
      <c r="BU4" s="30" t="s">
        <v>11</v>
      </c>
      <c r="BV4" s="31" t="s">
        <v>33</v>
      </c>
      <c r="BW4" s="30" t="s">
        <v>11</v>
      </c>
      <c r="BX4" s="31" t="s">
        <v>33</v>
      </c>
      <c r="BY4" s="30" t="s">
        <v>11</v>
      </c>
      <c r="BZ4" s="31" t="s">
        <v>33</v>
      </c>
      <c r="CB4" s="120" t="s">
        <v>55</v>
      </c>
      <c r="CC4" s="34">
        <v>12</v>
      </c>
      <c r="CD4" s="45">
        <v>14</v>
      </c>
      <c r="CE4" s="40">
        <f>+CD4/77</f>
        <v>0.18181818181818182</v>
      </c>
      <c r="CF4" s="35"/>
      <c r="CG4" s="40">
        <f>+CF4/22</f>
        <v>0</v>
      </c>
      <c r="CH4" s="35">
        <v>14</v>
      </c>
      <c r="CI4" s="41">
        <f>+CH4/99</f>
        <v>0.14141414141414141</v>
      </c>
      <c r="CK4" s="120" t="s">
        <v>56</v>
      </c>
      <c r="CL4" s="34">
        <v>12</v>
      </c>
      <c r="CM4" s="35">
        <v>14</v>
      </c>
      <c r="CN4" s="40">
        <f>+CM4/77</f>
        <v>0.18181818181818182</v>
      </c>
      <c r="CO4" s="35"/>
      <c r="CP4" s="40">
        <f>+CO4/22</f>
        <v>0</v>
      </c>
      <c r="CQ4" s="35">
        <v>14</v>
      </c>
      <c r="CR4" s="41">
        <f>+CQ4/99</f>
        <v>0.14141414141414141</v>
      </c>
      <c r="CT4" s="116" t="s">
        <v>57</v>
      </c>
      <c r="CU4" s="14">
        <v>12</v>
      </c>
      <c r="CV4" s="37">
        <v>8.6391666666666662</v>
      </c>
      <c r="CW4" s="37"/>
      <c r="CX4" s="37">
        <v>8.6391666666666662</v>
      </c>
      <c r="CY4" s="37">
        <v>1.1061025625085026</v>
      </c>
      <c r="CZ4" s="37"/>
      <c r="DA4" s="37">
        <v>1.1061025625085026</v>
      </c>
      <c r="DC4" s="120" t="s">
        <v>58</v>
      </c>
      <c r="DD4" s="34">
        <v>12</v>
      </c>
      <c r="DE4" s="35">
        <v>14</v>
      </c>
      <c r="DF4" s="40">
        <f>+DE4/77</f>
        <v>0.18181818181818182</v>
      </c>
      <c r="DG4" s="35"/>
      <c r="DH4" s="40">
        <f>+DG4/22</f>
        <v>0</v>
      </c>
      <c r="DI4" s="35">
        <v>14</v>
      </c>
      <c r="DJ4" s="41">
        <f>+DI4/99</f>
        <v>0.14141414141414141</v>
      </c>
      <c r="DL4" s="120" t="s">
        <v>59</v>
      </c>
      <c r="DM4" s="34">
        <v>12</v>
      </c>
      <c r="DN4" s="35">
        <v>14</v>
      </c>
      <c r="DO4" s="40">
        <f>+DN4/77</f>
        <v>0.18181818181818182</v>
      </c>
      <c r="DP4" s="35"/>
      <c r="DQ4" s="40">
        <f>+DP4/22</f>
        <v>0</v>
      </c>
      <c r="DR4" s="35">
        <v>14</v>
      </c>
      <c r="DS4" s="41">
        <f>+DR4/99</f>
        <v>0.14141414141414141</v>
      </c>
      <c r="DU4" s="188" t="s">
        <v>60</v>
      </c>
      <c r="DV4" s="34">
        <v>12</v>
      </c>
      <c r="DW4" s="35">
        <v>14</v>
      </c>
      <c r="DX4" s="40">
        <f>+DW4/77</f>
        <v>0.18181818181818182</v>
      </c>
      <c r="DY4" s="35"/>
      <c r="DZ4" s="40">
        <f>+DY4/22</f>
        <v>0</v>
      </c>
      <c r="EA4" s="35">
        <v>14</v>
      </c>
      <c r="EB4" s="41">
        <f>+EA4/99</f>
        <v>0.14141414141414141</v>
      </c>
      <c r="ED4" s="130" t="s">
        <v>61</v>
      </c>
      <c r="EE4" s="34">
        <v>12</v>
      </c>
      <c r="EF4" s="35">
        <v>14</v>
      </c>
      <c r="EG4" s="40">
        <f>+EF4/77</f>
        <v>0.18181818181818182</v>
      </c>
      <c r="EH4" s="35"/>
      <c r="EI4" s="40">
        <f>+EH4/22</f>
        <v>0</v>
      </c>
      <c r="EJ4" s="35">
        <v>14</v>
      </c>
      <c r="EK4" s="41">
        <f>+EJ4/99</f>
        <v>0.14141414141414141</v>
      </c>
      <c r="EM4" s="134"/>
      <c r="EN4" s="135"/>
      <c r="EO4" s="136"/>
      <c r="EP4" s="6" t="s">
        <v>20</v>
      </c>
      <c r="EQ4" s="6" t="s">
        <v>31</v>
      </c>
      <c r="ER4" s="127"/>
      <c r="ES4" s="125"/>
      <c r="EU4" s="206"/>
      <c r="EV4" s="206"/>
      <c r="EW4" s="206"/>
      <c r="EX4" s="6" t="s">
        <v>20</v>
      </c>
      <c r="EY4" s="6" t="s">
        <v>31</v>
      </c>
      <c r="EZ4" s="191"/>
      <c r="FA4" s="192"/>
      <c r="FC4" s="1" t="s">
        <v>62</v>
      </c>
      <c r="FD4" s="1">
        <v>49</v>
      </c>
      <c r="FE4" s="19">
        <v>23.923813477238131</v>
      </c>
      <c r="FF4" s="19">
        <v>1.127300426915629</v>
      </c>
      <c r="FG4" s="19">
        <v>21.663013698630138</v>
      </c>
      <c r="FH4" s="19">
        <v>63.358904109589041</v>
      </c>
      <c r="FI4" s="19">
        <v>8</v>
      </c>
      <c r="FJ4" s="19">
        <v>17.050684931506851</v>
      </c>
      <c r="FK4" s="21">
        <v>6.2374569431700166E-6</v>
      </c>
      <c r="FM4" s="193" t="s">
        <v>62</v>
      </c>
      <c r="FN4" s="1" t="s">
        <v>20</v>
      </c>
      <c r="FO4" s="1">
        <v>41</v>
      </c>
      <c r="FP4" s="19">
        <v>23.991313063815564</v>
      </c>
      <c r="FQ4" s="19">
        <v>1.7268670280582352</v>
      </c>
      <c r="FR4" s="19">
        <v>21.252054794520546</v>
      </c>
      <c r="FS4" s="19">
        <v>63.358904109589041</v>
      </c>
      <c r="FT4" s="19">
        <v>11.70958904109589</v>
      </c>
      <c r="FU4" s="19">
        <v>12.693150684931508</v>
      </c>
      <c r="FV4" s="28">
        <v>1.18054036730042E-4</v>
      </c>
      <c r="FW4" s="23">
        <v>0.92603901050921622</v>
      </c>
      <c r="FX4" s="75"/>
      <c r="FY4" s="75">
        <f t="shared" ref="FY4:FY13" si="0">+FP4-FQ4</f>
        <v>22.264446035757331</v>
      </c>
      <c r="FZ4" s="75">
        <f t="shared" ref="FZ4:FZ13" si="1">+FP4+FQ4</f>
        <v>25.718180091873798</v>
      </c>
      <c r="GA4" s="75"/>
      <c r="GB4" s="75"/>
      <c r="GC4" s="75"/>
      <c r="GD4" s="75"/>
      <c r="GE4" s="75"/>
      <c r="GG4" s="50"/>
      <c r="GH4" s="50" t="s">
        <v>11</v>
      </c>
      <c r="GI4" s="51" t="s">
        <v>33</v>
      </c>
      <c r="GJ4" s="50" t="s">
        <v>11</v>
      </c>
      <c r="GK4" s="51" t="s">
        <v>33</v>
      </c>
      <c r="GL4" s="50" t="s">
        <v>11</v>
      </c>
      <c r="GM4" s="51" t="s">
        <v>33</v>
      </c>
      <c r="GO4" s="50"/>
      <c r="GP4" s="50" t="s">
        <v>11</v>
      </c>
      <c r="GQ4" s="51" t="s">
        <v>33</v>
      </c>
      <c r="GR4" s="50" t="s">
        <v>11</v>
      </c>
      <c r="GS4" s="51" t="s">
        <v>33</v>
      </c>
      <c r="GT4" s="50" t="s">
        <v>11</v>
      </c>
      <c r="GU4" s="51" t="s">
        <v>33</v>
      </c>
      <c r="GY4" s="151" t="s">
        <v>63</v>
      </c>
      <c r="GZ4" s="152"/>
      <c r="HA4" s="162"/>
      <c r="HB4" s="163"/>
      <c r="HC4" s="163"/>
      <c r="HD4" s="163"/>
      <c r="HE4" s="163"/>
      <c r="HF4" s="163"/>
      <c r="HG4" s="163"/>
      <c r="HH4" s="163"/>
      <c r="HI4" s="164"/>
      <c r="HK4" s="139"/>
      <c r="HL4" s="140"/>
      <c r="HM4" s="1" t="s">
        <v>40</v>
      </c>
      <c r="HN4" s="1">
        <v>28</v>
      </c>
      <c r="HO4" s="19">
        <v>6.3200000000000012</v>
      </c>
      <c r="HP4" s="19">
        <v>0.26579470535890087</v>
      </c>
      <c r="HQ4" s="19">
        <v>6.2200000000000006</v>
      </c>
      <c r="HR4" s="19">
        <v>9.7799999999999994</v>
      </c>
      <c r="HS4" s="19">
        <v>4.46</v>
      </c>
      <c r="HT4" s="19">
        <v>2.0100000000000007</v>
      </c>
      <c r="HU4" s="19">
        <v>0.3822750882031537</v>
      </c>
      <c r="HV4" s="103"/>
      <c r="HW4"/>
      <c r="HX4" s="1" t="s">
        <v>64</v>
      </c>
      <c r="HY4" s="1" t="s">
        <v>65</v>
      </c>
      <c r="HZ4" s="19">
        <v>0.17933333333333046</v>
      </c>
      <c r="IA4" s="22">
        <v>0.84012748543045046</v>
      </c>
    </row>
    <row r="5" spans="1:235">
      <c r="A5" s="4" t="s">
        <v>66</v>
      </c>
      <c r="C5" s="4" t="s">
        <v>67</v>
      </c>
      <c r="E5" s="14" t="s">
        <v>68</v>
      </c>
      <c r="F5">
        <v>22</v>
      </c>
      <c r="G5" s="32">
        <f>+F5/41</f>
        <v>0.53658536585365857</v>
      </c>
      <c r="H5">
        <v>4</v>
      </c>
      <c r="I5" s="32">
        <f>+H5/8</f>
        <v>0.5</v>
      </c>
      <c r="J5">
        <v>26</v>
      </c>
      <c r="K5" s="32">
        <f>+J5/49</f>
        <v>0.53061224489795922</v>
      </c>
      <c r="M5" s="116" t="s">
        <v>69</v>
      </c>
      <c r="N5" s="34" t="s">
        <v>68</v>
      </c>
      <c r="O5" s="35">
        <v>22</v>
      </c>
      <c r="P5" s="32">
        <f>+O5/41</f>
        <v>0.53658536585365857</v>
      </c>
      <c r="Q5" s="35">
        <v>4</v>
      </c>
      <c r="R5" s="32">
        <f>+Q5/8</f>
        <v>0.5</v>
      </c>
      <c r="S5" s="35">
        <v>26</v>
      </c>
      <c r="T5" s="32">
        <f>+S5/49</f>
        <v>0.53061224489795922</v>
      </c>
      <c r="V5" s="116" t="s">
        <v>70</v>
      </c>
      <c r="W5" s="34" t="s">
        <v>68</v>
      </c>
      <c r="X5" s="35">
        <v>22</v>
      </c>
      <c r="Y5" s="35">
        <v>4</v>
      </c>
      <c r="Z5" s="35">
        <v>26</v>
      </c>
      <c r="AB5" s="116" t="s">
        <v>71</v>
      </c>
      <c r="AC5" s="34" t="s">
        <v>68</v>
      </c>
      <c r="AD5" s="35">
        <v>22</v>
      </c>
      <c r="AE5" s="32">
        <f>+AD5/41</f>
        <v>0.53658536585365857</v>
      </c>
      <c r="AF5" s="35">
        <v>4</v>
      </c>
      <c r="AG5" s="32">
        <f>+AF5/8</f>
        <v>0.5</v>
      </c>
      <c r="AH5" s="35">
        <v>26</v>
      </c>
      <c r="AI5" s="32">
        <f>+AH5/49</f>
        <v>0.53061224489795922</v>
      </c>
      <c r="AJ5" s="36"/>
      <c r="AK5" s="116" t="s">
        <v>72</v>
      </c>
      <c r="AL5" s="34" t="s">
        <v>68</v>
      </c>
      <c r="AM5" s="35">
        <v>22</v>
      </c>
      <c r="AN5" s="32">
        <f>+AM5/41</f>
        <v>0.53658536585365857</v>
      </c>
      <c r="AO5" s="35">
        <v>4</v>
      </c>
      <c r="AP5" s="32">
        <f>+AO5/8</f>
        <v>0.5</v>
      </c>
      <c r="AQ5" s="35">
        <v>26</v>
      </c>
      <c r="AR5" s="32">
        <f>+AQ5/49</f>
        <v>0.53061224489795922</v>
      </c>
      <c r="AT5" s="116" t="s">
        <v>73</v>
      </c>
      <c r="AU5" s="34" t="s">
        <v>68</v>
      </c>
      <c r="AV5" s="35">
        <v>22</v>
      </c>
      <c r="AW5" s="32">
        <f>+AV5/41</f>
        <v>0.53658536585365857</v>
      </c>
      <c r="AX5" s="35">
        <v>4</v>
      </c>
      <c r="AY5" s="32">
        <f>+AX5/8</f>
        <v>0.5</v>
      </c>
      <c r="AZ5" s="35">
        <v>26</v>
      </c>
      <c r="BA5" s="32">
        <f>+AZ5/49</f>
        <v>0.53061224489795922</v>
      </c>
      <c r="BC5" s="116" t="s">
        <v>61</v>
      </c>
      <c r="BD5" s="34" t="s">
        <v>68</v>
      </c>
      <c r="BE5" s="35">
        <v>22</v>
      </c>
      <c r="BF5" s="32">
        <f>+BE5/41</f>
        <v>0.53658536585365857</v>
      </c>
      <c r="BG5" s="35">
        <v>4</v>
      </c>
      <c r="BH5" s="32">
        <f>+BG5/8</f>
        <v>0.5</v>
      </c>
      <c r="BI5" s="35">
        <v>26</v>
      </c>
      <c r="BJ5" s="32">
        <f>+BI5/49</f>
        <v>0.53061224489795922</v>
      </c>
      <c r="BL5" s="34" t="s">
        <v>68</v>
      </c>
      <c r="BM5" s="35">
        <v>22</v>
      </c>
      <c r="BN5" s="32">
        <f>+BM5/41</f>
        <v>0.53658536585365857</v>
      </c>
      <c r="BO5" s="35">
        <v>4</v>
      </c>
      <c r="BP5" s="32">
        <f>+BO5/8</f>
        <v>0.5</v>
      </c>
      <c r="BQ5" s="35">
        <v>26</v>
      </c>
      <c r="BR5" s="32">
        <f>+BQ5/49</f>
        <v>0.53061224489795922</v>
      </c>
      <c r="BT5" s="14">
        <v>12</v>
      </c>
      <c r="BU5">
        <v>14</v>
      </c>
      <c r="BV5" s="32">
        <f t="shared" ref="BV5:BV34" si="2">+BU5/77</f>
        <v>0.18181818181818182</v>
      </c>
      <c r="BX5" s="32">
        <f t="shared" ref="BX5:BX34" si="3">+BW5/22</f>
        <v>0</v>
      </c>
      <c r="BY5">
        <v>14</v>
      </c>
      <c r="BZ5" s="32">
        <f t="shared" ref="BZ5:BZ34" si="4">+BY5/99</f>
        <v>0.14141414141414141</v>
      </c>
      <c r="CB5" s="120"/>
      <c r="CC5" s="33" t="s">
        <v>74</v>
      </c>
      <c r="CD5">
        <v>9</v>
      </c>
      <c r="CE5" s="40">
        <f t="shared" ref="CE5:CE68" si="5">+CD5/77</f>
        <v>0.11688311688311688</v>
      </c>
      <c r="CG5" s="40">
        <f t="shared" ref="CG5:CG68" si="6">+CF5/22</f>
        <v>0</v>
      </c>
      <c r="CH5">
        <v>9</v>
      </c>
      <c r="CI5" s="41">
        <f t="shared" ref="CI5:CI68" si="7">+CH5/99</f>
        <v>9.0909090909090912E-2</v>
      </c>
      <c r="CK5" s="120"/>
      <c r="CL5" s="33" t="s">
        <v>75</v>
      </c>
      <c r="CM5">
        <v>5</v>
      </c>
      <c r="CN5" s="40">
        <f t="shared" ref="CN5:CN68" si="8">+CM5/77</f>
        <v>6.4935064935064929E-2</v>
      </c>
      <c r="CP5" s="40">
        <f t="shared" ref="CP5:CP68" si="9">+CO5/22</f>
        <v>0</v>
      </c>
      <c r="CQ5">
        <v>5</v>
      </c>
      <c r="CR5" s="41">
        <f t="shared" ref="CR5:CR68" si="10">+CQ5/99</f>
        <v>5.0505050505050504E-2</v>
      </c>
      <c r="CT5" s="116"/>
      <c r="CU5" s="14">
        <v>14</v>
      </c>
      <c r="CV5" s="37">
        <v>9.620000000000001</v>
      </c>
      <c r="CW5" s="37"/>
      <c r="CX5" s="37">
        <v>9.620000000000001</v>
      </c>
      <c r="CY5" s="37">
        <v>1.9798989873223227</v>
      </c>
      <c r="CZ5" s="37"/>
      <c r="DA5" s="37">
        <v>1.9798989873223227</v>
      </c>
      <c r="DC5" s="120"/>
      <c r="DD5" s="33" t="s">
        <v>74</v>
      </c>
      <c r="DE5">
        <v>9</v>
      </c>
      <c r="DF5" s="40">
        <f t="shared" ref="DF5:DF68" si="11">+DE5/77</f>
        <v>0.11688311688311688</v>
      </c>
      <c r="DH5" s="40">
        <f t="shared" ref="DH5:DH68" si="12">+DG5/22</f>
        <v>0</v>
      </c>
      <c r="DI5">
        <v>9</v>
      </c>
      <c r="DJ5" s="41">
        <f t="shared" ref="DJ5:DJ68" si="13">+DI5/99</f>
        <v>9.0909090909090912E-2</v>
      </c>
      <c r="DL5" s="120"/>
      <c r="DM5" s="33" t="s">
        <v>76</v>
      </c>
      <c r="DN5">
        <v>12</v>
      </c>
      <c r="DO5" s="40">
        <f t="shared" ref="DO5:DO68" si="14">+DN5/77</f>
        <v>0.15584415584415584</v>
      </c>
      <c r="DQ5" s="40">
        <f t="shared" ref="DQ5:DQ68" si="15">+DP5/22</f>
        <v>0</v>
      </c>
      <c r="DR5">
        <v>12</v>
      </c>
      <c r="DS5" s="41">
        <f t="shared" ref="DS5:DS68" si="16">+DR5/99</f>
        <v>0.12121212121212122</v>
      </c>
      <c r="DU5" s="188"/>
      <c r="DV5" s="33" t="s">
        <v>74</v>
      </c>
      <c r="DW5">
        <v>9</v>
      </c>
      <c r="DX5" s="40">
        <f t="shared" ref="DX5:DX68" si="17">+DW5/77</f>
        <v>0.11688311688311688</v>
      </c>
      <c r="DZ5" s="40">
        <f t="shared" ref="DZ5:DZ68" si="18">+DY5/22</f>
        <v>0</v>
      </c>
      <c r="EA5">
        <v>9</v>
      </c>
      <c r="EB5" s="41">
        <f t="shared" ref="EB5:EB68" si="19">+EA5/99</f>
        <v>9.0909090909090912E-2</v>
      </c>
      <c r="ED5" s="130"/>
      <c r="EE5" s="33" t="s">
        <v>77</v>
      </c>
      <c r="EF5">
        <v>10</v>
      </c>
      <c r="EG5" s="40">
        <f t="shared" ref="EG5:EG68" si="20">+EF5/77</f>
        <v>0.12987012987012986</v>
      </c>
      <c r="EI5" s="40">
        <f t="shared" ref="EI5:EI68" si="21">+EH5/22</f>
        <v>0</v>
      </c>
      <c r="EJ5">
        <v>10</v>
      </c>
      <c r="EK5" s="41">
        <f t="shared" ref="EK5:EK68" si="22">+EJ5/99</f>
        <v>0.10101010101010101</v>
      </c>
      <c r="EM5" s="121" t="s">
        <v>78</v>
      </c>
      <c r="EN5" s="121" t="s">
        <v>79</v>
      </c>
      <c r="EO5" s="7" t="s">
        <v>11</v>
      </c>
      <c r="EP5" s="13" t="s">
        <v>80</v>
      </c>
      <c r="EQ5" s="8" t="s">
        <v>81</v>
      </c>
      <c r="ER5" s="8" t="s">
        <v>82</v>
      </c>
      <c r="ES5" s="10">
        <v>2.6824006302279724E-3</v>
      </c>
      <c r="EU5" s="121" t="s">
        <v>83</v>
      </c>
      <c r="EV5" s="187" t="s">
        <v>68</v>
      </c>
      <c r="EW5" s="7" t="s">
        <v>11</v>
      </c>
      <c r="EX5" s="8">
        <v>22</v>
      </c>
      <c r="EY5" s="8">
        <v>4</v>
      </c>
      <c r="EZ5" s="8">
        <f>+EY5+EX5</f>
        <v>26</v>
      </c>
      <c r="FA5" s="10">
        <v>1</v>
      </c>
      <c r="FC5" s="1" t="s">
        <v>84</v>
      </c>
      <c r="FD5" s="1">
        <v>92</v>
      </c>
      <c r="FE5" s="19">
        <v>8.9044565217391298</v>
      </c>
      <c r="FF5" s="19">
        <v>0.23303008117454133</v>
      </c>
      <c r="FG5" s="19">
        <v>8.745000000000001</v>
      </c>
      <c r="FH5" s="19">
        <v>16.07</v>
      </c>
      <c r="FI5" s="19">
        <v>4.08</v>
      </c>
      <c r="FJ5" s="19">
        <v>2.7275000000000018</v>
      </c>
      <c r="FK5" s="20">
        <v>0.11339812139755112</v>
      </c>
      <c r="FM5" s="194"/>
      <c r="FN5" s="1" t="s">
        <v>31</v>
      </c>
      <c r="FO5" s="1">
        <v>8</v>
      </c>
      <c r="FP5" s="19">
        <v>23.479794520547944</v>
      </c>
      <c r="FQ5" s="19">
        <v>3.8655199791063817</v>
      </c>
      <c r="FR5" s="19">
        <v>22.797260273972604</v>
      </c>
      <c r="FS5" s="19">
        <v>36</v>
      </c>
      <c r="FT5" s="19">
        <v>8.3726027397260268</v>
      </c>
      <c r="FU5" s="19">
        <v>17.725342465753432</v>
      </c>
      <c r="FV5" s="22">
        <v>0.22455948428692629</v>
      </c>
      <c r="FW5" s="24"/>
      <c r="FX5" s="75"/>
      <c r="FY5" s="75">
        <f t="shared" si="0"/>
        <v>19.614274541441564</v>
      </c>
      <c r="FZ5" s="75">
        <f t="shared" si="1"/>
        <v>27.345314499654325</v>
      </c>
      <c r="GA5" s="75"/>
      <c r="GB5" s="75"/>
      <c r="GC5" s="75"/>
      <c r="GD5" s="75"/>
      <c r="GE5" s="75"/>
      <c r="GG5" s="2" t="s">
        <v>85</v>
      </c>
      <c r="GH5" s="2">
        <v>0</v>
      </c>
      <c r="GI5" s="47">
        <f>+GH5/22</f>
        <v>0</v>
      </c>
      <c r="GJ5" s="2">
        <v>0</v>
      </c>
      <c r="GK5" s="47">
        <f>+GJ5/20</f>
        <v>0</v>
      </c>
      <c r="GL5" s="2">
        <f>+GH5+GJ5</f>
        <v>0</v>
      </c>
      <c r="GM5" s="47">
        <f>+GL5/42</f>
        <v>0</v>
      </c>
      <c r="GO5" s="46" t="s">
        <v>85</v>
      </c>
      <c r="GP5" s="46">
        <v>0</v>
      </c>
      <c r="GQ5" s="49">
        <f>+GP5/9</f>
        <v>0</v>
      </c>
      <c r="GR5" s="46">
        <v>3</v>
      </c>
      <c r="GS5" s="49">
        <f>+GR5/26</f>
        <v>0.11538461538461539</v>
      </c>
      <c r="GT5" s="2">
        <f>+GP5+GR5</f>
        <v>3</v>
      </c>
      <c r="GU5" s="47">
        <f>+GT5/35</f>
        <v>8.5714285714285715E-2</v>
      </c>
      <c r="GY5" s="137" t="s">
        <v>86</v>
      </c>
      <c r="GZ5" s="138"/>
      <c r="HA5" s="101">
        <v>10.988888888888889</v>
      </c>
      <c r="HB5" s="101">
        <v>11.344444444444445</v>
      </c>
      <c r="HC5" s="82">
        <v>0.34105639871261051</v>
      </c>
      <c r="HD5" s="83">
        <v>8.9044565217391298</v>
      </c>
      <c r="HE5" s="83">
        <v>8.9415909090909071</v>
      </c>
      <c r="HF5" s="82">
        <v>0.30089037592948431</v>
      </c>
      <c r="HG5" s="101">
        <v>8.6528571428571439</v>
      </c>
      <c r="HH5" s="101">
        <v>8.7305882352941175</v>
      </c>
      <c r="HI5" s="82">
        <v>0.88030881491100543</v>
      </c>
      <c r="HK5" s="139"/>
      <c r="HL5" s="140" t="s">
        <v>87</v>
      </c>
      <c r="HM5" s="1" t="s">
        <v>47</v>
      </c>
      <c r="HN5" s="1">
        <v>3</v>
      </c>
      <c r="HO5" s="19">
        <v>5.0566666666666675</v>
      </c>
      <c r="HP5" s="19">
        <v>1.5157899087997079E-2</v>
      </c>
      <c r="HQ5" s="19">
        <v>5.0566666666666675</v>
      </c>
      <c r="HR5" s="19">
        <v>5.14</v>
      </c>
      <c r="HS5" s="19">
        <v>4.9800000000000004</v>
      </c>
      <c r="HT5" s="19">
        <v>1.6666666666669272E-3</v>
      </c>
      <c r="HU5" s="19">
        <v>0.1396708883175527</v>
      </c>
      <c r="HV5" s="103"/>
      <c r="HW5"/>
      <c r="HX5" s="1" t="s">
        <v>64</v>
      </c>
      <c r="HY5" s="1" t="s">
        <v>88</v>
      </c>
      <c r="HZ5" s="19">
        <v>1.4426666666666641</v>
      </c>
      <c r="IA5" s="28">
        <v>2.6643426511196777E-2</v>
      </c>
    </row>
    <row r="6" spans="1:235" ht="24">
      <c r="A6" s="4" t="s">
        <v>89</v>
      </c>
      <c r="E6" s="14" t="s">
        <v>90</v>
      </c>
      <c r="F6">
        <v>19</v>
      </c>
      <c r="G6" s="32">
        <f t="shared" ref="G6:G7" si="23">+F6/41</f>
        <v>0.46341463414634149</v>
      </c>
      <c r="H6">
        <v>4</v>
      </c>
      <c r="I6" s="32">
        <f t="shared" ref="I6:I7" si="24">+H6/8</f>
        <v>0.5</v>
      </c>
      <c r="J6">
        <v>23</v>
      </c>
      <c r="K6" s="32">
        <f t="shared" ref="K6:K7" si="25">+J6/49</f>
        <v>0.46938775510204084</v>
      </c>
      <c r="M6" s="116"/>
      <c r="N6" s="33" t="s">
        <v>75</v>
      </c>
      <c r="O6">
        <v>8</v>
      </c>
      <c r="P6" s="32">
        <f>+O6/41</f>
        <v>0.1951219512195122</v>
      </c>
      <c r="Q6">
        <v>2</v>
      </c>
      <c r="R6" s="32">
        <f>+Q6/8</f>
        <v>0.25</v>
      </c>
      <c r="S6">
        <v>10</v>
      </c>
      <c r="T6" s="32">
        <f>+S6/49</f>
        <v>0.20408163265306123</v>
      </c>
      <c r="V6" s="116"/>
      <c r="W6" t="s">
        <v>8</v>
      </c>
      <c r="X6" s="37">
        <v>8.1880952380952365</v>
      </c>
      <c r="Y6" s="37">
        <v>7.8900000000000006</v>
      </c>
      <c r="Z6" s="37">
        <v>8.1403999999999979</v>
      </c>
      <c r="AB6" s="116"/>
      <c r="AC6" s="33" t="s">
        <v>74</v>
      </c>
      <c r="AD6">
        <v>20</v>
      </c>
      <c r="AE6" s="32">
        <f t="shared" ref="AE6:AE19" si="26">+AD6/41</f>
        <v>0.48780487804878048</v>
      </c>
      <c r="AF6">
        <v>4</v>
      </c>
      <c r="AG6" s="32">
        <f t="shared" ref="AG6:AG19" si="27">+AF6/8</f>
        <v>0.5</v>
      </c>
      <c r="AH6">
        <v>24</v>
      </c>
      <c r="AI6" s="32">
        <f t="shared" ref="AI6:AI19" si="28">+AH6/49</f>
        <v>0.48979591836734693</v>
      </c>
      <c r="AK6" s="116"/>
      <c r="AL6" s="33" t="s">
        <v>91</v>
      </c>
      <c r="AN6" s="32">
        <f t="shared" ref="AN6:AN19" si="29">+AM6/41</f>
        <v>0</v>
      </c>
      <c r="AO6">
        <v>1</v>
      </c>
      <c r="AP6" s="32">
        <f t="shared" ref="AP6:AP19" si="30">+AO6/8</f>
        <v>0.125</v>
      </c>
      <c r="AQ6">
        <v>1</v>
      </c>
      <c r="AR6" s="32">
        <f t="shared" ref="AR6:AR19" si="31">+AQ6/49</f>
        <v>2.0408163265306121E-2</v>
      </c>
      <c r="AT6" s="116"/>
      <c r="AU6" s="33" t="s">
        <v>74</v>
      </c>
      <c r="AV6">
        <v>20</v>
      </c>
      <c r="AW6" s="32">
        <f t="shared" ref="AW6:AW18" si="32">+AV6/41</f>
        <v>0.48780487804878048</v>
      </c>
      <c r="AX6">
        <v>4</v>
      </c>
      <c r="AY6" s="32">
        <f t="shared" ref="AY6:AY18" si="33">+AX6/8</f>
        <v>0.5</v>
      </c>
      <c r="AZ6">
        <v>24</v>
      </c>
      <c r="BA6" s="32">
        <f t="shared" ref="BA6:BA18" si="34">+AZ6/49</f>
        <v>0.48979591836734693</v>
      </c>
      <c r="BC6" s="116"/>
      <c r="BD6" s="33" t="s">
        <v>77</v>
      </c>
      <c r="BE6">
        <v>10</v>
      </c>
      <c r="BF6" s="32">
        <f t="shared" ref="BF6:BF25" si="35">+BE6/41</f>
        <v>0.24390243902439024</v>
      </c>
      <c r="BG6">
        <v>2</v>
      </c>
      <c r="BH6" s="32">
        <f t="shared" ref="BH6:BH25" si="36">+BG6/8</f>
        <v>0.25</v>
      </c>
      <c r="BI6">
        <v>12</v>
      </c>
      <c r="BJ6" s="32">
        <f t="shared" ref="BJ6:BJ25" si="37">+BI6/49</f>
        <v>0.24489795918367346</v>
      </c>
      <c r="BL6" s="33">
        <v>12</v>
      </c>
      <c r="BM6">
        <v>4</v>
      </c>
      <c r="BN6" s="32">
        <f t="shared" ref="BN6:BN42" si="38">+BM6/41</f>
        <v>9.7560975609756101E-2</v>
      </c>
      <c r="BP6" s="32">
        <f t="shared" ref="BP6:BP42" si="39">+BO6/8</f>
        <v>0</v>
      </c>
      <c r="BQ6">
        <v>4</v>
      </c>
      <c r="BR6" s="32">
        <f t="shared" ref="BR6:BR42" si="40">+BQ6/49</f>
        <v>8.1632653061224483E-2</v>
      </c>
      <c r="BT6" s="14">
        <v>14</v>
      </c>
      <c r="BU6">
        <v>2</v>
      </c>
      <c r="BV6" s="32">
        <f t="shared" si="2"/>
        <v>2.5974025974025976E-2</v>
      </c>
      <c r="BX6" s="32">
        <f t="shared" si="3"/>
        <v>0</v>
      </c>
      <c r="BY6">
        <v>2</v>
      </c>
      <c r="BZ6" s="32">
        <f t="shared" si="4"/>
        <v>2.0202020202020204E-2</v>
      </c>
      <c r="CB6" s="120"/>
      <c r="CC6" s="33" t="s">
        <v>92</v>
      </c>
      <c r="CD6">
        <v>5</v>
      </c>
      <c r="CE6" s="40">
        <f t="shared" si="5"/>
        <v>6.4935064935064929E-2</v>
      </c>
      <c r="CG6" s="40">
        <f t="shared" si="6"/>
        <v>0</v>
      </c>
      <c r="CH6">
        <v>5</v>
      </c>
      <c r="CI6" s="41">
        <f t="shared" si="7"/>
        <v>5.0505050505050504E-2</v>
      </c>
      <c r="CK6" s="120"/>
      <c r="CL6" s="33" t="s">
        <v>93</v>
      </c>
      <c r="CM6">
        <v>3</v>
      </c>
      <c r="CN6" s="40">
        <f t="shared" si="8"/>
        <v>3.896103896103896E-2</v>
      </c>
      <c r="CP6" s="40">
        <f t="shared" si="9"/>
        <v>0</v>
      </c>
      <c r="CQ6">
        <v>3</v>
      </c>
      <c r="CR6" s="41">
        <f t="shared" si="10"/>
        <v>3.0303030303030304E-2</v>
      </c>
      <c r="CT6" s="116"/>
      <c r="CU6" s="14">
        <v>22</v>
      </c>
      <c r="CV6" s="37">
        <v>7.57</v>
      </c>
      <c r="CW6" s="37"/>
      <c r="CX6" s="37">
        <v>7.57</v>
      </c>
      <c r="CY6" s="37">
        <v>1.7355258569090775</v>
      </c>
      <c r="CZ6" s="37"/>
      <c r="DA6" s="37">
        <v>1.7355258569090775</v>
      </c>
      <c r="DC6" s="120"/>
      <c r="DD6" s="33" t="s">
        <v>92</v>
      </c>
      <c r="DE6">
        <v>5</v>
      </c>
      <c r="DF6" s="40">
        <f t="shared" si="11"/>
        <v>6.4935064935064929E-2</v>
      </c>
      <c r="DH6" s="40">
        <f t="shared" si="12"/>
        <v>0</v>
      </c>
      <c r="DI6">
        <v>5</v>
      </c>
      <c r="DJ6" s="41">
        <f t="shared" si="13"/>
        <v>5.0505050505050504E-2</v>
      </c>
      <c r="DL6" s="120"/>
      <c r="DM6" s="33" t="s">
        <v>79</v>
      </c>
      <c r="DN6">
        <v>2</v>
      </c>
      <c r="DO6" s="40">
        <f t="shared" si="14"/>
        <v>2.5974025974025976E-2</v>
      </c>
      <c r="DQ6" s="40">
        <f t="shared" si="15"/>
        <v>0</v>
      </c>
      <c r="DR6">
        <v>2</v>
      </c>
      <c r="DS6" s="41">
        <f t="shared" si="16"/>
        <v>2.0202020202020204E-2</v>
      </c>
      <c r="DU6" s="188"/>
      <c r="DV6" s="33" t="s">
        <v>92</v>
      </c>
      <c r="DW6">
        <v>5</v>
      </c>
      <c r="DX6" s="40">
        <f t="shared" si="17"/>
        <v>6.4935064935064929E-2</v>
      </c>
      <c r="DZ6" s="40">
        <f t="shared" si="18"/>
        <v>0</v>
      </c>
      <c r="EA6">
        <v>5</v>
      </c>
      <c r="EB6" s="41">
        <f t="shared" si="19"/>
        <v>5.0505050505050504E-2</v>
      </c>
      <c r="ED6" s="130"/>
      <c r="EE6" s="33" t="s">
        <v>94</v>
      </c>
      <c r="EF6">
        <v>2</v>
      </c>
      <c r="EG6" s="40">
        <f t="shared" si="20"/>
        <v>2.5974025974025976E-2</v>
      </c>
      <c r="EI6" s="40">
        <f t="shared" si="21"/>
        <v>0</v>
      </c>
      <c r="EJ6">
        <v>2</v>
      </c>
      <c r="EK6" s="41">
        <f t="shared" si="22"/>
        <v>2.0202020202020204E-2</v>
      </c>
      <c r="EM6" s="123"/>
      <c r="EN6" s="122"/>
      <c r="EO6" s="7" t="s">
        <v>95</v>
      </c>
      <c r="EP6" s="9">
        <v>0.16901408450704225</v>
      </c>
      <c r="EQ6" s="9">
        <v>4.7619047619047616E-2</v>
      </c>
      <c r="ER6" s="9">
        <v>0.14130434782608695</v>
      </c>
      <c r="ES6" s="11"/>
      <c r="EU6" s="123"/>
      <c r="EV6" s="187"/>
      <c r="EW6" s="7" t="s">
        <v>95</v>
      </c>
      <c r="EX6" s="9">
        <f>+EX5/EX9</f>
        <v>0.53658536585365857</v>
      </c>
      <c r="EY6" s="9">
        <f>+EY5/EY9</f>
        <v>0.5</v>
      </c>
      <c r="EZ6" s="9">
        <f>+EZ5/EZ9</f>
        <v>0.53061224489795922</v>
      </c>
      <c r="FA6" s="11"/>
      <c r="FC6" s="1" t="s">
        <v>96</v>
      </c>
      <c r="FD6" s="1">
        <v>88</v>
      </c>
      <c r="FE6" s="19">
        <v>8.9415909090909071</v>
      </c>
      <c r="FF6" s="19">
        <v>0.18405906654699514</v>
      </c>
      <c r="FG6" s="19">
        <v>9.2800000000000011</v>
      </c>
      <c r="FH6" s="19">
        <v>13.2</v>
      </c>
      <c r="FI6" s="19">
        <v>2.83</v>
      </c>
      <c r="FJ6" s="19">
        <v>1.6400000000000006</v>
      </c>
      <c r="FK6" s="21">
        <v>2.2027663983847923E-5</v>
      </c>
      <c r="FM6" s="185" t="s">
        <v>84</v>
      </c>
      <c r="FN6" s="1" t="s">
        <v>20</v>
      </c>
      <c r="FO6" s="1">
        <v>71</v>
      </c>
      <c r="FP6" s="19">
        <v>8.97887323943662</v>
      </c>
      <c r="FQ6" s="19">
        <v>0.27584576722437676</v>
      </c>
      <c r="FR6" s="19">
        <v>8.85</v>
      </c>
      <c r="FS6" s="19">
        <v>16.07</v>
      </c>
      <c r="FT6" s="19">
        <v>4.08</v>
      </c>
      <c r="FU6" s="19">
        <v>2.8400000000000007</v>
      </c>
      <c r="FV6" s="28">
        <v>4.9477988914269133E-2</v>
      </c>
      <c r="FW6" s="25">
        <v>0.63759312485504627</v>
      </c>
      <c r="FX6" s="75"/>
      <c r="FY6" s="81">
        <f t="shared" si="0"/>
        <v>8.7030274722122432</v>
      </c>
      <c r="FZ6" s="81">
        <f t="shared" si="1"/>
        <v>9.2547190066609968</v>
      </c>
      <c r="GA6" s="75"/>
      <c r="GB6" s="75"/>
      <c r="GC6" s="75"/>
      <c r="GD6" s="75"/>
      <c r="GE6" s="75"/>
      <c r="GG6" s="2" t="s">
        <v>97</v>
      </c>
      <c r="GH6" s="2">
        <v>11</v>
      </c>
      <c r="GI6" s="47">
        <f t="shared" ref="GI6:GI12" si="41">+GH6/22</f>
        <v>0.5</v>
      </c>
      <c r="GJ6" s="2">
        <v>3</v>
      </c>
      <c r="GK6" s="47">
        <f t="shared" ref="GK6:GK12" si="42">+GJ6/20</f>
        <v>0.15</v>
      </c>
      <c r="GL6" s="2">
        <f t="shared" ref="GL6:GL12" si="43">+GH6+GJ6</f>
        <v>14</v>
      </c>
      <c r="GM6" s="47">
        <f t="shared" ref="GM6:GM12" si="44">+GL6/42</f>
        <v>0.33333333333333331</v>
      </c>
      <c r="GO6" s="2" t="s">
        <v>97</v>
      </c>
      <c r="GP6" s="2">
        <v>9</v>
      </c>
      <c r="GQ6" s="49">
        <f t="shared" ref="GQ6:GQ12" si="45">+GP6/9</f>
        <v>1</v>
      </c>
      <c r="GR6" s="2">
        <v>2</v>
      </c>
      <c r="GS6" s="49">
        <f t="shared" ref="GS6:GS12" si="46">+GR6/26</f>
        <v>7.6923076923076927E-2</v>
      </c>
      <c r="GT6" s="2">
        <f t="shared" ref="GT6:GT12" si="47">+GP6+GR6</f>
        <v>11</v>
      </c>
      <c r="GU6" s="47">
        <f t="shared" ref="GU6:GU12" si="48">+GT6/35</f>
        <v>0.31428571428571428</v>
      </c>
      <c r="GY6" s="137" t="s">
        <v>98</v>
      </c>
      <c r="GZ6" s="138"/>
      <c r="HA6" s="101">
        <v>7.5444444444444434</v>
      </c>
      <c r="HB6" s="83">
        <v>7.1833333333333345</v>
      </c>
      <c r="HC6" s="82">
        <v>0.71573403981039063</v>
      </c>
      <c r="HD6" s="83">
        <v>6.4993333333333343</v>
      </c>
      <c r="HE6" s="83">
        <v>6.3199999999999985</v>
      </c>
      <c r="HF6" s="84">
        <v>0.61349996124688622</v>
      </c>
      <c r="HG6" s="83">
        <v>5.0566666666666675</v>
      </c>
      <c r="HH6" s="83">
        <v>5.7471428571428573</v>
      </c>
      <c r="HI6" s="84">
        <v>0.2443366967776831</v>
      </c>
      <c r="HK6" s="139"/>
      <c r="HL6" s="140"/>
      <c r="HM6" s="1" t="s">
        <v>40</v>
      </c>
      <c r="HN6" s="1">
        <v>8</v>
      </c>
      <c r="HO6" s="19">
        <v>5.9137500000000003</v>
      </c>
      <c r="HP6" s="19">
        <v>0.4914262679036539</v>
      </c>
      <c r="HQ6" s="19">
        <v>5.7</v>
      </c>
      <c r="HR6" s="19">
        <v>8.61</v>
      </c>
      <c r="HS6" s="19">
        <v>4.37</v>
      </c>
      <c r="HT6" s="19">
        <v>1.4225000000000003</v>
      </c>
      <c r="HU6" s="19">
        <v>0.27626697609292716</v>
      </c>
      <c r="HV6" s="104"/>
      <c r="HW6"/>
      <c r="HX6" s="1" t="s">
        <v>64</v>
      </c>
      <c r="HY6" s="1" t="s">
        <v>99</v>
      </c>
      <c r="HZ6" s="19">
        <v>0.58558333333333135</v>
      </c>
      <c r="IA6" s="22">
        <v>0.56265329008867471</v>
      </c>
    </row>
    <row r="7" spans="1:235">
      <c r="A7" s="4" t="s">
        <v>100</v>
      </c>
      <c r="E7" s="16" t="s">
        <v>32</v>
      </c>
      <c r="F7" s="17">
        <v>41</v>
      </c>
      <c r="G7" s="32">
        <f t="shared" si="23"/>
        <v>1</v>
      </c>
      <c r="H7" s="17">
        <v>8</v>
      </c>
      <c r="I7" s="32">
        <f t="shared" si="24"/>
        <v>1</v>
      </c>
      <c r="J7" s="17">
        <v>49</v>
      </c>
      <c r="K7" s="32">
        <f t="shared" si="25"/>
        <v>1</v>
      </c>
      <c r="L7" s="36"/>
      <c r="M7" s="116"/>
      <c r="N7" s="33" t="s">
        <v>93</v>
      </c>
      <c r="O7">
        <v>9</v>
      </c>
      <c r="P7" s="32">
        <f>+O7/41</f>
        <v>0.21951219512195122</v>
      </c>
      <c r="Q7">
        <v>1</v>
      </c>
      <c r="R7" s="32">
        <f>+Q7/8</f>
        <v>0.125</v>
      </c>
      <c r="S7">
        <v>10</v>
      </c>
      <c r="T7" s="32">
        <f>+S7/49</f>
        <v>0.20408163265306123</v>
      </c>
      <c r="V7" s="116"/>
      <c r="W7" t="s">
        <v>101</v>
      </c>
      <c r="X7" s="37">
        <v>1.8663963935443852</v>
      </c>
      <c r="Y7" s="37">
        <v>1.4103663826585358</v>
      </c>
      <c r="Z7" s="37">
        <v>1.7840581225440428</v>
      </c>
      <c r="AB7" s="116"/>
      <c r="AC7" s="33" t="s">
        <v>92</v>
      </c>
      <c r="AD7">
        <v>1</v>
      </c>
      <c r="AE7" s="32">
        <f t="shared" si="26"/>
        <v>2.4390243902439025E-2</v>
      </c>
      <c r="AG7" s="32">
        <f t="shared" si="27"/>
        <v>0</v>
      </c>
      <c r="AH7">
        <v>1</v>
      </c>
      <c r="AI7" s="32">
        <f t="shared" si="28"/>
        <v>2.0408163265306121E-2</v>
      </c>
      <c r="AK7" s="116"/>
      <c r="AL7" s="33" t="s">
        <v>76</v>
      </c>
      <c r="AM7">
        <v>14</v>
      </c>
      <c r="AN7" s="32">
        <f t="shared" si="29"/>
        <v>0.34146341463414637</v>
      </c>
      <c r="AO7">
        <v>3</v>
      </c>
      <c r="AP7" s="32">
        <f t="shared" si="30"/>
        <v>0.375</v>
      </c>
      <c r="AQ7">
        <v>17</v>
      </c>
      <c r="AR7" s="32">
        <f t="shared" si="31"/>
        <v>0.34693877551020408</v>
      </c>
      <c r="AT7" s="116"/>
      <c r="AU7" s="33" t="s">
        <v>92</v>
      </c>
      <c r="AV7">
        <v>2</v>
      </c>
      <c r="AW7" s="32">
        <f t="shared" si="32"/>
        <v>4.878048780487805E-2</v>
      </c>
      <c r="AY7" s="32">
        <f t="shared" si="33"/>
        <v>0</v>
      </c>
      <c r="AZ7">
        <v>2</v>
      </c>
      <c r="BA7" s="32">
        <f t="shared" si="34"/>
        <v>4.0816326530612242E-2</v>
      </c>
      <c r="BC7" s="116"/>
      <c r="BD7" s="33" t="s">
        <v>94</v>
      </c>
      <c r="BE7">
        <v>1</v>
      </c>
      <c r="BF7" s="32">
        <f t="shared" si="35"/>
        <v>2.4390243902439025E-2</v>
      </c>
      <c r="BG7">
        <v>1</v>
      </c>
      <c r="BH7" s="32">
        <f t="shared" si="36"/>
        <v>0.125</v>
      </c>
      <c r="BI7">
        <v>2</v>
      </c>
      <c r="BJ7" s="32">
        <f t="shared" si="37"/>
        <v>4.0816326530612242E-2</v>
      </c>
      <c r="BL7" s="33">
        <v>35</v>
      </c>
      <c r="BM7">
        <v>2</v>
      </c>
      <c r="BN7" s="32">
        <f t="shared" si="38"/>
        <v>4.878048780487805E-2</v>
      </c>
      <c r="BP7" s="32">
        <f t="shared" si="39"/>
        <v>0</v>
      </c>
      <c r="BQ7">
        <v>2</v>
      </c>
      <c r="BR7" s="32">
        <f t="shared" si="40"/>
        <v>4.0816326530612242E-2</v>
      </c>
      <c r="BT7" s="14">
        <v>22</v>
      </c>
      <c r="BU7">
        <v>5</v>
      </c>
      <c r="BV7" s="32">
        <f t="shared" si="2"/>
        <v>6.4935064935064929E-2</v>
      </c>
      <c r="BX7" s="32">
        <f t="shared" si="3"/>
        <v>0</v>
      </c>
      <c r="BY7">
        <v>5</v>
      </c>
      <c r="BZ7" s="32">
        <f t="shared" si="4"/>
        <v>5.0505050505050504E-2</v>
      </c>
      <c r="CC7" s="34">
        <v>14</v>
      </c>
      <c r="CD7" s="45">
        <v>2</v>
      </c>
      <c r="CE7" s="40">
        <f t="shared" si="5"/>
        <v>2.5974025974025976E-2</v>
      </c>
      <c r="CF7" s="35"/>
      <c r="CG7" s="40">
        <f t="shared" si="6"/>
        <v>0</v>
      </c>
      <c r="CH7" s="35">
        <v>2</v>
      </c>
      <c r="CI7" s="41">
        <f t="shared" si="7"/>
        <v>2.0202020202020204E-2</v>
      </c>
      <c r="CK7" s="120"/>
      <c r="CL7" s="33" t="s">
        <v>102</v>
      </c>
      <c r="CM7">
        <v>6</v>
      </c>
      <c r="CN7" s="40">
        <f t="shared" si="8"/>
        <v>7.792207792207792E-2</v>
      </c>
      <c r="CP7" s="40">
        <f t="shared" si="9"/>
        <v>0</v>
      </c>
      <c r="CQ7">
        <v>6</v>
      </c>
      <c r="CR7" s="41">
        <f t="shared" si="10"/>
        <v>6.0606060606060608E-2</v>
      </c>
      <c r="CT7" s="116"/>
      <c r="CU7" s="14">
        <v>23</v>
      </c>
      <c r="CV7" s="37">
        <v>9.5675000000000008</v>
      </c>
      <c r="CW7" s="37"/>
      <c r="CX7" s="37">
        <v>9.5675000000000008</v>
      </c>
      <c r="CY7" s="37">
        <v>4.7110393403862227</v>
      </c>
      <c r="CZ7" s="37"/>
      <c r="DA7" s="37">
        <v>4.7110393403862227</v>
      </c>
      <c r="DC7" s="120"/>
      <c r="DD7" s="34">
        <v>14</v>
      </c>
      <c r="DE7" s="35">
        <v>2</v>
      </c>
      <c r="DF7" s="40">
        <f t="shared" si="11"/>
        <v>2.5974025974025976E-2</v>
      </c>
      <c r="DG7" s="35"/>
      <c r="DH7" s="40">
        <f t="shared" si="12"/>
        <v>0</v>
      </c>
      <c r="DI7" s="35">
        <v>2</v>
      </c>
      <c r="DJ7" s="41">
        <f t="shared" si="13"/>
        <v>2.0202020202020204E-2</v>
      </c>
      <c r="DL7" s="120"/>
      <c r="DM7" s="34">
        <v>14</v>
      </c>
      <c r="DN7" s="35">
        <v>2</v>
      </c>
      <c r="DO7" s="40">
        <f t="shared" si="14"/>
        <v>2.5974025974025976E-2</v>
      </c>
      <c r="DP7" s="35"/>
      <c r="DQ7" s="40">
        <f t="shared" si="15"/>
        <v>0</v>
      </c>
      <c r="DR7" s="35">
        <v>2</v>
      </c>
      <c r="DS7" s="41">
        <f t="shared" si="16"/>
        <v>2.0202020202020204E-2</v>
      </c>
      <c r="DU7" s="188"/>
      <c r="DV7" s="34">
        <v>14</v>
      </c>
      <c r="DW7" s="35">
        <v>2</v>
      </c>
      <c r="DX7" s="40">
        <f t="shared" si="17"/>
        <v>2.5974025974025976E-2</v>
      </c>
      <c r="DY7" s="35"/>
      <c r="DZ7" s="40">
        <f t="shared" si="18"/>
        <v>0</v>
      </c>
      <c r="EA7" s="35">
        <v>2</v>
      </c>
      <c r="EB7" s="41">
        <f t="shared" si="19"/>
        <v>2.0202020202020204E-2</v>
      </c>
      <c r="ED7" s="130"/>
      <c r="EE7" s="33" t="s">
        <v>103</v>
      </c>
      <c r="EF7">
        <v>2</v>
      </c>
      <c r="EG7" s="40">
        <f t="shared" si="20"/>
        <v>2.5974025974025976E-2</v>
      </c>
      <c r="EI7" s="40">
        <f t="shared" si="21"/>
        <v>0</v>
      </c>
      <c r="EJ7">
        <v>2</v>
      </c>
      <c r="EK7" s="41">
        <f t="shared" si="22"/>
        <v>2.0202020202020204E-2</v>
      </c>
      <c r="EM7" s="123"/>
      <c r="EN7" s="121" t="s">
        <v>76</v>
      </c>
      <c r="EO7" s="7" t="s">
        <v>11</v>
      </c>
      <c r="EP7" s="13">
        <v>59</v>
      </c>
      <c r="EQ7" s="8">
        <v>17</v>
      </c>
      <c r="ER7" s="8">
        <v>76</v>
      </c>
      <c r="ES7" s="11"/>
      <c r="EU7" s="123"/>
      <c r="EV7" s="187" t="s">
        <v>90</v>
      </c>
      <c r="EW7" s="7" t="s">
        <v>11</v>
      </c>
      <c r="EX7" s="8">
        <v>19</v>
      </c>
      <c r="EY7" s="8">
        <v>4</v>
      </c>
      <c r="EZ7" s="8">
        <f>+EY7+EX7</f>
        <v>23</v>
      </c>
      <c r="FA7" s="11"/>
      <c r="FC7" s="1" t="s">
        <v>104</v>
      </c>
      <c r="FD7" s="1">
        <v>33</v>
      </c>
      <c r="FE7" s="19">
        <v>6.3681818181818182</v>
      </c>
      <c r="FF7" s="19">
        <v>0.22327599383159766</v>
      </c>
      <c r="FG7" s="19">
        <v>6</v>
      </c>
      <c r="FH7" s="19">
        <v>8.42</v>
      </c>
      <c r="FI7" s="19">
        <v>4.2699999999999996</v>
      </c>
      <c r="FJ7" s="19">
        <v>2.46</v>
      </c>
      <c r="FK7" s="21">
        <v>1.573987608325611E-2</v>
      </c>
      <c r="FM7" s="186"/>
      <c r="FN7" s="1" t="s">
        <v>31</v>
      </c>
      <c r="FO7" s="1">
        <v>21</v>
      </c>
      <c r="FP7" s="19">
        <v>8.6528571428571439</v>
      </c>
      <c r="FQ7" s="19">
        <v>0.42181757671677372</v>
      </c>
      <c r="FR7" s="19">
        <v>8.65</v>
      </c>
      <c r="FS7" s="19">
        <v>12.59</v>
      </c>
      <c r="FT7" s="19">
        <v>5.81</v>
      </c>
      <c r="FU7" s="19">
        <v>2.0599999999999996</v>
      </c>
      <c r="FV7" s="22">
        <v>0.74778912887448623</v>
      </c>
      <c r="FW7" s="25"/>
      <c r="FX7" s="75"/>
      <c r="FY7" s="75">
        <f t="shared" si="0"/>
        <v>8.231039566140371</v>
      </c>
      <c r="FZ7" s="75">
        <f t="shared" si="1"/>
        <v>9.0746747195739168</v>
      </c>
      <c r="GA7" s="75"/>
      <c r="GB7" s="75"/>
      <c r="GC7" s="75"/>
      <c r="GD7" s="75" t="s">
        <v>105</v>
      </c>
      <c r="GE7" s="75" t="s">
        <v>106</v>
      </c>
      <c r="GG7" s="2" t="s">
        <v>107</v>
      </c>
      <c r="GH7" s="2">
        <v>0</v>
      </c>
      <c r="GI7" s="47">
        <f t="shared" si="41"/>
        <v>0</v>
      </c>
      <c r="GJ7" s="2">
        <v>4</v>
      </c>
      <c r="GK7" s="47">
        <f t="shared" si="42"/>
        <v>0.2</v>
      </c>
      <c r="GL7" s="2">
        <f t="shared" si="43"/>
        <v>4</v>
      </c>
      <c r="GM7" s="47">
        <f t="shared" si="44"/>
        <v>9.5238095238095233E-2</v>
      </c>
      <c r="GO7" s="2" t="s">
        <v>107</v>
      </c>
      <c r="GP7" s="2">
        <v>0</v>
      </c>
      <c r="GQ7" s="49">
        <f t="shared" si="45"/>
        <v>0</v>
      </c>
      <c r="GR7" s="2">
        <v>0</v>
      </c>
      <c r="GS7" s="49">
        <f t="shared" si="46"/>
        <v>0</v>
      </c>
      <c r="GT7" s="2">
        <f t="shared" si="47"/>
        <v>0</v>
      </c>
      <c r="GU7" s="47">
        <f t="shared" si="48"/>
        <v>0</v>
      </c>
      <c r="GY7" s="137" t="s">
        <v>108</v>
      </c>
      <c r="GZ7" s="138"/>
      <c r="HA7" s="101">
        <v>2.2000000000000002</v>
      </c>
      <c r="HB7" s="85">
        <v>3.55</v>
      </c>
      <c r="HC7" s="82">
        <v>0.34570173788850378</v>
      </c>
      <c r="HD7" s="101">
        <v>3.3099999999999996</v>
      </c>
      <c r="HE7" s="85">
        <v>3.4282142857142861</v>
      </c>
      <c r="HF7" s="84">
        <v>0.41</v>
      </c>
      <c r="HG7" s="101">
        <v>2.8366666666666664</v>
      </c>
      <c r="HH7" s="85">
        <v>2.66</v>
      </c>
      <c r="HI7" s="84">
        <v>0.70635201550649518</v>
      </c>
      <c r="HK7" s="140" t="s">
        <v>109</v>
      </c>
      <c r="HL7" s="140" t="s">
        <v>20</v>
      </c>
      <c r="HM7" s="1" t="s">
        <v>47</v>
      </c>
      <c r="HN7" s="1">
        <v>29</v>
      </c>
      <c r="HO7" s="19">
        <v>3.3100000000000009</v>
      </c>
      <c r="HP7" s="19">
        <v>0.16468883930947889</v>
      </c>
      <c r="HQ7" s="19">
        <v>3.24</v>
      </c>
      <c r="HR7" s="19">
        <v>4.8</v>
      </c>
      <c r="HS7" s="19">
        <v>1.45</v>
      </c>
      <c r="HT7" s="19">
        <v>1.4100000000000001</v>
      </c>
      <c r="HU7" s="19">
        <v>0.34724653691555185</v>
      </c>
      <c r="HV7" s="103">
        <v>0.19504674876226119</v>
      </c>
      <c r="HW7"/>
      <c r="HX7" s="1" t="s">
        <v>65</v>
      </c>
      <c r="HY7" s="1" t="s">
        <v>88</v>
      </c>
      <c r="HZ7" s="19">
        <v>1.2633333333333336</v>
      </c>
      <c r="IA7" s="22">
        <v>0.11473894778617744</v>
      </c>
    </row>
    <row r="8" spans="1:235" ht="15.75" customHeight="1">
      <c r="M8" s="116"/>
      <c r="N8" s="33" t="s">
        <v>102</v>
      </c>
      <c r="O8">
        <v>4</v>
      </c>
      <c r="P8" s="32">
        <f>+O8/41</f>
        <v>9.7560975609756101E-2</v>
      </c>
      <c r="Q8">
        <v>1</v>
      </c>
      <c r="R8" s="32">
        <f>+Q8/8</f>
        <v>0.125</v>
      </c>
      <c r="S8">
        <v>5</v>
      </c>
      <c r="T8" s="32">
        <f>+S8/49</f>
        <v>0.10204081632653061</v>
      </c>
      <c r="V8" s="116"/>
      <c r="W8" s="34" t="s">
        <v>90</v>
      </c>
      <c r="X8" s="35">
        <v>19</v>
      </c>
      <c r="Y8" s="35">
        <v>4</v>
      </c>
      <c r="Z8" s="35">
        <v>23</v>
      </c>
      <c r="AB8" s="116"/>
      <c r="AC8" s="33" t="s">
        <v>110</v>
      </c>
      <c r="AD8">
        <v>1</v>
      </c>
      <c r="AE8" s="32">
        <f t="shared" si="26"/>
        <v>2.4390243902439025E-2</v>
      </c>
      <c r="AG8" s="32">
        <f t="shared" si="27"/>
        <v>0</v>
      </c>
      <c r="AH8">
        <v>1</v>
      </c>
      <c r="AI8" s="32">
        <f t="shared" si="28"/>
        <v>2.0408163265306121E-2</v>
      </c>
      <c r="AK8" s="116"/>
      <c r="AL8" s="33" t="s">
        <v>79</v>
      </c>
      <c r="AM8">
        <v>8</v>
      </c>
      <c r="AN8" s="32">
        <f t="shared" si="29"/>
        <v>0.1951219512195122</v>
      </c>
      <c r="AP8" s="32">
        <f t="shared" si="30"/>
        <v>0</v>
      </c>
      <c r="AQ8">
        <v>8</v>
      </c>
      <c r="AR8" s="32">
        <f t="shared" si="31"/>
        <v>0.16326530612244897</v>
      </c>
      <c r="AT8" s="116"/>
      <c r="AU8" s="34" t="s">
        <v>90</v>
      </c>
      <c r="AV8" s="35">
        <v>19</v>
      </c>
      <c r="AW8" s="32">
        <f t="shared" si="32"/>
        <v>0.46341463414634149</v>
      </c>
      <c r="AX8" s="35">
        <v>4</v>
      </c>
      <c r="AY8" s="32">
        <f t="shared" si="33"/>
        <v>0.5</v>
      </c>
      <c r="AZ8" s="35">
        <v>23</v>
      </c>
      <c r="BA8" s="32">
        <f t="shared" si="34"/>
        <v>0.46938775510204084</v>
      </c>
      <c r="BC8" s="116"/>
      <c r="BD8" s="33" t="s">
        <v>111</v>
      </c>
      <c r="BE8">
        <v>4</v>
      </c>
      <c r="BF8" s="32">
        <f t="shared" si="35"/>
        <v>9.7560975609756101E-2</v>
      </c>
      <c r="BH8" s="32">
        <f t="shared" si="36"/>
        <v>0</v>
      </c>
      <c r="BI8">
        <v>4</v>
      </c>
      <c r="BJ8" s="32">
        <f t="shared" si="37"/>
        <v>8.1632653061224483E-2</v>
      </c>
      <c r="BL8" s="33" t="s">
        <v>112</v>
      </c>
      <c r="BM8">
        <v>2</v>
      </c>
      <c r="BN8" s="32">
        <f t="shared" si="38"/>
        <v>4.878048780487805E-2</v>
      </c>
      <c r="BP8" s="32">
        <f t="shared" si="39"/>
        <v>0</v>
      </c>
      <c r="BQ8">
        <v>2</v>
      </c>
      <c r="BR8" s="32">
        <f t="shared" si="40"/>
        <v>4.0816326530612242E-2</v>
      </c>
      <c r="BT8" s="14">
        <v>23</v>
      </c>
      <c r="BU8">
        <v>4</v>
      </c>
      <c r="BV8" s="32">
        <f t="shared" si="2"/>
        <v>5.1948051948051951E-2</v>
      </c>
      <c r="BX8" s="32">
        <f t="shared" si="3"/>
        <v>0</v>
      </c>
      <c r="BY8">
        <v>4</v>
      </c>
      <c r="BZ8" s="32">
        <f t="shared" si="4"/>
        <v>4.0404040404040407E-2</v>
      </c>
      <c r="CC8" s="33" t="s">
        <v>74</v>
      </c>
      <c r="CD8">
        <v>1</v>
      </c>
      <c r="CE8" s="40">
        <f t="shared" si="5"/>
        <v>1.2987012987012988E-2</v>
      </c>
      <c r="CG8" s="40">
        <f t="shared" si="6"/>
        <v>0</v>
      </c>
      <c r="CH8">
        <v>1</v>
      </c>
      <c r="CI8" s="41">
        <f t="shared" si="7"/>
        <v>1.0101010101010102E-2</v>
      </c>
      <c r="CL8" s="34">
        <v>14</v>
      </c>
      <c r="CM8" s="35">
        <v>2</v>
      </c>
      <c r="CN8" s="40">
        <f t="shared" si="8"/>
        <v>2.5974025974025976E-2</v>
      </c>
      <c r="CO8" s="35"/>
      <c r="CP8" s="40">
        <f t="shared" si="9"/>
        <v>0</v>
      </c>
      <c r="CQ8" s="35">
        <v>2</v>
      </c>
      <c r="CR8" s="41">
        <f t="shared" si="10"/>
        <v>2.0202020202020204E-2</v>
      </c>
      <c r="CU8" s="14">
        <v>24</v>
      </c>
      <c r="CV8" s="37">
        <v>7.7333333333333343</v>
      </c>
      <c r="CW8" s="37"/>
      <c r="CX8" s="37">
        <v>7.7333333333333343</v>
      </c>
      <c r="CY8" s="37">
        <v>1.8607077506511644</v>
      </c>
      <c r="CZ8" s="37"/>
      <c r="DA8" s="37">
        <v>1.8607077506511644</v>
      </c>
      <c r="DD8" s="33" t="s">
        <v>74</v>
      </c>
      <c r="DE8">
        <v>1</v>
      </c>
      <c r="DF8" s="40">
        <f t="shared" si="11"/>
        <v>1.2987012987012988E-2</v>
      </c>
      <c r="DH8" s="40">
        <f t="shared" si="12"/>
        <v>0</v>
      </c>
      <c r="DI8">
        <v>1</v>
      </c>
      <c r="DJ8" s="41">
        <f t="shared" si="13"/>
        <v>1.0101010101010102E-2</v>
      </c>
      <c r="DM8" s="33" t="s">
        <v>76</v>
      </c>
      <c r="DN8">
        <v>2</v>
      </c>
      <c r="DO8" s="40">
        <f t="shared" si="14"/>
        <v>2.5974025974025976E-2</v>
      </c>
      <c r="DQ8" s="40">
        <f t="shared" si="15"/>
        <v>0</v>
      </c>
      <c r="DR8">
        <v>2</v>
      </c>
      <c r="DS8" s="41">
        <f t="shared" si="16"/>
        <v>2.0202020202020204E-2</v>
      </c>
      <c r="DV8" s="33" t="s">
        <v>74</v>
      </c>
      <c r="DW8">
        <v>1</v>
      </c>
      <c r="DX8" s="40">
        <f t="shared" si="17"/>
        <v>1.2987012987012988E-2</v>
      </c>
      <c r="DZ8" s="40">
        <f t="shared" si="18"/>
        <v>0</v>
      </c>
      <c r="EA8">
        <v>1</v>
      </c>
      <c r="EB8" s="41">
        <f t="shared" si="19"/>
        <v>1.0101010101010102E-2</v>
      </c>
      <c r="EE8" s="34">
        <v>14</v>
      </c>
      <c r="EF8" s="35">
        <v>2</v>
      </c>
      <c r="EG8" s="40">
        <f t="shared" si="20"/>
        <v>2.5974025974025976E-2</v>
      </c>
      <c r="EH8" s="35"/>
      <c r="EI8" s="40">
        <f t="shared" si="21"/>
        <v>0</v>
      </c>
      <c r="EJ8" s="35">
        <v>2</v>
      </c>
      <c r="EK8" s="41">
        <f t="shared" si="22"/>
        <v>2.0202020202020204E-2</v>
      </c>
      <c r="EM8" s="123"/>
      <c r="EN8" s="122"/>
      <c r="EO8" s="7" t="s">
        <v>95</v>
      </c>
      <c r="EP8" s="9">
        <v>0.83098591549295775</v>
      </c>
      <c r="EQ8" s="9">
        <v>0.80952380952380953</v>
      </c>
      <c r="ER8" s="9">
        <v>0.82608695652173902</v>
      </c>
      <c r="ES8" s="11"/>
      <c r="EU8" s="122"/>
      <c r="EV8" s="187"/>
      <c r="EW8" s="7" t="s">
        <v>95</v>
      </c>
      <c r="EX8" s="9">
        <f>+EX7/EX9</f>
        <v>0.46341463414634149</v>
      </c>
      <c r="EY8" s="9">
        <f>+EY7/EY9</f>
        <v>0.5</v>
      </c>
      <c r="EZ8" s="9">
        <f>+EZ7/EZ9</f>
        <v>0.46938775510204084</v>
      </c>
      <c r="FA8" s="11"/>
      <c r="FC8" s="1" t="s">
        <v>113</v>
      </c>
      <c r="FD8" s="1">
        <v>36</v>
      </c>
      <c r="FE8" s="19">
        <v>6.2297222222222217</v>
      </c>
      <c r="FF8" s="19">
        <v>0.23224217180960827</v>
      </c>
      <c r="FG8" s="19">
        <v>6.0549999999999997</v>
      </c>
      <c r="FH8" s="19">
        <v>9.7799999999999994</v>
      </c>
      <c r="FI8" s="19">
        <v>4.37</v>
      </c>
      <c r="FJ8" s="19">
        <v>2.13</v>
      </c>
      <c r="FK8" s="20">
        <v>7.0493681886555581E-2</v>
      </c>
      <c r="FM8" s="185" t="s">
        <v>96</v>
      </c>
      <c r="FN8" s="1" t="s">
        <v>20</v>
      </c>
      <c r="FO8" s="1">
        <v>71</v>
      </c>
      <c r="FP8" s="19">
        <v>8.992112676056335</v>
      </c>
      <c r="FQ8" s="19">
        <v>0.21764589366651901</v>
      </c>
      <c r="FR8" s="19">
        <v>9.3000000000000007</v>
      </c>
      <c r="FS8" s="19">
        <v>13.2</v>
      </c>
      <c r="FT8" s="19">
        <v>2.83</v>
      </c>
      <c r="FU8" s="19">
        <v>1.6600000000000001</v>
      </c>
      <c r="FV8" s="28">
        <v>4.7057848761022925E-6</v>
      </c>
      <c r="FW8" s="23">
        <v>0.25180410777098344</v>
      </c>
      <c r="FX8" s="75"/>
      <c r="FY8" s="81">
        <f t="shared" si="0"/>
        <v>8.7744667823898155</v>
      </c>
      <c r="FZ8" s="81">
        <f t="shared" si="1"/>
        <v>9.2097585697228546</v>
      </c>
      <c r="GA8" s="75">
        <f>+FY8-FY6</f>
        <v>7.1439310177572324E-2</v>
      </c>
      <c r="GB8" s="75">
        <f>+FZ8-FZ6</f>
        <v>-4.4960436938142223E-2</v>
      </c>
      <c r="GC8" s="75">
        <f>+(FY8+FZ8)/2-(FY6+FZ6)/2</f>
        <v>1.323943661971505E-2</v>
      </c>
      <c r="GD8" s="75">
        <f>+MIN(GA8:GC8)</f>
        <v>-4.4960436938142223E-2</v>
      </c>
      <c r="GE8" s="75">
        <f>+MAX(GA8:GC8)</f>
        <v>7.1439310177572324E-2</v>
      </c>
      <c r="GG8" s="2" t="s">
        <v>114</v>
      </c>
      <c r="GH8" s="2">
        <v>10</v>
      </c>
      <c r="GI8" s="47">
        <f t="shared" si="41"/>
        <v>0.45454545454545453</v>
      </c>
      <c r="GJ8" s="2">
        <v>12</v>
      </c>
      <c r="GK8" s="47">
        <f t="shared" si="42"/>
        <v>0.6</v>
      </c>
      <c r="GL8" s="2">
        <f t="shared" si="43"/>
        <v>22</v>
      </c>
      <c r="GM8" s="47">
        <f t="shared" si="44"/>
        <v>0.52380952380952384</v>
      </c>
      <c r="GO8" s="2" t="s">
        <v>114</v>
      </c>
      <c r="GP8" s="2">
        <v>0</v>
      </c>
      <c r="GQ8" s="49">
        <f t="shared" si="45"/>
        <v>0</v>
      </c>
      <c r="GR8" s="2">
        <v>9</v>
      </c>
      <c r="GS8" s="49">
        <f t="shared" si="46"/>
        <v>0.34615384615384615</v>
      </c>
      <c r="GT8" s="2">
        <f t="shared" si="47"/>
        <v>9</v>
      </c>
      <c r="GU8" s="47">
        <f t="shared" si="48"/>
        <v>0.25714285714285712</v>
      </c>
      <c r="GY8" s="153" t="s">
        <v>86</v>
      </c>
      <c r="GZ8" s="110" t="s">
        <v>115</v>
      </c>
      <c r="HA8" s="165"/>
      <c r="HB8" s="166"/>
      <c r="HC8" s="166"/>
      <c r="HD8" s="166"/>
      <c r="HE8" s="166"/>
      <c r="HF8" s="166"/>
      <c r="HG8" s="166"/>
      <c r="HH8" s="166"/>
      <c r="HI8" s="167"/>
      <c r="HK8" s="140"/>
      <c r="HL8" s="140"/>
      <c r="HM8" s="1" t="s">
        <v>40</v>
      </c>
      <c r="HN8" s="1">
        <v>28</v>
      </c>
      <c r="HO8" s="19">
        <v>3.4282142857142865</v>
      </c>
      <c r="HP8" s="19">
        <v>0.17341043277005988</v>
      </c>
      <c r="HQ8" s="19">
        <v>3.2</v>
      </c>
      <c r="HR8" s="19">
        <v>5.17</v>
      </c>
      <c r="HS8" s="19">
        <v>2.17</v>
      </c>
      <c r="HT8" s="19">
        <v>1.37</v>
      </c>
      <c r="HU8" s="105">
        <v>6.5969514668076101E-3</v>
      </c>
      <c r="HV8" s="103"/>
      <c r="HW8"/>
      <c r="HX8" s="1" t="s">
        <v>65</v>
      </c>
      <c r="HY8" s="1" t="s">
        <v>99</v>
      </c>
      <c r="HZ8" s="19">
        <v>0.40625000000000089</v>
      </c>
      <c r="IA8" s="22">
        <v>0.87810524017229519</v>
      </c>
    </row>
    <row r="9" spans="1:235">
      <c r="M9" s="116"/>
      <c r="N9" s="33" t="s">
        <v>116</v>
      </c>
      <c r="O9">
        <v>1</v>
      </c>
      <c r="P9" s="32">
        <f>+O9/41</f>
        <v>2.4390243902439025E-2</v>
      </c>
      <c r="R9" s="32">
        <f>+Q9/8</f>
        <v>0</v>
      </c>
      <c r="S9">
        <v>1</v>
      </c>
      <c r="T9" s="32">
        <f>+S9/49</f>
        <v>2.0408163265306121E-2</v>
      </c>
      <c r="V9" s="116"/>
      <c r="W9" t="s">
        <v>8</v>
      </c>
      <c r="X9" s="37">
        <v>8.3388888888888886</v>
      </c>
      <c r="Y9" s="37">
        <v>7.6749999999999989</v>
      </c>
      <c r="Z9" s="37">
        <v>8.2181818181818169</v>
      </c>
      <c r="AB9" s="116"/>
      <c r="AC9" s="34" t="s">
        <v>90</v>
      </c>
      <c r="AD9" s="35">
        <v>19</v>
      </c>
      <c r="AE9" s="32">
        <f t="shared" si="26"/>
        <v>0.46341463414634149</v>
      </c>
      <c r="AF9" s="35">
        <v>4</v>
      </c>
      <c r="AG9" s="32">
        <f t="shared" si="27"/>
        <v>0.5</v>
      </c>
      <c r="AH9" s="35">
        <v>23</v>
      </c>
      <c r="AI9" s="32">
        <f t="shared" si="28"/>
        <v>0.46938775510204084</v>
      </c>
      <c r="AJ9" s="36"/>
      <c r="AK9" s="116"/>
      <c r="AL9" s="34" t="s">
        <v>90</v>
      </c>
      <c r="AM9" s="35">
        <v>19</v>
      </c>
      <c r="AN9" s="32">
        <f t="shared" si="29"/>
        <v>0.46341463414634149</v>
      </c>
      <c r="AO9" s="35">
        <v>4</v>
      </c>
      <c r="AP9" s="32">
        <f t="shared" si="30"/>
        <v>0.5</v>
      </c>
      <c r="AQ9" s="35">
        <v>23</v>
      </c>
      <c r="AR9" s="32">
        <f t="shared" si="31"/>
        <v>0.46938775510204084</v>
      </c>
      <c r="AT9" s="116"/>
      <c r="AU9" s="33" t="s">
        <v>74</v>
      </c>
      <c r="AV9">
        <v>18</v>
      </c>
      <c r="AW9" s="32">
        <f t="shared" si="32"/>
        <v>0.43902439024390244</v>
      </c>
      <c r="AX9">
        <v>4</v>
      </c>
      <c r="AY9" s="32">
        <f t="shared" si="33"/>
        <v>0.5</v>
      </c>
      <c r="AZ9">
        <v>22</v>
      </c>
      <c r="BA9" s="32">
        <f t="shared" si="34"/>
        <v>0.44897959183673469</v>
      </c>
      <c r="BC9" s="116"/>
      <c r="BD9" s="33" t="s">
        <v>103</v>
      </c>
      <c r="BE9">
        <v>7</v>
      </c>
      <c r="BF9" s="32">
        <f t="shared" si="35"/>
        <v>0.17073170731707318</v>
      </c>
      <c r="BG9">
        <v>1</v>
      </c>
      <c r="BH9" s="32">
        <f t="shared" si="36"/>
        <v>0.125</v>
      </c>
      <c r="BI9">
        <v>8</v>
      </c>
      <c r="BJ9" s="32">
        <f t="shared" si="37"/>
        <v>0.16326530612244897</v>
      </c>
      <c r="BL9" s="33">
        <v>22</v>
      </c>
      <c r="BM9">
        <v>2</v>
      </c>
      <c r="BN9" s="32">
        <f t="shared" si="38"/>
        <v>4.878048780487805E-2</v>
      </c>
      <c r="BP9" s="32">
        <f t="shared" si="39"/>
        <v>0</v>
      </c>
      <c r="BQ9">
        <v>2</v>
      </c>
      <c r="BR9" s="32">
        <f t="shared" si="40"/>
        <v>4.0816326530612242E-2</v>
      </c>
      <c r="BT9" s="14">
        <v>24</v>
      </c>
      <c r="BU9">
        <v>3</v>
      </c>
      <c r="BV9" s="32">
        <f t="shared" si="2"/>
        <v>3.896103896103896E-2</v>
      </c>
      <c r="BX9" s="32">
        <f t="shared" si="3"/>
        <v>0</v>
      </c>
      <c r="BY9">
        <v>3</v>
      </c>
      <c r="BZ9" s="32">
        <f t="shared" si="4"/>
        <v>3.0303030303030304E-2</v>
      </c>
      <c r="CC9" s="33" t="s">
        <v>92</v>
      </c>
      <c r="CD9">
        <v>1</v>
      </c>
      <c r="CE9" s="40">
        <f t="shared" si="5"/>
        <v>1.2987012987012988E-2</v>
      </c>
      <c r="CG9" s="40">
        <f t="shared" si="6"/>
        <v>0</v>
      </c>
      <c r="CH9">
        <v>1</v>
      </c>
      <c r="CI9" s="41">
        <f t="shared" si="7"/>
        <v>1.0101010101010102E-2</v>
      </c>
      <c r="CL9" s="33" t="s">
        <v>75</v>
      </c>
      <c r="CM9">
        <v>2</v>
      </c>
      <c r="CN9" s="40">
        <f t="shared" si="8"/>
        <v>2.5974025974025976E-2</v>
      </c>
      <c r="CP9" s="40">
        <f t="shared" si="9"/>
        <v>0</v>
      </c>
      <c r="CQ9">
        <v>2</v>
      </c>
      <c r="CR9" s="41">
        <f t="shared" si="10"/>
        <v>2.0202020202020204E-2</v>
      </c>
      <c r="CU9" s="14">
        <v>31</v>
      </c>
      <c r="CV9" s="37">
        <v>12.716666666666667</v>
      </c>
      <c r="CW9" s="37"/>
      <c r="CX9" s="37">
        <v>12.716666666666667</v>
      </c>
      <c r="CY9" s="37">
        <v>3.2199430636788176</v>
      </c>
      <c r="CZ9" s="37"/>
      <c r="DA9" s="37">
        <v>3.2199430636788176</v>
      </c>
      <c r="DD9" s="33" t="s">
        <v>92</v>
      </c>
      <c r="DE9">
        <v>1</v>
      </c>
      <c r="DF9" s="40">
        <f t="shared" si="11"/>
        <v>1.2987012987012988E-2</v>
      </c>
      <c r="DH9" s="40">
        <f t="shared" si="12"/>
        <v>0</v>
      </c>
      <c r="DI9">
        <v>1</v>
      </c>
      <c r="DJ9" s="41">
        <f t="shared" si="13"/>
        <v>1.0101010101010102E-2</v>
      </c>
      <c r="DM9" s="34">
        <v>22</v>
      </c>
      <c r="DN9" s="35">
        <v>5</v>
      </c>
      <c r="DO9" s="40">
        <f t="shared" si="14"/>
        <v>6.4935064935064929E-2</v>
      </c>
      <c r="DP9" s="35"/>
      <c r="DQ9" s="40">
        <f t="shared" si="15"/>
        <v>0</v>
      </c>
      <c r="DR9" s="35">
        <v>5</v>
      </c>
      <c r="DS9" s="41">
        <f t="shared" si="16"/>
        <v>5.0505050505050504E-2</v>
      </c>
      <c r="DV9" s="33" t="s">
        <v>92</v>
      </c>
      <c r="DW9">
        <v>1</v>
      </c>
      <c r="DX9" s="40">
        <f t="shared" si="17"/>
        <v>1.2987012987012988E-2</v>
      </c>
      <c r="DZ9" s="40">
        <f t="shared" si="18"/>
        <v>0</v>
      </c>
      <c r="EA9">
        <v>1</v>
      </c>
      <c r="EB9" s="41">
        <f t="shared" si="19"/>
        <v>1.0101010101010102E-2</v>
      </c>
      <c r="EE9" s="33" t="s">
        <v>77</v>
      </c>
      <c r="EF9">
        <v>2</v>
      </c>
      <c r="EG9" s="40">
        <f t="shared" si="20"/>
        <v>2.5974025974025976E-2</v>
      </c>
      <c r="EI9" s="40">
        <f t="shared" si="21"/>
        <v>0</v>
      </c>
      <c r="EJ9">
        <v>2</v>
      </c>
      <c r="EK9" s="41">
        <f t="shared" si="22"/>
        <v>2.0202020202020204E-2</v>
      </c>
      <c r="EM9" s="123"/>
      <c r="EN9" s="121" t="s">
        <v>91</v>
      </c>
      <c r="EO9" s="7" t="s">
        <v>11</v>
      </c>
      <c r="EP9" s="8">
        <v>0</v>
      </c>
      <c r="EQ9" s="13">
        <v>3</v>
      </c>
      <c r="ER9" s="8">
        <v>3</v>
      </c>
      <c r="ES9" s="11"/>
      <c r="EU9" s="7" t="s">
        <v>35</v>
      </c>
      <c r="EV9" s="7"/>
      <c r="EW9" s="7" t="s">
        <v>11</v>
      </c>
      <c r="EX9" s="8">
        <f>+EX7+EX5</f>
        <v>41</v>
      </c>
      <c r="EY9" s="8">
        <f>+EY7+EY5</f>
        <v>8</v>
      </c>
      <c r="EZ9" s="8">
        <f>+EY9+EX9</f>
        <v>49</v>
      </c>
      <c r="FA9" s="11"/>
      <c r="FC9" s="1" t="s">
        <v>117</v>
      </c>
      <c r="FD9" s="1">
        <v>35</v>
      </c>
      <c r="FE9" s="19">
        <v>3.2288571428571431</v>
      </c>
      <c r="FF9" s="19">
        <v>0.15166458538031671</v>
      </c>
      <c r="FG9" s="19">
        <v>3.24</v>
      </c>
      <c r="FH9" s="19">
        <v>4.8</v>
      </c>
      <c r="FI9" s="19">
        <v>1.45</v>
      </c>
      <c r="FJ9" s="19">
        <v>1.38</v>
      </c>
      <c r="FK9" s="20">
        <v>0.39515258555487343</v>
      </c>
      <c r="FM9" s="186"/>
      <c r="FN9" s="1" t="s">
        <v>31</v>
      </c>
      <c r="FO9" s="1">
        <v>17</v>
      </c>
      <c r="FP9" s="19">
        <v>8.7305882352941175</v>
      </c>
      <c r="FQ9" s="19">
        <v>0.29080450097181676</v>
      </c>
      <c r="FR9" s="19">
        <v>8.5</v>
      </c>
      <c r="FS9" s="19">
        <v>10.77</v>
      </c>
      <c r="FT9" s="19">
        <v>6.69</v>
      </c>
      <c r="FU9" s="19">
        <v>1.3599999999999994</v>
      </c>
      <c r="FV9" s="22">
        <v>0.76266292402259461</v>
      </c>
      <c r="FW9" s="24"/>
      <c r="FX9" s="75"/>
      <c r="FY9" s="75">
        <f t="shared" si="0"/>
        <v>8.439783734322301</v>
      </c>
      <c r="FZ9" s="75">
        <f t="shared" si="1"/>
        <v>9.0213927362659341</v>
      </c>
      <c r="GA9" s="75">
        <f>+FY9-FY7</f>
        <v>0.20874416818192998</v>
      </c>
      <c r="GB9" s="75">
        <f>+FZ9-FZ7</f>
        <v>-5.3281983307982728E-2</v>
      </c>
      <c r="GC9" s="75">
        <f>+(FY9+FZ9)/2-(FY7+FZ7)/2</f>
        <v>7.7731092436973626E-2</v>
      </c>
      <c r="GD9" s="75">
        <f>+MIN(GA9:GC9)</f>
        <v>-5.3281983307982728E-2</v>
      </c>
      <c r="GE9" s="75">
        <f>+MAX(GA9:GC9)</f>
        <v>0.20874416818192998</v>
      </c>
      <c r="GG9" s="2" t="s">
        <v>118</v>
      </c>
      <c r="GH9" s="2">
        <v>0</v>
      </c>
      <c r="GI9" s="47">
        <f t="shared" si="41"/>
        <v>0</v>
      </c>
      <c r="GJ9" s="2">
        <v>0</v>
      </c>
      <c r="GK9" s="47">
        <f t="shared" si="42"/>
        <v>0</v>
      </c>
      <c r="GL9" s="2">
        <f t="shared" si="43"/>
        <v>0</v>
      </c>
      <c r="GM9" s="47">
        <f t="shared" si="44"/>
        <v>0</v>
      </c>
      <c r="GO9" s="2" t="s">
        <v>118</v>
      </c>
      <c r="GP9" s="2">
        <v>0</v>
      </c>
      <c r="GQ9" s="49">
        <f t="shared" si="45"/>
        <v>0</v>
      </c>
      <c r="GR9" s="2">
        <v>7</v>
      </c>
      <c r="GS9" s="49">
        <f t="shared" si="46"/>
        <v>0.26923076923076922</v>
      </c>
      <c r="GT9" s="2">
        <f t="shared" si="47"/>
        <v>7</v>
      </c>
      <c r="GU9" s="47">
        <f t="shared" si="48"/>
        <v>0.2</v>
      </c>
      <c r="GY9" s="154"/>
      <c r="GZ9" s="107" t="s">
        <v>116</v>
      </c>
      <c r="HA9" s="86">
        <v>0</v>
      </c>
      <c r="HB9" s="86">
        <v>0</v>
      </c>
      <c r="HC9" s="87" t="s">
        <v>119</v>
      </c>
      <c r="HD9" s="102">
        <v>2</v>
      </c>
      <c r="HE9" s="88">
        <v>0</v>
      </c>
      <c r="HF9" s="89">
        <v>0.15436564694902868</v>
      </c>
      <c r="HG9" s="102">
        <v>0</v>
      </c>
      <c r="HH9" s="102">
        <v>1</v>
      </c>
      <c r="HI9" s="89">
        <v>0.2600143735074511</v>
      </c>
      <c r="HK9" s="140"/>
      <c r="HL9" s="140" t="s">
        <v>87</v>
      </c>
      <c r="HM9" s="1" t="s">
        <v>47</v>
      </c>
      <c r="HN9" s="1">
        <v>6</v>
      </c>
      <c r="HO9" s="19">
        <v>2.8366666666666673</v>
      </c>
      <c r="HP9" s="19">
        <v>0.37573631415898168</v>
      </c>
      <c r="HQ9" s="19">
        <v>2.6550000000000002</v>
      </c>
      <c r="HR9" s="19">
        <v>3.93</v>
      </c>
      <c r="HS9" s="19">
        <v>1.6</v>
      </c>
      <c r="HT9" s="19">
        <v>1.2375000000000003</v>
      </c>
      <c r="HU9" s="19">
        <v>0.42205013457637819</v>
      </c>
      <c r="HV9" s="103"/>
      <c r="HW9"/>
      <c r="HX9" s="1" t="s">
        <v>88</v>
      </c>
      <c r="HY9" s="1" t="s">
        <v>99</v>
      </c>
      <c r="HZ9" s="19">
        <v>0.85708333333333275</v>
      </c>
      <c r="IA9" s="22">
        <v>0.63226575237378135</v>
      </c>
    </row>
    <row r="10" spans="1:235" ht="24">
      <c r="M10" s="116"/>
      <c r="N10" s="34" t="s">
        <v>90</v>
      </c>
      <c r="O10" s="35">
        <v>19</v>
      </c>
      <c r="P10" s="32">
        <f t="shared" ref="P10:P23" si="49">+O10/41</f>
        <v>0.46341463414634149</v>
      </c>
      <c r="Q10" s="35">
        <v>4</v>
      </c>
      <c r="R10" s="32">
        <f t="shared" ref="R10:R23" si="50">+Q10/8</f>
        <v>0.5</v>
      </c>
      <c r="S10" s="35">
        <v>23</v>
      </c>
      <c r="T10" s="32">
        <f t="shared" ref="T10:T23" si="51">+S10/49</f>
        <v>0.46938775510204084</v>
      </c>
      <c r="V10" s="116"/>
      <c r="W10" t="s">
        <v>101</v>
      </c>
      <c r="X10" s="37">
        <v>1.9131553514267461</v>
      </c>
      <c r="Y10" s="37">
        <v>1.3129737240325927</v>
      </c>
      <c r="Z10" s="37">
        <v>1.810510678717173</v>
      </c>
      <c r="AB10" s="116"/>
      <c r="AC10" s="33" t="s">
        <v>74</v>
      </c>
      <c r="AD10">
        <v>18</v>
      </c>
      <c r="AE10" s="32">
        <f t="shared" si="26"/>
        <v>0.43902439024390244</v>
      </c>
      <c r="AF10">
        <v>4</v>
      </c>
      <c r="AG10" s="32">
        <f t="shared" si="27"/>
        <v>0.5</v>
      </c>
      <c r="AH10">
        <v>22</v>
      </c>
      <c r="AI10" s="32">
        <f t="shared" si="28"/>
        <v>0.44897959183673469</v>
      </c>
      <c r="AK10" s="116"/>
      <c r="AL10" s="33" t="s">
        <v>76</v>
      </c>
      <c r="AM10">
        <v>17</v>
      </c>
      <c r="AN10" s="32">
        <f t="shared" si="29"/>
        <v>0.41463414634146339</v>
      </c>
      <c r="AO10">
        <v>4</v>
      </c>
      <c r="AP10" s="32">
        <f t="shared" si="30"/>
        <v>0.5</v>
      </c>
      <c r="AQ10">
        <v>21</v>
      </c>
      <c r="AR10" s="32">
        <f t="shared" si="31"/>
        <v>0.42857142857142855</v>
      </c>
      <c r="AT10" s="116"/>
      <c r="AU10" s="33" t="s">
        <v>92</v>
      </c>
      <c r="AV10">
        <v>1</v>
      </c>
      <c r="AW10" s="32">
        <f t="shared" si="32"/>
        <v>2.4390243902439025E-2</v>
      </c>
      <c r="AY10" s="32">
        <f t="shared" si="33"/>
        <v>0</v>
      </c>
      <c r="AZ10">
        <v>1</v>
      </c>
      <c r="BA10" s="32">
        <f t="shared" si="34"/>
        <v>2.0408163265306121E-2</v>
      </c>
      <c r="BC10" s="116"/>
      <c r="BD10" s="34" t="s">
        <v>90</v>
      </c>
      <c r="BE10" s="35">
        <v>19</v>
      </c>
      <c r="BF10" s="32">
        <f t="shared" si="35"/>
        <v>0.46341463414634149</v>
      </c>
      <c r="BG10" s="35">
        <v>4</v>
      </c>
      <c r="BH10" s="32">
        <f t="shared" si="36"/>
        <v>0.5</v>
      </c>
      <c r="BI10" s="35">
        <v>23</v>
      </c>
      <c r="BJ10" s="32">
        <f t="shared" si="37"/>
        <v>0.46938775510204084</v>
      </c>
      <c r="BL10" s="33" t="s">
        <v>120</v>
      </c>
      <c r="BM10">
        <v>2</v>
      </c>
      <c r="BN10" s="32">
        <f t="shared" si="38"/>
        <v>4.878048780487805E-2</v>
      </c>
      <c r="BP10" s="32">
        <f t="shared" si="39"/>
        <v>0</v>
      </c>
      <c r="BQ10">
        <v>2</v>
      </c>
      <c r="BR10" s="32">
        <f t="shared" si="40"/>
        <v>4.0816326530612242E-2</v>
      </c>
      <c r="BT10" s="14">
        <v>31</v>
      </c>
      <c r="BU10">
        <v>3</v>
      </c>
      <c r="BV10" s="32">
        <f t="shared" si="2"/>
        <v>3.896103896103896E-2</v>
      </c>
      <c r="BX10" s="32">
        <f t="shared" si="3"/>
        <v>0</v>
      </c>
      <c r="BY10">
        <v>3</v>
      </c>
      <c r="BZ10" s="32">
        <f t="shared" si="4"/>
        <v>3.0303030303030304E-2</v>
      </c>
      <c r="CC10" s="34">
        <v>22</v>
      </c>
      <c r="CD10" s="45">
        <v>5</v>
      </c>
      <c r="CE10" s="40">
        <f t="shared" si="5"/>
        <v>6.4935064935064929E-2</v>
      </c>
      <c r="CF10" s="35"/>
      <c r="CG10" s="40">
        <f t="shared" si="6"/>
        <v>0</v>
      </c>
      <c r="CH10" s="35">
        <v>5</v>
      </c>
      <c r="CI10" s="41">
        <f t="shared" si="7"/>
        <v>5.0505050505050504E-2</v>
      </c>
      <c r="CL10" s="34">
        <v>22</v>
      </c>
      <c r="CM10" s="35">
        <v>5</v>
      </c>
      <c r="CN10" s="40">
        <f t="shared" si="8"/>
        <v>6.4935064935064929E-2</v>
      </c>
      <c r="CO10" s="35"/>
      <c r="CP10" s="40">
        <f t="shared" si="9"/>
        <v>0</v>
      </c>
      <c r="CQ10" s="35">
        <v>5</v>
      </c>
      <c r="CR10" s="41">
        <f t="shared" si="10"/>
        <v>5.0505050505050504E-2</v>
      </c>
      <c r="CU10" s="14">
        <v>32</v>
      </c>
      <c r="CV10" s="37">
        <v>8.08</v>
      </c>
      <c r="CW10" s="37"/>
      <c r="CX10" s="37">
        <v>8.08</v>
      </c>
      <c r="CY10" s="37">
        <v>1.4000714267493692</v>
      </c>
      <c r="CZ10" s="37"/>
      <c r="DA10" s="37">
        <v>1.4000714267493692</v>
      </c>
      <c r="DD10" s="34">
        <v>22</v>
      </c>
      <c r="DE10" s="35">
        <v>5</v>
      </c>
      <c r="DF10" s="40">
        <f t="shared" si="11"/>
        <v>6.4935064935064929E-2</v>
      </c>
      <c r="DG10" s="35"/>
      <c r="DH10" s="40">
        <f t="shared" si="12"/>
        <v>0</v>
      </c>
      <c r="DI10" s="35">
        <v>5</v>
      </c>
      <c r="DJ10" s="41">
        <f t="shared" si="13"/>
        <v>5.0505050505050504E-2</v>
      </c>
      <c r="DM10" s="33" t="s">
        <v>76</v>
      </c>
      <c r="DN10">
        <v>4</v>
      </c>
      <c r="DO10" s="40">
        <f t="shared" si="14"/>
        <v>5.1948051948051951E-2</v>
      </c>
      <c r="DQ10" s="40">
        <f t="shared" si="15"/>
        <v>0</v>
      </c>
      <c r="DR10">
        <v>4</v>
      </c>
      <c r="DS10" s="41">
        <f t="shared" si="16"/>
        <v>4.0404040404040407E-2</v>
      </c>
      <c r="DV10" s="34">
        <v>22</v>
      </c>
      <c r="DW10" s="35">
        <v>5</v>
      </c>
      <c r="DX10" s="40">
        <f t="shared" si="17"/>
        <v>6.4935064935064929E-2</v>
      </c>
      <c r="DY10" s="35"/>
      <c r="DZ10" s="40">
        <f t="shared" si="18"/>
        <v>0</v>
      </c>
      <c r="EA10" s="35">
        <v>5</v>
      </c>
      <c r="EB10" s="41">
        <f t="shared" si="19"/>
        <v>5.0505050505050504E-2</v>
      </c>
      <c r="EE10" s="34">
        <v>22</v>
      </c>
      <c r="EF10" s="35">
        <v>5</v>
      </c>
      <c r="EG10" s="40">
        <f t="shared" si="20"/>
        <v>6.4935064935064929E-2</v>
      </c>
      <c r="EH10" s="35"/>
      <c r="EI10" s="40">
        <f t="shared" si="21"/>
        <v>0</v>
      </c>
      <c r="EJ10" s="35">
        <v>5</v>
      </c>
      <c r="EK10" s="41">
        <f t="shared" si="22"/>
        <v>5.0505050505050504E-2</v>
      </c>
      <c r="EM10" s="122"/>
      <c r="EN10" s="122"/>
      <c r="EO10" s="7" t="s">
        <v>95</v>
      </c>
      <c r="EP10" s="9">
        <v>0</v>
      </c>
      <c r="EQ10" s="9">
        <v>0.14285714285714285</v>
      </c>
      <c r="ER10" s="9">
        <v>3.2608695652173912E-2</v>
      </c>
      <c r="ES10" s="11"/>
      <c r="EU10" s="7"/>
      <c r="EV10" s="7"/>
      <c r="EW10" s="7" t="s">
        <v>95</v>
      </c>
      <c r="EX10" s="9">
        <v>1</v>
      </c>
      <c r="EY10" s="9">
        <v>1</v>
      </c>
      <c r="EZ10" s="9">
        <v>1</v>
      </c>
      <c r="FA10" s="12"/>
      <c r="FC10" s="1" t="s">
        <v>121</v>
      </c>
      <c r="FD10" s="1">
        <v>32</v>
      </c>
      <c r="FE10" s="19">
        <v>3.3321875000000003</v>
      </c>
      <c r="FF10" s="19">
        <v>0.1605118666946411</v>
      </c>
      <c r="FG10" s="19">
        <v>3.1749999999999998</v>
      </c>
      <c r="FH10" s="19">
        <v>5.17</v>
      </c>
      <c r="FI10" s="19">
        <v>2.17</v>
      </c>
      <c r="FJ10" s="19">
        <v>1.2375000000000003</v>
      </c>
      <c r="FK10" s="21">
        <v>2.4687048202712836E-3</v>
      </c>
      <c r="FM10" s="185" t="s">
        <v>122</v>
      </c>
      <c r="FN10" s="1" t="s">
        <v>20</v>
      </c>
      <c r="FO10" s="1">
        <v>30</v>
      </c>
      <c r="FP10" s="19">
        <v>6.4993333333333343</v>
      </c>
      <c r="FQ10" s="19">
        <v>0.23231663555821369</v>
      </c>
      <c r="FR10" s="19">
        <v>6.24</v>
      </c>
      <c r="FS10" s="19">
        <v>8.42</v>
      </c>
      <c r="FT10" s="19">
        <v>4.2699999999999996</v>
      </c>
      <c r="FU10" s="19">
        <v>2.1950000000000003</v>
      </c>
      <c r="FV10" s="22">
        <v>5.6487154244201809E-2</v>
      </c>
      <c r="FW10" s="26">
        <v>4.5087976539589444E-2</v>
      </c>
      <c r="FX10" s="76"/>
      <c r="FY10" s="79">
        <f t="shared" si="0"/>
        <v>6.2670166977751203</v>
      </c>
      <c r="FZ10" s="79">
        <f t="shared" si="1"/>
        <v>6.7316499688915483</v>
      </c>
      <c r="GA10" s="76"/>
      <c r="GB10" s="76"/>
      <c r="GC10" s="76"/>
      <c r="GD10" s="76"/>
      <c r="GE10" s="76"/>
      <c r="GG10" s="2" t="s">
        <v>123</v>
      </c>
      <c r="GH10" s="2">
        <v>0</v>
      </c>
      <c r="GI10" s="47">
        <f t="shared" si="41"/>
        <v>0</v>
      </c>
      <c r="GJ10" s="2">
        <v>0</v>
      </c>
      <c r="GK10" s="47">
        <f t="shared" si="42"/>
        <v>0</v>
      </c>
      <c r="GL10" s="2">
        <f t="shared" si="43"/>
        <v>0</v>
      </c>
      <c r="GM10" s="47">
        <f t="shared" si="44"/>
        <v>0</v>
      </c>
      <c r="GO10" s="2" t="s">
        <v>123</v>
      </c>
      <c r="GP10" s="2">
        <v>0</v>
      </c>
      <c r="GQ10" s="49">
        <f t="shared" si="45"/>
        <v>0</v>
      </c>
      <c r="GR10" s="2">
        <v>0</v>
      </c>
      <c r="GS10" s="49">
        <f t="shared" si="46"/>
        <v>0</v>
      </c>
      <c r="GT10" s="2">
        <f t="shared" si="47"/>
        <v>0</v>
      </c>
      <c r="GU10" s="47">
        <f t="shared" si="48"/>
        <v>0</v>
      </c>
      <c r="GY10" s="154"/>
      <c r="GZ10" s="107" t="s">
        <v>75</v>
      </c>
      <c r="HA10" s="86">
        <v>7</v>
      </c>
      <c r="HB10" s="86">
        <v>4</v>
      </c>
      <c r="HC10" s="90">
        <v>0.31686199864236342</v>
      </c>
      <c r="HD10" s="102">
        <v>15</v>
      </c>
      <c r="HE10" s="88">
        <v>30</v>
      </c>
      <c r="HF10" s="89">
        <v>6.8207060855712742E-3</v>
      </c>
      <c r="HG10" s="102">
        <v>6</v>
      </c>
      <c r="HH10" s="102">
        <v>4</v>
      </c>
      <c r="HI10" s="89">
        <v>0.72562226271454966</v>
      </c>
      <c r="HK10" s="140"/>
      <c r="HL10" s="140"/>
      <c r="HM10" s="1" t="s">
        <v>40</v>
      </c>
      <c r="HN10" s="1">
        <v>6</v>
      </c>
      <c r="HO10" s="19">
        <v>2.66</v>
      </c>
      <c r="HP10" s="19">
        <v>0.15901781870805143</v>
      </c>
      <c r="HQ10" s="19">
        <v>2.5949999999999998</v>
      </c>
      <c r="HR10" s="19">
        <v>3.39</v>
      </c>
      <c r="HS10" s="19">
        <v>2.2400000000000002</v>
      </c>
      <c r="HT10" s="19">
        <v>0.16750000000000043</v>
      </c>
      <c r="HU10" s="19">
        <v>0.14785683294638963</v>
      </c>
      <c r="HV10" s="104"/>
      <c r="HW10"/>
      <c r="HX10"/>
      <c r="HY10"/>
      <c r="HZ10"/>
      <c r="IA10"/>
    </row>
    <row r="11" spans="1:235">
      <c r="M11" s="116"/>
      <c r="N11" s="33" t="s">
        <v>93</v>
      </c>
      <c r="O11">
        <v>8</v>
      </c>
      <c r="P11" s="32">
        <f>+O11/41</f>
        <v>0.1951219512195122</v>
      </c>
      <c r="Q11">
        <v>1</v>
      </c>
      <c r="R11" s="32">
        <f>+Q11/8</f>
        <v>0.125</v>
      </c>
      <c r="S11">
        <v>9</v>
      </c>
      <c r="T11" s="32">
        <f>+S11/49</f>
        <v>0.18367346938775511</v>
      </c>
      <c r="V11" s="116" t="s">
        <v>124</v>
      </c>
      <c r="W11" s="34" t="s">
        <v>68</v>
      </c>
      <c r="X11" s="35">
        <v>22</v>
      </c>
      <c r="Y11" s="35">
        <v>4</v>
      </c>
      <c r="Z11" s="35">
        <v>26</v>
      </c>
      <c r="AB11" s="116"/>
      <c r="AC11" s="33" t="s">
        <v>92</v>
      </c>
      <c r="AD11">
        <v>1</v>
      </c>
      <c r="AE11" s="32">
        <f t="shared" si="26"/>
        <v>2.4390243902439025E-2</v>
      </c>
      <c r="AG11" s="32">
        <f t="shared" si="27"/>
        <v>0</v>
      </c>
      <c r="AH11">
        <v>1</v>
      </c>
      <c r="AI11" s="32">
        <f t="shared" si="28"/>
        <v>2.0408163265306121E-2</v>
      </c>
      <c r="AK11" s="116"/>
      <c r="AL11" s="33" t="s">
        <v>79</v>
      </c>
      <c r="AM11">
        <v>2</v>
      </c>
      <c r="AN11" s="32">
        <f t="shared" si="29"/>
        <v>4.878048780487805E-2</v>
      </c>
      <c r="AP11" s="32">
        <f t="shared" si="30"/>
        <v>0</v>
      </c>
      <c r="AQ11">
        <v>2</v>
      </c>
      <c r="AR11" s="32">
        <f t="shared" si="31"/>
        <v>4.0816326530612242E-2</v>
      </c>
      <c r="AT11" s="116" t="s">
        <v>125</v>
      </c>
      <c r="AU11" s="34" t="s">
        <v>68</v>
      </c>
      <c r="AV11" s="35">
        <v>22</v>
      </c>
      <c r="AW11" s="32">
        <f t="shared" si="32"/>
        <v>0.53658536585365857</v>
      </c>
      <c r="AX11" s="35">
        <v>4</v>
      </c>
      <c r="AY11" s="32">
        <f t="shared" si="33"/>
        <v>0.5</v>
      </c>
      <c r="AZ11" s="35">
        <v>26</v>
      </c>
      <c r="BA11" s="32">
        <f t="shared" si="34"/>
        <v>0.53061224489795922</v>
      </c>
      <c r="BC11" s="116"/>
      <c r="BD11" s="33" t="s">
        <v>77</v>
      </c>
      <c r="BE11">
        <v>14</v>
      </c>
      <c r="BF11" s="32">
        <f t="shared" si="35"/>
        <v>0.34146341463414637</v>
      </c>
      <c r="BG11">
        <v>2</v>
      </c>
      <c r="BH11" s="32">
        <f t="shared" si="36"/>
        <v>0.25</v>
      </c>
      <c r="BI11">
        <v>16</v>
      </c>
      <c r="BJ11" s="32">
        <f t="shared" si="37"/>
        <v>0.32653061224489793</v>
      </c>
      <c r="BL11" s="33" t="s">
        <v>126</v>
      </c>
      <c r="BM11">
        <v>1</v>
      </c>
      <c r="BN11" s="32">
        <f t="shared" si="38"/>
        <v>2.4390243902439025E-2</v>
      </c>
      <c r="BP11" s="32">
        <f t="shared" si="39"/>
        <v>0</v>
      </c>
      <c r="BQ11">
        <v>1</v>
      </c>
      <c r="BR11" s="32">
        <f t="shared" si="40"/>
        <v>2.0408163265306121E-2</v>
      </c>
      <c r="BT11" s="14">
        <v>32</v>
      </c>
      <c r="BU11">
        <v>2</v>
      </c>
      <c r="BV11" s="32">
        <f t="shared" si="2"/>
        <v>2.5974025974025976E-2</v>
      </c>
      <c r="BX11" s="32">
        <f t="shared" si="3"/>
        <v>0</v>
      </c>
      <c r="BY11">
        <v>2</v>
      </c>
      <c r="BZ11" s="32">
        <f t="shared" si="4"/>
        <v>2.0202020202020204E-2</v>
      </c>
      <c r="CC11" s="33" t="s">
        <v>74</v>
      </c>
      <c r="CD11">
        <v>3</v>
      </c>
      <c r="CE11" s="40">
        <f t="shared" si="5"/>
        <v>3.896103896103896E-2</v>
      </c>
      <c r="CG11" s="40">
        <f t="shared" si="6"/>
        <v>0</v>
      </c>
      <c r="CH11">
        <v>3</v>
      </c>
      <c r="CI11" s="41">
        <f t="shared" si="7"/>
        <v>3.0303030303030304E-2</v>
      </c>
      <c r="CL11" s="33" t="s">
        <v>93</v>
      </c>
      <c r="CM11">
        <v>1</v>
      </c>
      <c r="CN11" s="40">
        <f t="shared" si="8"/>
        <v>1.2987012987012988E-2</v>
      </c>
      <c r="CP11" s="40">
        <f t="shared" si="9"/>
        <v>0</v>
      </c>
      <c r="CQ11">
        <v>1</v>
      </c>
      <c r="CR11" s="41">
        <f t="shared" si="10"/>
        <v>1.0101010101010102E-2</v>
      </c>
      <c r="CU11" s="14">
        <v>34</v>
      </c>
      <c r="CV11" s="37">
        <v>8.2733333333333334</v>
      </c>
      <c r="CW11" s="37"/>
      <c r="CX11" s="37">
        <v>8.2733333333333334</v>
      </c>
      <c r="CY11" s="37">
        <v>2.4895273982558739</v>
      </c>
      <c r="CZ11" s="37"/>
      <c r="DA11" s="37">
        <v>2.4895273982558739</v>
      </c>
      <c r="DD11" s="33" t="s">
        <v>74</v>
      </c>
      <c r="DE11">
        <v>3</v>
      </c>
      <c r="DF11" s="40">
        <f t="shared" si="11"/>
        <v>3.896103896103896E-2</v>
      </c>
      <c r="DH11" s="40">
        <f t="shared" si="12"/>
        <v>0</v>
      </c>
      <c r="DI11">
        <v>3</v>
      </c>
      <c r="DJ11" s="41">
        <f t="shared" si="13"/>
        <v>3.0303030303030304E-2</v>
      </c>
      <c r="DM11" s="33" t="s">
        <v>79</v>
      </c>
      <c r="DN11">
        <v>1</v>
      </c>
      <c r="DO11" s="40">
        <f t="shared" si="14"/>
        <v>1.2987012987012988E-2</v>
      </c>
      <c r="DQ11" s="40">
        <f t="shared" si="15"/>
        <v>0</v>
      </c>
      <c r="DR11">
        <v>1</v>
      </c>
      <c r="DS11" s="41">
        <f t="shared" si="16"/>
        <v>1.0101010101010102E-2</v>
      </c>
      <c r="DV11" s="33" t="s">
        <v>74</v>
      </c>
      <c r="DW11">
        <v>3</v>
      </c>
      <c r="DX11" s="40">
        <f t="shared" si="17"/>
        <v>3.896103896103896E-2</v>
      </c>
      <c r="DZ11" s="40">
        <f t="shared" si="18"/>
        <v>0</v>
      </c>
      <c r="EA11">
        <v>3</v>
      </c>
      <c r="EB11" s="41">
        <f t="shared" si="19"/>
        <v>3.0303030303030304E-2</v>
      </c>
      <c r="EE11" s="33" t="s">
        <v>77</v>
      </c>
      <c r="EF11">
        <v>1</v>
      </c>
      <c r="EG11" s="40">
        <f t="shared" si="20"/>
        <v>1.2987012987012988E-2</v>
      </c>
      <c r="EI11" s="40">
        <f t="shared" si="21"/>
        <v>0</v>
      </c>
      <c r="EJ11">
        <v>1</v>
      </c>
      <c r="EK11" s="41">
        <f t="shared" si="22"/>
        <v>1.0101010101010102E-2</v>
      </c>
      <c r="EM11" s="7" t="s">
        <v>35</v>
      </c>
      <c r="EN11" s="7"/>
      <c r="EO11" s="7" t="s">
        <v>11</v>
      </c>
      <c r="EP11" s="8">
        <v>71</v>
      </c>
      <c r="EQ11" s="8">
        <v>21</v>
      </c>
      <c r="ER11" s="8">
        <v>92</v>
      </c>
      <c r="ES11" s="11"/>
      <c r="FM11" s="186"/>
      <c r="FN11" s="1" t="s">
        <v>31</v>
      </c>
      <c r="FO11" s="1">
        <v>3</v>
      </c>
      <c r="FP11" s="19">
        <v>5.0566666666666675</v>
      </c>
      <c r="FQ11" s="19">
        <v>4.6308146631499146E-2</v>
      </c>
      <c r="FR11" s="19">
        <v>5.05</v>
      </c>
      <c r="FS11" s="19">
        <v>5.14</v>
      </c>
      <c r="FT11" s="19">
        <v>4.9800000000000004</v>
      </c>
      <c r="FU11" s="19">
        <v>7.9999999999999183E-2</v>
      </c>
      <c r="FV11" s="27" t="s">
        <v>119</v>
      </c>
      <c r="FW11" s="25"/>
      <c r="FX11" s="75"/>
      <c r="FY11" s="80">
        <f t="shared" si="0"/>
        <v>5.0103585200351688</v>
      </c>
      <c r="FZ11" s="80">
        <f t="shared" si="1"/>
        <v>5.1029748132981663</v>
      </c>
      <c r="GA11" s="75"/>
      <c r="GB11" s="75"/>
      <c r="GC11" s="75"/>
      <c r="GD11" s="75"/>
      <c r="GE11" s="75"/>
      <c r="GG11" s="2" t="s">
        <v>127</v>
      </c>
      <c r="GH11" s="2">
        <v>1</v>
      </c>
      <c r="GI11" s="47">
        <f t="shared" si="41"/>
        <v>4.5454545454545456E-2</v>
      </c>
      <c r="GJ11" s="2">
        <v>1</v>
      </c>
      <c r="GK11" s="47">
        <f t="shared" si="42"/>
        <v>0.05</v>
      </c>
      <c r="GL11" s="2">
        <f t="shared" si="43"/>
        <v>2</v>
      </c>
      <c r="GM11" s="47">
        <f t="shared" si="44"/>
        <v>4.7619047619047616E-2</v>
      </c>
      <c r="GO11" s="2" t="s">
        <v>127</v>
      </c>
      <c r="GP11" s="2">
        <v>0</v>
      </c>
      <c r="GQ11" s="49">
        <f t="shared" si="45"/>
        <v>0</v>
      </c>
      <c r="GR11" s="2">
        <v>5</v>
      </c>
      <c r="GS11" s="49">
        <f t="shared" si="46"/>
        <v>0.19230769230769232</v>
      </c>
      <c r="GT11" s="2">
        <f t="shared" si="47"/>
        <v>5</v>
      </c>
      <c r="GU11" s="47">
        <f t="shared" si="48"/>
        <v>0.14285714285714285</v>
      </c>
      <c r="GY11" s="154"/>
      <c r="GZ11" s="107" t="s">
        <v>93</v>
      </c>
      <c r="HA11" s="86">
        <v>3</v>
      </c>
      <c r="HB11" s="86">
        <v>7</v>
      </c>
      <c r="HC11" s="90">
        <v>0.16585666034290986</v>
      </c>
      <c r="HD11" s="102">
        <v>35</v>
      </c>
      <c r="HE11" s="88">
        <v>27</v>
      </c>
      <c r="HF11" s="89">
        <v>0.1758610668523837</v>
      </c>
      <c r="HG11" s="102">
        <v>13</v>
      </c>
      <c r="HH11" s="102">
        <v>12</v>
      </c>
      <c r="HI11" s="89">
        <v>0.57478446689198104</v>
      </c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</row>
    <row r="12" spans="1:235" ht="24">
      <c r="M12" s="116"/>
      <c r="N12" s="33" t="s">
        <v>102</v>
      </c>
      <c r="O12">
        <v>7</v>
      </c>
      <c r="P12" s="32">
        <f>+O12/41</f>
        <v>0.17073170731707318</v>
      </c>
      <c r="Q12">
        <v>1</v>
      </c>
      <c r="R12" s="32">
        <f>+Q12/8</f>
        <v>0.125</v>
      </c>
      <c r="S12">
        <v>8</v>
      </c>
      <c r="T12" s="32">
        <f>+S12/49</f>
        <v>0.16326530612244897</v>
      </c>
      <c r="V12" s="116"/>
      <c r="W12" t="s">
        <v>8</v>
      </c>
      <c r="X12" s="37">
        <v>8.6450000000000014</v>
      </c>
      <c r="Y12" s="37">
        <v>8.6125000000000007</v>
      </c>
      <c r="Z12" s="37">
        <v>8.64</v>
      </c>
      <c r="AB12" s="116" t="s">
        <v>128</v>
      </c>
      <c r="AC12" s="34" t="s">
        <v>68</v>
      </c>
      <c r="AD12" s="35">
        <v>22</v>
      </c>
      <c r="AE12" s="32">
        <f t="shared" si="26"/>
        <v>0.53658536585365857</v>
      </c>
      <c r="AF12" s="35">
        <v>4</v>
      </c>
      <c r="AG12" s="32">
        <f t="shared" si="27"/>
        <v>0.5</v>
      </c>
      <c r="AH12" s="35">
        <v>26</v>
      </c>
      <c r="AI12" s="32">
        <f t="shared" si="28"/>
        <v>0.53061224489795922</v>
      </c>
      <c r="AJ12" s="36"/>
      <c r="AK12" s="116" t="s">
        <v>129</v>
      </c>
      <c r="AL12" s="34" t="s">
        <v>68</v>
      </c>
      <c r="AM12" s="35">
        <v>22</v>
      </c>
      <c r="AN12" s="32">
        <f t="shared" si="29"/>
        <v>0.53658536585365857</v>
      </c>
      <c r="AO12" s="35">
        <v>4</v>
      </c>
      <c r="AP12" s="32">
        <f t="shared" si="30"/>
        <v>0.5</v>
      </c>
      <c r="AQ12" s="35">
        <v>26</v>
      </c>
      <c r="AR12" s="32">
        <f t="shared" si="31"/>
        <v>0.53061224489795922</v>
      </c>
      <c r="AT12" s="116"/>
      <c r="AU12" s="33" t="s">
        <v>74</v>
      </c>
      <c r="AV12">
        <v>21</v>
      </c>
      <c r="AW12" s="32">
        <f t="shared" si="32"/>
        <v>0.51219512195121952</v>
      </c>
      <c r="AX12">
        <v>4</v>
      </c>
      <c r="AY12" s="32">
        <f t="shared" si="33"/>
        <v>0.5</v>
      </c>
      <c r="AZ12">
        <v>25</v>
      </c>
      <c r="BA12" s="32">
        <f t="shared" si="34"/>
        <v>0.51020408163265307</v>
      </c>
      <c r="BC12" s="116"/>
      <c r="BD12" s="33" t="s">
        <v>94</v>
      </c>
      <c r="BF12" s="32">
        <f t="shared" si="35"/>
        <v>0</v>
      </c>
      <c r="BG12">
        <v>2</v>
      </c>
      <c r="BH12" s="32">
        <f t="shared" si="36"/>
        <v>0.25</v>
      </c>
      <c r="BI12">
        <v>2</v>
      </c>
      <c r="BJ12" s="32">
        <f t="shared" si="37"/>
        <v>4.0816326530612242E-2</v>
      </c>
      <c r="BL12" s="33">
        <v>37</v>
      </c>
      <c r="BM12">
        <v>1</v>
      </c>
      <c r="BN12" s="32">
        <f t="shared" si="38"/>
        <v>2.4390243902439025E-2</v>
      </c>
      <c r="BP12" s="32">
        <f t="shared" si="39"/>
        <v>0</v>
      </c>
      <c r="BQ12">
        <v>1</v>
      </c>
      <c r="BR12" s="32">
        <f t="shared" si="40"/>
        <v>2.0408163265306121E-2</v>
      </c>
      <c r="BT12" s="14">
        <v>34</v>
      </c>
      <c r="BU12">
        <v>6</v>
      </c>
      <c r="BV12" s="32">
        <f t="shared" si="2"/>
        <v>7.792207792207792E-2</v>
      </c>
      <c r="BX12" s="32">
        <f t="shared" si="3"/>
        <v>0</v>
      </c>
      <c r="BY12">
        <v>6</v>
      </c>
      <c r="BZ12" s="32">
        <f t="shared" si="4"/>
        <v>6.0606060606060608E-2</v>
      </c>
      <c r="CC12" s="33" t="s">
        <v>92</v>
      </c>
      <c r="CD12">
        <v>2</v>
      </c>
      <c r="CE12" s="40">
        <f t="shared" si="5"/>
        <v>2.5974025974025976E-2</v>
      </c>
      <c r="CG12" s="40">
        <f t="shared" si="6"/>
        <v>0</v>
      </c>
      <c r="CH12">
        <v>2</v>
      </c>
      <c r="CI12" s="41">
        <f t="shared" si="7"/>
        <v>2.0202020202020204E-2</v>
      </c>
      <c r="CL12" s="33" t="s">
        <v>102</v>
      </c>
      <c r="CM12">
        <v>4</v>
      </c>
      <c r="CN12" s="40">
        <f t="shared" si="8"/>
        <v>5.1948051948051951E-2</v>
      </c>
      <c r="CP12" s="40">
        <f t="shared" si="9"/>
        <v>0</v>
      </c>
      <c r="CQ12">
        <v>4</v>
      </c>
      <c r="CR12" s="41">
        <f t="shared" si="10"/>
        <v>4.0404040404040407E-2</v>
      </c>
      <c r="CU12" s="14">
        <v>35</v>
      </c>
      <c r="CV12" s="37">
        <v>8.125</v>
      </c>
      <c r="CW12" s="37"/>
      <c r="CX12" s="37">
        <v>8.125</v>
      </c>
      <c r="CY12" s="37">
        <v>2.2556706319850885</v>
      </c>
      <c r="CZ12" s="37"/>
      <c r="DA12" s="37">
        <v>2.2556706319850885</v>
      </c>
      <c r="DD12" s="33" t="s">
        <v>92</v>
      </c>
      <c r="DE12">
        <v>2</v>
      </c>
      <c r="DF12" s="40">
        <f t="shared" si="11"/>
        <v>2.5974025974025976E-2</v>
      </c>
      <c r="DH12" s="40">
        <f t="shared" si="12"/>
        <v>0</v>
      </c>
      <c r="DI12">
        <v>2</v>
      </c>
      <c r="DJ12" s="41">
        <f t="shared" si="13"/>
        <v>2.0202020202020204E-2</v>
      </c>
      <c r="DM12" s="34">
        <v>23</v>
      </c>
      <c r="DN12" s="35">
        <v>4</v>
      </c>
      <c r="DO12" s="40">
        <f t="shared" si="14"/>
        <v>5.1948051948051951E-2</v>
      </c>
      <c r="DP12" s="35"/>
      <c r="DQ12" s="40">
        <f t="shared" si="15"/>
        <v>0</v>
      </c>
      <c r="DR12" s="35">
        <v>4</v>
      </c>
      <c r="DS12" s="41">
        <f t="shared" si="16"/>
        <v>4.0404040404040407E-2</v>
      </c>
      <c r="DV12" s="33" t="s">
        <v>92</v>
      </c>
      <c r="DW12">
        <v>2</v>
      </c>
      <c r="DX12" s="40">
        <f t="shared" si="17"/>
        <v>2.5974025974025976E-2</v>
      </c>
      <c r="DZ12" s="40">
        <f t="shared" si="18"/>
        <v>0</v>
      </c>
      <c r="EA12">
        <v>2</v>
      </c>
      <c r="EB12" s="41">
        <f t="shared" si="19"/>
        <v>2.0202020202020204E-2</v>
      </c>
      <c r="EE12" s="33" t="s">
        <v>111</v>
      </c>
      <c r="EF12">
        <v>3</v>
      </c>
      <c r="EG12" s="40">
        <f t="shared" si="20"/>
        <v>3.896103896103896E-2</v>
      </c>
      <c r="EI12" s="40">
        <f t="shared" si="21"/>
        <v>0</v>
      </c>
      <c r="EJ12">
        <v>3</v>
      </c>
      <c r="EK12" s="41">
        <f t="shared" si="22"/>
        <v>3.0303030303030304E-2</v>
      </c>
      <c r="EM12" s="7"/>
      <c r="EN12" s="7"/>
      <c r="EO12" s="7" t="s">
        <v>95</v>
      </c>
      <c r="EP12" s="9">
        <v>1</v>
      </c>
      <c r="EQ12" s="9">
        <v>1</v>
      </c>
      <c r="ER12" s="9">
        <v>1</v>
      </c>
      <c r="ES12" s="12"/>
      <c r="FM12" s="185" t="s">
        <v>113</v>
      </c>
      <c r="FN12" s="1" t="s">
        <v>20</v>
      </c>
      <c r="FO12" s="1">
        <v>28</v>
      </c>
      <c r="FP12" s="19">
        <v>6.3199999999999985</v>
      </c>
      <c r="FQ12" s="19">
        <v>0.2657947053589037</v>
      </c>
      <c r="FR12" s="19">
        <v>6.2200000000000006</v>
      </c>
      <c r="FS12" s="19">
        <v>9.7799999999999994</v>
      </c>
      <c r="FT12" s="19">
        <v>4.46</v>
      </c>
      <c r="FU12" s="19">
        <v>2.0100000000000007</v>
      </c>
      <c r="FV12" s="22">
        <v>0.38227508820316491</v>
      </c>
      <c r="FW12" s="23">
        <v>0.39931725816696045</v>
      </c>
      <c r="FX12" s="75"/>
      <c r="FY12" s="79">
        <f t="shared" si="0"/>
        <v>6.0542052946410951</v>
      </c>
      <c r="FZ12" s="79">
        <f t="shared" si="1"/>
        <v>6.5857947053589019</v>
      </c>
      <c r="GA12" s="75">
        <f>+FY12-FY10</f>
        <v>-0.21281140313402513</v>
      </c>
      <c r="GB12" s="75">
        <f>+FZ12-FZ10</f>
        <v>-0.14585526353264644</v>
      </c>
      <c r="GC12" s="75">
        <f>+(FY12+FZ12)/2-(FY10+FZ10)/2</f>
        <v>-0.17933333333333579</v>
      </c>
      <c r="GD12" s="75">
        <f t="shared" ref="GD12:GD13" si="52">+MIN(GA12:GC12)</f>
        <v>-0.21281140313402513</v>
      </c>
      <c r="GE12" s="75">
        <f t="shared" ref="GE12:GE13" si="53">+MAX(GA12:GC12)</f>
        <v>-0.14585526353264644</v>
      </c>
      <c r="GG12" s="2" t="s">
        <v>130</v>
      </c>
      <c r="GH12" s="2">
        <v>0</v>
      </c>
      <c r="GI12" s="47">
        <f t="shared" si="41"/>
        <v>0</v>
      </c>
      <c r="GJ12" s="2">
        <v>0</v>
      </c>
      <c r="GK12" s="47">
        <f t="shared" si="42"/>
        <v>0</v>
      </c>
      <c r="GL12" s="2">
        <f t="shared" si="43"/>
        <v>0</v>
      </c>
      <c r="GM12" s="47">
        <f t="shared" si="44"/>
        <v>0</v>
      </c>
      <c r="GO12" s="2" t="s">
        <v>130</v>
      </c>
      <c r="GP12" s="2">
        <v>0</v>
      </c>
      <c r="GQ12" s="49">
        <f t="shared" si="45"/>
        <v>0</v>
      </c>
      <c r="GR12" s="2">
        <v>0</v>
      </c>
      <c r="GS12" s="49">
        <f t="shared" si="46"/>
        <v>0</v>
      </c>
      <c r="GT12" s="2">
        <f t="shared" si="47"/>
        <v>0</v>
      </c>
      <c r="GU12" s="47">
        <f t="shared" si="48"/>
        <v>0</v>
      </c>
      <c r="GY12" s="154"/>
      <c r="GZ12" s="107" t="s">
        <v>102</v>
      </c>
      <c r="HA12" s="91">
        <v>6</v>
      </c>
      <c r="HB12" s="91">
        <v>17</v>
      </c>
      <c r="HC12" s="92">
        <v>3.4912098749804669E-3</v>
      </c>
      <c r="HD12" s="102">
        <v>19</v>
      </c>
      <c r="HE12" s="93">
        <v>14</v>
      </c>
      <c r="HF12" s="94">
        <v>0.32049299690428662</v>
      </c>
      <c r="HG12" s="102">
        <v>2</v>
      </c>
      <c r="HH12" s="93">
        <v>0</v>
      </c>
      <c r="HI12" s="94">
        <v>0.19111585382825708</v>
      </c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</row>
    <row r="13" spans="1:235">
      <c r="M13" s="116"/>
      <c r="N13" s="33" t="s">
        <v>75</v>
      </c>
      <c r="O13">
        <v>4</v>
      </c>
      <c r="P13" s="32">
        <f>+O13/41</f>
        <v>9.7560975609756101E-2</v>
      </c>
      <c r="Q13">
        <v>2</v>
      </c>
      <c r="R13" s="32">
        <f>+Q13/8</f>
        <v>0.25</v>
      </c>
      <c r="S13">
        <v>6</v>
      </c>
      <c r="T13" s="32">
        <f>+S13/49</f>
        <v>0.12244897959183673</v>
      </c>
      <c r="V13" s="116"/>
      <c r="W13" t="s">
        <v>101</v>
      </c>
      <c r="X13" s="37">
        <v>1.9315371376925945</v>
      </c>
      <c r="Y13" s="37">
        <v>1.6821489232526303</v>
      </c>
      <c r="Z13" s="37">
        <v>1.8637596411554782</v>
      </c>
      <c r="AB13" s="116"/>
      <c r="AC13" s="33" t="s">
        <v>74</v>
      </c>
      <c r="AD13">
        <v>20</v>
      </c>
      <c r="AE13" s="32">
        <f t="shared" si="26"/>
        <v>0.48780487804878048</v>
      </c>
      <c r="AF13">
        <v>4</v>
      </c>
      <c r="AG13" s="32">
        <f t="shared" si="27"/>
        <v>0.5</v>
      </c>
      <c r="AH13">
        <v>24</v>
      </c>
      <c r="AI13" s="32">
        <f t="shared" si="28"/>
        <v>0.48979591836734693</v>
      </c>
      <c r="AK13" s="116"/>
      <c r="AL13" s="33" t="s">
        <v>91</v>
      </c>
      <c r="AN13" s="32">
        <f t="shared" si="29"/>
        <v>0</v>
      </c>
      <c r="AO13">
        <v>1</v>
      </c>
      <c r="AP13" s="32">
        <f t="shared" si="30"/>
        <v>0.125</v>
      </c>
      <c r="AQ13">
        <v>1</v>
      </c>
      <c r="AR13" s="32">
        <f t="shared" si="31"/>
        <v>2.0408163265306121E-2</v>
      </c>
      <c r="AT13" s="116"/>
      <c r="AU13" s="33" t="s">
        <v>92</v>
      </c>
      <c r="AV13">
        <v>1</v>
      </c>
      <c r="AW13" s="32">
        <f t="shared" si="32"/>
        <v>2.4390243902439025E-2</v>
      </c>
      <c r="AY13" s="32">
        <f t="shared" si="33"/>
        <v>0</v>
      </c>
      <c r="AZ13">
        <v>1</v>
      </c>
      <c r="BA13" s="32">
        <f t="shared" si="34"/>
        <v>2.0408163265306121E-2</v>
      </c>
      <c r="BC13" s="116"/>
      <c r="BD13" s="33" t="s">
        <v>111</v>
      </c>
      <c r="BE13">
        <v>3</v>
      </c>
      <c r="BF13" s="32">
        <f t="shared" si="35"/>
        <v>7.3170731707317069E-2</v>
      </c>
      <c r="BH13" s="32">
        <f t="shared" si="36"/>
        <v>0</v>
      </c>
      <c r="BI13">
        <v>3</v>
      </c>
      <c r="BJ13" s="32">
        <f t="shared" si="37"/>
        <v>6.1224489795918366E-2</v>
      </c>
      <c r="BL13" s="33" t="s">
        <v>131</v>
      </c>
      <c r="BN13" s="32">
        <f t="shared" si="38"/>
        <v>0</v>
      </c>
      <c r="BO13">
        <v>1</v>
      </c>
      <c r="BP13" s="32">
        <f t="shared" si="39"/>
        <v>0.125</v>
      </c>
      <c r="BQ13">
        <v>1</v>
      </c>
      <c r="BR13" s="32">
        <f t="shared" si="40"/>
        <v>2.0408163265306121E-2</v>
      </c>
      <c r="BT13" s="14">
        <v>35</v>
      </c>
      <c r="BU13">
        <v>2</v>
      </c>
      <c r="BV13" s="32">
        <f t="shared" si="2"/>
        <v>2.5974025974025976E-2</v>
      </c>
      <c r="BX13" s="32">
        <f t="shared" si="3"/>
        <v>0</v>
      </c>
      <c r="BY13">
        <v>2</v>
      </c>
      <c r="BZ13" s="32">
        <f t="shared" si="4"/>
        <v>2.0202020202020204E-2</v>
      </c>
      <c r="CC13" s="34">
        <v>23</v>
      </c>
      <c r="CD13" s="45">
        <v>4</v>
      </c>
      <c r="CE13" s="40">
        <f t="shared" si="5"/>
        <v>5.1948051948051951E-2</v>
      </c>
      <c r="CF13" s="35"/>
      <c r="CG13" s="40">
        <f t="shared" si="6"/>
        <v>0</v>
      </c>
      <c r="CH13" s="35">
        <v>4</v>
      </c>
      <c r="CI13" s="41">
        <f t="shared" si="7"/>
        <v>4.0404040404040407E-2</v>
      </c>
      <c r="CL13" s="34">
        <v>23</v>
      </c>
      <c r="CM13" s="35">
        <v>4</v>
      </c>
      <c r="CN13" s="40">
        <f t="shared" si="8"/>
        <v>5.1948051948051951E-2</v>
      </c>
      <c r="CO13" s="35"/>
      <c r="CP13" s="40">
        <f t="shared" si="9"/>
        <v>0</v>
      </c>
      <c r="CQ13" s="35">
        <v>4</v>
      </c>
      <c r="CR13" s="41">
        <f t="shared" si="10"/>
        <v>4.0404040404040407E-2</v>
      </c>
      <c r="CU13" s="14">
        <v>37</v>
      </c>
      <c r="CV13" s="37">
        <v>10.36</v>
      </c>
      <c r="CW13" s="37"/>
      <c r="CX13" s="37">
        <v>10.36</v>
      </c>
      <c r="CY13" s="37">
        <v>0.56568542494925711</v>
      </c>
      <c r="CZ13" s="37"/>
      <c r="DA13" s="37">
        <v>0.56568542494925711</v>
      </c>
      <c r="DD13" s="34">
        <v>23</v>
      </c>
      <c r="DE13" s="35">
        <v>4</v>
      </c>
      <c r="DF13" s="40">
        <f t="shared" si="11"/>
        <v>5.1948051948051951E-2</v>
      </c>
      <c r="DG13" s="35"/>
      <c r="DH13" s="40">
        <f t="shared" si="12"/>
        <v>0</v>
      </c>
      <c r="DI13" s="35">
        <v>4</v>
      </c>
      <c r="DJ13" s="41">
        <f t="shared" si="13"/>
        <v>4.0404040404040407E-2</v>
      </c>
      <c r="DM13" s="33" t="s">
        <v>76</v>
      </c>
      <c r="DN13">
        <v>3</v>
      </c>
      <c r="DO13" s="40">
        <f t="shared" si="14"/>
        <v>3.896103896103896E-2</v>
      </c>
      <c r="DQ13" s="40">
        <f t="shared" si="15"/>
        <v>0</v>
      </c>
      <c r="DR13">
        <v>3</v>
      </c>
      <c r="DS13" s="41">
        <f t="shared" si="16"/>
        <v>3.0303030303030304E-2</v>
      </c>
      <c r="DV13" s="34">
        <v>23</v>
      </c>
      <c r="DW13" s="35">
        <v>4</v>
      </c>
      <c r="DX13" s="40">
        <f t="shared" si="17"/>
        <v>5.1948051948051951E-2</v>
      </c>
      <c r="DY13" s="35"/>
      <c r="DZ13" s="40">
        <f t="shared" si="18"/>
        <v>0</v>
      </c>
      <c r="EA13" s="35">
        <v>4</v>
      </c>
      <c r="EB13" s="41">
        <f t="shared" si="19"/>
        <v>4.0404040404040407E-2</v>
      </c>
      <c r="EE13" s="33" t="s">
        <v>103</v>
      </c>
      <c r="EF13">
        <v>1</v>
      </c>
      <c r="EG13" s="40">
        <f t="shared" si="20"/>
        <v>1.2987012987012988E-2</v>
      </c>
      <c r="EI13" s="40">
        <f t="shared" si="21"/>
        <v>0</v>
      </c>
      <c r="EJ13">
        <v>1</v>
      </c>
      <c r="EK13" s="41">
        <f t="shared" si="22"/>
        <v>1.0101010101010102E-2</v>
      </c>
      <c r="EM13" s="5"/>
      <c r="EN13" s="5"/>
      <c r="EO13" s="5"/>
      <c r="EP13" s="5"/>
      <c r="EQ13" s="5"/>
      <c r="ER13" s="5"/>
      <c r="ES13" s="5"/>
      <c r="EZ13" s="18"/>
      <c r="FM13" s="186"/>
      <c r="FN13" s="1" t="s">
        <v>31</v>
      </c>
      <c r="FO13" s="1">
        <v>8</v>
      </c>
      <c r="FP13" s="19">
        <v>5.9137500000000003</v>
      </c>
      <c r="FQ13" s="19">
        <v>0.4914262679036539</v>
      </c>
      <c r="FR13" s="19">
        <v>5.7</v>
      </c>
      <c r="FS13" s="19">
        <v>8.61</v>
      </c>
      <c r="FT13" s="19">
        <v>4.37</v>
      </c>
      <c r="FU13" s="19">
        <v>1.4225000000000003</v>
      </c>
      <c r="FV13" s="22">
        <v>0.27626697609292716</v>
      </c>
      <c r="FW13" s="24"/>
      <c r="FX13" s="75"/>
      <c r="FY13" s="80">
        <f t="shared" si="0"/>
        <v>5.4223237320963467</v>
      </c>
      <c r="FZ13" s="80">
        <f t="shared" si="1"/>
        <v>6.4051762679036539</v>
      </c>
      <c r="GA13" s="75">
        <f>+FY13-FY11</f>
        <v>0.41196521206117787</v>
      </c>
      <c r="GB13" s="75">
        <f>+FZ13-FZ11</f>
        <v>1.3022014546054876</v>
      </c>
      <c r="GC13" s="75">
        <f>+(FY13+FZ13)/2-(FY11+FZ11)/2</f>
        <v>0.85708333333333275</v>
      </c>
      <c r="GD13" s="75">
        <f t="shared" si="52"/>
        <v>0.41196521206117787</v>
      </c>
      <c r="GE13" s="75">
        <f t="shared" si="53"/>
        <v>1.3022014546054876</v>
      </c>
      <c r="GG13" s="2" t="s">
        <v>11</v>
      </c>
      <c r="GH13" s="1">
        <f>SUM(GH5:GH12)</f>
        <v>22</v>
      </c>
      <c r="GI13" s="48">
        <f t="shared" ref="GI13:GM13" si="54">SUM(GI5:GI12)</f>
        <v>1</v>
      </c>
      <c r="GJ13" s="1">
        <f t="shared" si="54"/>
        <v>20</v>
      </c>
      <c r="GK13" s="48">
        <f t="shared" si="54"/>
        <v>1</v>
      </c>
      <c r="GL13" s="1">
        <f t="shared" si="54"/>
        <v>42</v>
      </c>
      <c r="GM13" s="48">
        <f t="shared" si="54"/>
        <v>1</v>
      </c>
      <c r="GO13" s="2" t="s">
        <v>11</v>
      </c>
      <c r="GP13" s="1">
        <f>SUM(GP5:GP12)</f>
        <v>9</v>
      </c>
      <c r="GQ13" s="48">
        <f t="shared" ref="GQ13:GU13" si="55">SUM(GQ5:GQ12)</f>
        <v>1</v>
      </c>
      <c r="GR13" s="1">
        <f t="shared" si="55"/>
        <v>26</v>
      </c>
      <c r="GS13" s="48">
        <f t="shared" si="55"/>
        <v>1</v>
      </c>
      <c r="GT13" s="1">
        <f t="shared" si="55"/>
        <v>35</v>
      </c>
      <c r="GU13" s="48">
        <f t="shared" si="55"/>
        <v>1</v>
      </c>
      <c r="GY13" s="154"/>
      <c r="GZ13" s="111" t="s">
        <v>132</v>
      </c>
      <c r="HA13" s="159"/>
      <c r="HB13" s="160"/>
      <c r="HC13" s="160"/>
      <c r="HD13" s="160"/>
      <c r="HE13" s="160"/>
      <c r="HF13" s="160"/>
      <c r="HG13" s="160"/>
      <c r="HH13" s="160"/>
      <c r="HI13" s="161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</row>
    <row r="14" spans="1:235">
      <c r="M14" s="116" t="s">
        <v>133</v>
      </c>
      <c r="N14" s="34" t="s">
        <v>68</v>
      </c>
      <c r="O14" s="35">
        <v>22</v>
      </c>
      <c r="P14" s="32">
        <f t="shared" si="49"/>
        <v>0.53658536585365857</v>
      </c>
      <c r="Q14" s="35">
        <v>4</v>
      </c>
      <c r="R14" s="32">
        <f t="shared" si="50"/>
        <v>0.5</v>
      </c>
      <c r="S14" s="35">
        <v>26</v>
      </c>
      <c r="T14" s="32">
        <f t="shared" si="51"/>
        <v>0.53061224489795922</v>
      </c>
      <c r="V14" s="116"/>
      <c r="W14" s="34" t="s">
        <v>90</v>
      </c>
      <c r="X14" s="35">
        <v>19</v>
      </c>
      <c r="Y14" s="35">
        <v>4</v>
      </c>
      <c r="Z14" s="35">
        <v>23</v>
      </c>
      <c r="AB14" s="116"/>
      <c r="AC14" s="33" t="s">
        <v>92</v>
      </c>
      <c r="AD14">
        <v>2</v>
      </c>
      <c r="AE14" s="32">
        <f t="shared" si="26"/>
        <v>4.878048780487805E-2</v>
      </c>
      <c r="AG14" s="32">
        <f t="shared" si="27"/>
        <v>0</v>
      </c>
      <c r="AH14">
        <v>2</v>
      </c>
      <c r="AI14" s="32">
        <f t="shared" si="28"/>
        <v>4.0816326530612242E-2</v>
      </c>
      <c r="AK14" s="116"/>
      <c r="AL14" s="33" t="s">
        <v>76</v>
      </c>
      <c r="AM14">
        <v>19</v>
      </c>
      <c r="AN14" s="32">
        <f t="shared" si="29"/>
        <v>0.46341463414634149</v>
      </c>
      <c r="AO14">
        <v>2</v>
      </c>
      <c r="AP14" s="32">
        <f t="shared" si="30"/>
        <v>0.25</v>
      </c>
      <c r="AQ14">
        <v>21</v>
      </c>
      <c r="AR14" s="32">
        <f t="shared" si="31"/>
        <v>0.42857142857142855</v>
      </c>
      <c r="AT14" s="116"/>
      <c r="AU14" s="34" t="s">
        <v>90</v>
      </c>
      <c r="AV14" s="35">
        <v>19</v>
      </c>
      <c r="AW14" s="32">
        <f t="shared" si="32"/>
        <v>0.46341463414634149</v>
      </c>
      <c r="AX14" s="35">
        <v>4</v>
      </c>
      <c r="AY14" s="32">
        <f t="shared" si="33"/>
        <v>0.5</v>
      </c>
      <c r="AZ14" s="35">
        <v>23</v>
      </c>
      <c r="BA14" s="32">
        <f t="shared" si="34"/>
        <v>0.46938775510204084</v>
      </c>
      <c r="BC14" s="116"/>
      <c r="BD14" s="33" t="s">
        <v>103</v>
      </c>
      <c r="BE14">
        <v>2</v>
      </c>
      <c r="BF14" s="32">
        <f t="shared" si="35"/>
        <v>4.878048780487805E-2</v>
      </c>
      <c r="BH14" s="32">
        <f t="shared" si="36"/>
        <v>0</v>
      </c>
      <c r="BI14">
        <v>2</v>
      </c>
      <c r="BJ14" s="32">
        <f t="shared" si="37"/>
        <v>4.0816326530612242E-2</v>
      </c>
      <c r="BL14" s="33">
        <v>42</v>
      </c>
      <c r="BM14">
        <v>1</v>
      </c>
      <c r="BN14" s="32">
        <f t="shared" si="38"/>
        <v>2.4390243902439025E-2</v>
      </c>
      <c r="BP14" s="32">
        <f t="shared" si="39"/>
        <v>0</v>
      </c>
      <c r="BQ14">
        <v>1</v>
      </c>
      <c r="BR14" s="32">
        <f t="shared" si="40"/>
        <v>2.0408163265306121E-2</v>
      </c>
      <c r="BT14" s="14">
        <v>37</v>
      </c>
      <c r="BU14">
        <v>3</v>
      </c>
      <c r="BV14" s="32">
        <f t="shared" si="2"/>
        <v>3.896103896103896E-2</v>
      </c>
      <c r="BX14" s="32">
        <f t="shared" si="3"/>
        <v>0</v>
      </c>
      <c r="BY14">
        <v>3</v>
      </c>
      <c r="BZ14" s="32">
        <f t="shared" si="4"/>
        <v>3.0303030303030304E-2</v>
      </c>
      <c r="CC14" s="33" t="s">
        <v>74</v>
      </c>
      <c r="CD14">
        <v>2</v>
      </c>
      <c r="CE14" s="40">
        <f t="shared" si="5"/>
        <v>2.5974025974025976E-2</v>
      </c>
      <c r="CG14" s="40">
        <f t="shared" si="6"/>
        <v>0</v>
      </c>
      <c r="CH14">
        <v>2</v>
      </c>
      <c r="CI14" s="41">
        <f t="shared" si="7"/>
        <v>2.0202020202020204E-2</v>
      </c>
      <c r="CL14" s="33" t="s">
        <v>116</v>
      </c>
      <c r="CM14">
        <v>1</v>
      </c>
      <c r="CN14" s="40">
        <f t="shared" si="8"/>
        <v>1.2987012987012988E-2</v>
      </c>
      <c r="CP14" s="40">
        <f t="shared" si="9"/>
        <v>0</v>
      </c>
      <c r="CQ14">
        <v>1</v>
      </c>
      <c r="CR14" s="41">
        <f t="shared" si="10"/>
        <v>1.0101010101010102E-2</v>
      </c>
      <c r="CU14" s="14">
        <v>42</v>
      </c>
      <c r="CV14" s="37">
        <v>7.51</v>
      </c>
      <c r="CW14" s="37"/>
      <c r="CX14" s="37">
        <v>7.51</v>
      </c>
      <c r="CY14" s="37">
        <v>0</v>
      </c>
      <c r="CZ14" s="37"/>
      <c r="DA14" s="37">
        <v>0</v>
      </c>
      <c r="DD14" s="33" t="s">
        <v>74</v>
      </c>
      <c r="DE14">
        <v>2</v>
      </c>
      <c r="DF14" s="40">
        <f t="shared" si="11"/>
        <v>2.5974025974025976E-2</v>
      </c>
      <c r="DH14" s="40">
        <f t="shared" si="12"/>
        <v>0</v>
      </c>
      <c r="DI14">
        <v>2</v>
      </c>
      <c r="DJ14" s="41">
        <f t="shared" si="13"/>
        <v>2.0202020202020204E-2</v>
      </c>
      <c r="DM14" s="33" t="s">
        <v>79</v>
      </c>
      <c r="DN14">
        <v>1</v>
      </c>
      <c r="DO14" s="40">
        <f t="shared" si="14"/>
        <v>1.2987012987012988E-2</v>
      </c>
      <c r="DQ14" s="40">
        <f t="shared" si="15"/>
        <v>0</v>
      </c>
      <c r="DR14">
        <v>1</v>
      </c>
      <c r="DS14" s="41">
        <f t="shared" si="16"/>
        <v>1.0101010101010102E-2</v>
      </c>
      <c r="DV14" s="33" t="s">
        <v>74</v>
      </c>
      <c r="DW14">
        <v>2</v>
      </c>
      <c r="DX14" s="40">
        <f t="shared" si="17"/>
        <v>2.5974025974025976E-2</v>
      </c>
      <c r="DZ14" s="40">
        <f t="shared" si="18"/>
        <v>0</v>
      </c>
      <c r="EA14">
        <v>2</v>
      </c>
      <c r="EB14" s="41">
        <f t="shared" si="19"/>
        <v>2.0202020202020204E-2</v>
      </c>
      <c r="EE14" s="34">
        <v>23</v>
      </c>
      <c r="EF14" s="35">
        <v>4</v>
      </c>
      <c r="EG14" s="40">
        <f t="shared" si="20"/>
        <v>5.1948051948051951E-2</v>
      </c>
      <c r="EH14" s="35"/>
      <c r="EI14" s="40">
        <f t="shared" si="21"/>
        <v>0</v>
      </c>
      <c r="EJ14" s="35">
        <v>4</v>
      </c>
      <c r="EK14" s="41">
        <f t="shared" si="22"/>
        <v>4.0404040404040407E-2</v>
      </c>
      <c r="EM14" s="131" t="s">
        <v>10</v>
      </c>
      <c r="EN14" s="132"/>
      <c r="EO14" s="133"/>
      <c r="EP14" s="128" t="s">
        <v>34</v>
      </c>
      <c r="EQ14" s="129"/>
      <c r="ER14" s="126" t="s">
        <v>35</v>
      </c>
      <c r="ES14" s="124" t="s">
        <v>36</v>
      </c>
      <c r="FM14" s="185" t="s">
        <v>117</v>
      </c>
      <c r="FN14" s="1" t="s">
        <v>20</v>
      </c>
      <c r="FO14" s="1">
        <v>29</v>
      </c>
      <c r="FP14" s="19">
        <v>3.3099999999999996</v>
      </c>
      <c r="FQ14" s="19">
        <v>0.16468883930947908</v>
      </c>
      <c r="FR14" s="19">
        <v>3.24</v>
      </c>
      <c r="FS14" s="19">
        <v>4.8</v>
      </c>
      <c r="FT14" s="19">
        <v>1.45</v>
      </c>
      <c r="FU14" s="19">
        <v>1.4100000000000001</v>
      </c>
      <c r="FV14" s="22">
        <v>0.67871721467606894</v>
      </c>
      <c r="FW14" s="25">
        <v>0.31227728628108137</v>
      </c>
      <c r="FX14" s="75"/>
      <c r="FY14" s="77">
        <f>+FP14-FQ14</f>
        <v>3.1453111606905204</v>
      </c>
      <c r="FZ14" s="77">
        <f>+FP14+FQ14</f>
        <v>3.4746888393094788</v>
      </c>
      <c r="GA14" s="75"/>
      <c r="GB14" s="75"/>
      <c r="GC14" s="75"/>
      <c r="GD14" s="75"/>
      <c r="GE14" s="75"/>
      <c r="GY14" s="154"/>
      <c r="GZ14" s="108" t="s">
        <v>91</v>
      </c>
      <c r="HA14" s="95">
        <v>5</v>
      </c>
      <c r="HB14" s="86">
        <v>4</v>
      </c>
      <c r="HC14" s="90">
        <v>0.7176877641946775</v>
      </c>
      <c r="HD14" s="88">
        <v>0</v>
      </c>
      <c r="HE14" s="88">
        <v>5</v>
      </c>
      <c r="HF14" s="89">
        <v>2.2815713229188142E-2</v>
      </c>
      <c r="HG14" s="102">
        <v>3</v>
      </c>
      <c r="HH14" s="102">
        <v>4</v>
      </c>
      <c r="HI14" s="96">
        <v>0.46485688877657672</v>
      </c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</row>
    <row r="15" spans="1:235" ht="24.75">
      <c r="M15" s="116"/>
      <c r="N15" s="33" t="s">
        <v>75</v>
      </c>
      <c r="O15">
        <v>10</v>
      </c>
      <c r="P15" s="32">
        <f t="shared" si="49"/>
        <v>0.24390243902439024</v>
      </c>
      <c r="Q15">
        <v>2</v>
      </c>
      <c r="R15" s="32">
        <f t="shared" si="50"/>
        <v>0.25</v>
      </c>
      <c r="S15">
        <v>12</v>
      </c>
      <c r="T15" s="32">
        <f t="shared" si="51"/>
        <v>0.24489795918367346</v>
      </c>
      <c r="V15" s="116"/>
      <c r="W15" t="s">
        <v>8</v>
      </c>
      <c r="X15" s="37">
        <v>8.1583333333333314</v>
      </c>
      <c r="Y15" s="37">
        <v>8.3624999999999989</v>
      </c>
      <c r="Z15" s="37">
        <v>8.1954545454545453</v>
      </c>
      <c r="AB15" s="116"/>
      <c r="AC15" s="34" t="s">
        <v>90</v>
      </c>
      <c r="AD15" s="35">
        <v>19</v>
      </c>
      <c r="AE15" s="32">
        <f t="shared" si="26"/>
        <v>0.46341463414634149</v>
      </c>
      <c r="AF15" s="35">
        <v>4</v>
      </c>
      <c r="AG15" s="32">
        <f t="shared" si="27"/>
        <v>0.5</v>
      </c>
      <c r="AH15" s="35">
        <v>23</v>
      </c>
      <c r="AI15" s="32">
        <f t="shared" si="28"/>
        <v>0.46938775510204084</v>
      </c>
      <c r="AJ15" s="36"/>
      <c r="AK15" s="116"/>
      <c r="AL15" s="33" t="s">
        <v>79</v>
      </c>
      <c r="AM15">
        <v>3</v>
      </c>
      <c r="AN15" s="32">
        <f t="shared" si="29"/>
        <v>7.3170731707317069E-2</v>
      </c>
      <c r="AO15">
        <v>1</v>
      </c>
      <c r="AP15" s="32">
        <f t="shared" si="30"/>
        <v>0.125</v>
      </c>
      <c r="AQ15">
        <v>4</v>
      </c>
      <c r="AR15" s="32">
        <f t="shared" si="31"/>
        <v>8.1632653061224483E-2</v>
      </c>
      <c r="AT15" s="116"/>
      <c r="AU15" s="33" t="s">
        <v>74</v>
      </c>
      <c r="AV15">
        <v>17</v>
      </c>
      <c r="AW15" s="32">
        <f t="shared" si="32"/>
        <v>0.41463414634146339</v>
      </c>
      <c r="AX15">
        <v>4</v>
      </c>
      <c r="AY15" s="32">
        <f t="shared" si="33"/>
        <v>0.5</v>
      </c>
      <c r="AZ15">
        <v>21</v>
      </c>
      <c r="BA15" s="32">
        <f t="shared" si="34"/>
        <v>0.42857142857142855</v>
      </c>
      <c r="BC15" s="116" t="s">
        <v>134</v>
      </c>
      <c r="BD15" s="34" t="s">
        <v>68</v>
      </c>
      <c r="BE15" s="35">
        <v>22</v>
      </c>
      <c r="BF15" s="32">
        <f t="shared" si="35"/>
        <v>0.53658536585365857</v>
      </c>
      <c r="BG15" s="35">
        <v>4</v>
      </c>
      <c r="BH15" s="32">
        <f t="shared" si="36"/>
        <v>0.5</v>
      </c>
      <c r="BI15" s="35">
        <v>26</v>
      </c>
      <c r="BJ15" s="32">
        <f t="shared" si="37"/>
        <v>0.53061224489795922</v>
      </c>
      <c r="BL15" s="33" t="s">
        <v>135</v>
      </c>
      <c r="BN15" s="32">
        <f t="shared" si="38"/>
        <v>0</v>
      </c>
      <c r="BO15">
        <v>1</v>
      </c>
      <c r="BP15" s="32">
        <f t="shared" si="39"/>
        <v>0.125</v>
      </c>
      <c r="BQ15">
        <v>1</v>
      </c>
      <c r="BR15" s="32">
        <f t="shared" si="40"/>
        <v>2.0408163265306121E-2</v>
      </c>
      <c r="BT15" s="14">
        <v>42</v>
      </c>
      <c r="BU15">
        <v>2</v>
      </c>
      <c r="BV15" s="32">
        <f t="shared" si="2"/>
        <v>2.5974025974025976E-2</v>
      </c>
      <c r="BX15" s="32">
        <f t="shared" si="3"/>
        <v>0</v>
      </c>
      <c r="BY15">
        <v>2</v>
      </c>
      <c r="BZ15" s="32">
        <f t="shared" si="4"/>
        <v>2.0202020202020204E-2</v>
      </c>
      <c r="CC15" s="33" t="s">
        <v>92</v>
      </c>
      <c r="CD15">
        <v>2</v>
      </c>
      <c r="CE15" s="40">
        <f t="shared" si="5"/>
        <v>2.5974025974025976E-2</v>
      </c>
      <c r="CG15" s="40">
        <f t="shared" si="6"/>
        <v>0</v>
      </c>
      <c r="CH15">
        <v>2</v>
      </c>
      <c r="CI15" s="41">
        <f t="shared" si="7"/>
        <v>2.0202020202020204E-2</v>
      </c>
      <c r="CL15" s="33" t="s">
        <v>75</v>
      </c>
      <c r="CM15">
        <v>2</v>
      </c>
      <c r="CN15" s="40">
        <f t="shared" si="8"/>
        <v>2.5974025974025976E-2</v>
      </c>
      <c r="CP15" s="40">
        <f t="shared" si="9"/>
        <v>0</v>
      </c>
      <c r="CQ15">
        <v>2</v>
      </c>
      <c r="CR15" s="41">
        <f t="shared" si="10"/>
        <v>2.0202020202020204E-2</v>
      </c>
      <c r="CU15" s="14" t="s">
        <v>136</v>
      </c>
      <c r="CV15" s="37"/>
      <c r="CW15" s="37">
        <v>9.73</v>
      </c>
      <c r="CX15" s="37">
        <v>9.73</v>
      </c>
      <c r="CY15" s="37"/>
      <c r="CZ15" s="37">
        <v>1.7022485129968368</v>
      </c>
      <c r="DA15" s="37">
        <v>1.7022485129968368</v>
      </c>
      <c r="DD15" s="33" t="s">
        <v>92</v>
      </c>
      <c r="DE15">
        <v>2</v>
      </c>
      <c r="DF15" s="40">
        <f t="shared" si="11"/>
        <v>2.5974025974025976E-2</v>
      </c>
      <c r="DH15" s="40">
        <f t="shared" si="12"/>
        <v>0</v>
      </c>
      <c r="DI15">
        <v>2</v>
      </c>
      <c r="DJ15" s="41">
        <f t="shared" si="13"/>
        <v>2.0202020202020204E-2</v>
      </c>
      <c r="DM15" s="34">
        <v>24</v>
      </c>
      <c r="DN15" s="35">
        <v>3</v>
      </c>
      <c r="DO15" s="40">
        <f t="shared" si="14"/>
        <v>3.896103896103896E-2</v>
      </c>
      <c r="DP15" s="35"/>
      <c r="DQ15" s="40">
        <f t="shared" si="15"/>
        <v>0</v>
      </c>
      <c r="DR15" s="35">
        <v>3</v>
      </c>
      <c r="DS15" s="41">
        <f t="shared" si="16"/>
        <v>3.0303030303030304E-2</v>
      </c>
      <c r="DV15" s="33" t="s">
        <v>92</v>
      </c>
      <c r="DW15">
        <v>2</v>
      </c>
      <c r="DX15" s="40">
        <f t="shared" si="17"/>
        <v>2.5974025974025976E-2</v>
      </c>
      <c r="DZ15" s="40">
        <f t="shared" si="18"/>
        <v>0</v>
      </c>
      <c r="EA15">
        <v>2</v>
      </c>
      <c r="EB15" s="41">
        <f t="shared" si="19"/>
        <v>2.0202020202020204E-2</v>
      </c>
      <c r="EE15" s="33" t="s">
        <v>77</v>
      </c>
      <c r="EF15">
        <v>3</v>
      </c>
      <c r="EG15" s="40">
        <f t="shared" si="20"/>
        <v>3.896103896103896E-2</v>
      </c>
      <c r="EI15" s="40">
        <f t="shared" si="21"/>
        <v>0</v>
      </c>
      <c r="EJ15">
        <v>3</v>
      </c>
      <c r="EK15" s="41">
        <f t="shared" si="22"/>
        <v>3.0303030303030304E-2</v>
      </c>
      <c r="EM15" s="134"/>
      <c r="EN15" s="135"/>
      <c r="EO15" s="136"/>
      <c r="EP15" s="6" t="s">
        <v>20</v>
      </c>
      <c r="EQ15" s="6" t="s">
        <v>31</v>
      </c>
      <c r="ER15" s="127"/>
      <c r="ES15" s="125"/>
      <c r="FM15" s="186"/>
      <c r="FN15" s="1" t="s">
        <v>31</v>
      </c>
      <c r="FO15" s="1">
        <v>6</v>
      </c>
      <c r="FP15" s="19">
        <v>2.8366666666666664</v>
      </c>
      <c r="FQ15" s="19">
        <v>0.37573631415898295</v>
      </c>
      <c r="FR15" s="19">
        <v>2.6550000000000002</v>
      </c>
      <c r="FS15" s="19">
        <v>3.93</v>
      </c>
      <c r="FT15" s="19">
        <v>1.6</v>
      </c>
      <c r="FU15" s="19">
        <v>1.2375000000000003</v>
      </c>
      <c r="FV15" s="27" t="s">
        <v>119</v>
      </c>
      <c r="FW15" s="25"/>
      <c r="FX15" s="75"/>
      <c r="FY15" s="78">
        <f t="shared" ref="FY15:FY16" si="56">+FP15-FQ15</f>
        <v>2.4609303525076833</v>
      </c>
      <c r="FZ15" s="78">
        <f t="shared" ref="FZ15:FZ16" si="57">+FP15+FQ15</f>
        <v>3.2124029808256496</v>
      </c>
      <c r="GA15" s="75"/>
      <c r="GB15" s="75"/>
      <c r="GC15" s="75"/>
      <c r="GD15" s="75"/>
      <c r="GE15" s="75"/>
      <c r="GY15" s="154"/>
      <c r="GZ15" s="108" t="s">
        <v>76</v>
      </c>
      <c r="HA15" s="95">
        <v>6</v>
      </c>
      <c r="HB15" s="86">
        <v>4</v>
      </c>
      <c r="HC15" s="90">
        <v>0.4884223166225935</v>
      </c>
      <c r="HD15" s="102">
        <v>59</v>
      </c>
      <c r="HE15" s="88">
        <v>62</v>
      </c>
      <c r="HF15" s="89">
        <v>0.47820608053142083</v>
      </c>
      <c r="HG15" s="102">
        <v>17</v>
      </c>
      <c r="HH15" s="102">
        <v>11</v>
      </c>
      <c r="HI15" s="96">
        <v>0.25811640510720668</v>
      </c>
    </row>
    <row r="16" spans="1:235">
      <c r="M16" s="116"/>
      <c r="N16" s="33" t="s">
        <v>93</v>
      </c>
      <c r="O16">
        <v>8</v>
      </c>
      <c r="P16" s="32">
        <f t="shared" si="49"/>
        <v>0.1951219512195122</v>
      </c>
      <c r="Q16">
        <v>2</v>
      </c>
      <c r="R16" s="32">
        <f t="shared" si="50"/>
        <v>0.25</v>
      </c>
      <c r="S16">
        <v>10</v>
      </c>
      <c r="T16" s="32">
        <f t="shared" si="51"/>
        <v>0.20408163265306123</v>
      </c>
      <c r="V16" s="116"/>
      <c r="W16" t="s">
        <v>101</v>
      </c>
      <c r="X16" s="37">
        <v>2.0700930641199875</v>
      </c>
      <c r="Y16" s="37">
        <v>1.0735726958773451</v>
      </c>
      <c r="Z16" s="37">
        <v>1.9079276398196783</v>
      </c>
      <c r="AB16" s="116"/>
      <c r="AC16" s="33" t="s">
        <v>74</v>
      </c>
      <c r="AD16">
        <v>17</v>
      </c>
      <c r="AE16" s="32">
        <f t="shared" si="26"/>
        <v>0.41463414634146339</v>
      </c>
      <c r="AF16">
        <v>4</v>
      </c>
      <c r="AG16" s="32">
        <f t="shared" si="27"/>
        <v>0.5</v>
      </c>
      <c r="AH16">
        <v>21</v>
      </c>
      <c r="AI16" s="32">
        <f t="shared" si="28"/>
        <v>0.42857142857142855</v>
      </c>
      <c r="AK16" s="116"/>
      <c r="AL16" s="34" t="s">
        <v>90</v>
      </c>
      <c r="AM16" s="35">
        <v>19</v>
      </c>
      <c r="AN16" s="32">
        <f t="shared" si="29"/>
        <v>0.46341463414634149</v>
      </c>
      <c r="AO16" s="35">
        <v>4</v>
      </c>
      <c r="AP16" s="32">
        <f t="shared" si="30"/>
        <v>0.5</v>
      </c>
      <c r="AQ16" s="35">
        <v>23</v>
      </c>
      <c r="AR16" s="32">
        <f t="shared" si="31"/>
        <v>0.46938775510204084</v>
      </c>
      <c r="AT16" s="116"/>
      <c r="AU16" s="33" t="s">
        <v>92</v>
      </c>
      <c r="AV16">
        <v>1</v>
      </c>
      <c r="AW16" s="32">
        <f t="shared" si="32"/>
        <v>2.4390243902439025E-2</v>
      </c>
      <c r="AY16" s="32">
        <f t="shared" si="33"/>
        <v>0</v>
      </c>
      <c r="AZ16">
        <v>1</v>
      </c>
      <c r="BA16" s="32">
        <f t="shared" si="34"/>
        <v>2.0408163265306121E-2</v>
      </c>
      <c r="BC16" s="116"/>
      <c r="BD16" s="33" t="s">
        <v>77</v>
      </c>
      <c r="BE16">
        <v>14</v>
      </c>
      <c r="BF16" s="32">
        <f t="shared" si="35"/>
        <v>0.34146341463414637</v>
      </c>
      <c r="BG16">
        <v>1</v>
      </c>
      <c r="BH16" s="32">
        <f t="shared" si="36"/>
        <v>0.125</v>
      </c>
      <c r="BI16">
        <v>15</v>
      </c>
      <c r="BJ16" s="32">
        <f t="shared" si="37"/>
        <v>0.30612244897959184</v>
      </c>
      <c r="BL16" s="33" t="s">
        <v>137</v>
      </c>
      <c r="BM16">
        <v>1</v>
      </c>
      <c r="BN16" s="32">
        <f t="shared" si="38"/>
        <v>2.4390243902439025E-2</v>
      </c>
      <c r="BP16" s="32">
        <f t="shared" si="39"/>
        <v>0</v>
      </c>
      <c r="BQ16">
        <v>1</v>
      </c>
      <c r="BR16" s="32">
        <f t="shared" si="40"/>
        <v>2.0408163265306121E-2</v>
      </c>
      <c r="BT16" s="14" t="s">
        <v>136</v>
      </c>
      <c r="BV16" s="32">
        <f t="shared" si="2"/>
        <v>0</v>
      </c>
      <c r="BW16">
        <v>6</v>
      </c>
      <c r="BX16" s="32">
        <f t="shared" si="3"/>
        <v>0.27272727272727271</v>
      </c>
      <c r="BY16">
        <v>6</v>
      </c>
      <c r="BZ16" s="32">
        <f t="shared" si="4"/>
        <v>6.0606060606060608E-2</v>
      </c>
      <c r="CC16" s="34">
        <v>24</v>
      </c>
      <c r="CD16" s="45">
        <v>3</v>
      </c>
      <c r="CE16" s="40">
        <f t="shared" si="5"/>
        <v>3.896103896103896E-2</v>
      </c>
      <c r="CF16" s="35"/>
      <c r="CG16" s="40">
        <f t="shared" si="6"/>
        <v>0</v>
      </c>
      <c r="CH16" s="35">
        <v>3</v>
      </c>
      <c r="CI16" s="41">
        <f t="shared" si="7"/>
        <v>3.0303030303030304E-2</v>
      </c>
      <c r="CL16" s="33" t="s">
        <v>102</v>
      </c>
      <c r="CM16">
        <v>1</v>
      </c>
      <c r="CN16" s="40">
        <f t="shared" si="8"/>
        <v>1.2987012987012988E-2</v>
      </c>
      <c r="CP16" s="40">
        <f t="shared" si="9"/>
        <v>0</v>
      </c>
      <c r="CQ16">
        <v>1</v>
      </c>
      <c r="CR16" s="41">
        <f t="shared" si="10"/>
        <v>1.0101010101010102E-2</v>
      </c>
      <c r="CU16" s="14" t="s">
        <v>120</v>
      </c>
      <c r="CV16" s="37">
        <v>8.8183333333333351</v>
      </c>
      <c r="CW16" s="37"/>
      <c r="CX16" s="37">
        <v>8.8183333333333351</v>
      </c>
      <c r="CY16" s="37">
        <v>1.676393947336555</v>
      </c>
      <c r="CZ16" s="37"/>
      <c r="DA16" s="37">
        <v>1.676393947336555</v>
      </c>
      <c r="DD16" s="34">
        <v>24</v>
      </c>
      <c r="DE16" s="35">
        <v>3</v>
      </c>
      <c r="DF16" s="40">
        <f t="shared" si="11"/>
        <v>3.896103896103896E-2</v>
      </c>
      <c r="DG16" s="35"/>
      <c r="DH16" s="40">
        <f t="shared" si="12"/>
        <v>0</v>
      </c>
      <c r="DI16" s="35">
        <v>3</v>
      </c>
      <c r="DJ16" s="41">
        <f t="shared" si="13"/>
        <v>3.0303030303030304E-2</v>
      </c>
      <c r="DM16" s="33" t="s">
        <v>76</v>
      </c>
      <c r="DN16">
        <v>3</v>
      </c>
      <c r="DO16" s="40">
        <f t="shared" si="14"/>
        <v>3.896103896103896E-2</v>
      </c>
      <c r="DQ16" s="40">
        <f t="shared" si="15"/>
        <v>0</v>
      </c>
      <c r="DR16">
        <v>3</v>
      </c>
      <c r="DS16" s="41">
        <f t="shared" si="16"/>
        <v>3.0303030303030304E-2</v>
      </c>
      <c r="DV16" s="34">
        <v>24</v>
      </c>
      <c r="DW16" s="35">
        <v>3</v>
      </c>
      <c r="DX16" s="40">
        <f t="shared" si="17"/>
        <v>3.896103896103896E-2</v>
      </c>
      <c r="DY16" s="35"/>
      <c r="DZ16" s="40">
        <f t="shared" si="18"/>
        <v>0</v>
      </c>
      <c r="EA16" s="35">
        <v>3</v>
      </c>
      <c r="EB16" s="41">
        <f t="shared" si="19"/>
        <v>3.0303030303030304E-2</v>
      </c>
      <c r="EE16" s="33" t="s">
        <v>103</v>
      </c>
      <c r="EF16">
        <v>1</v>
      </c>
      <c r="EG16" s="40">
        <f t="shared" si="20"/>
        <v>1.2987012987012988E-2</v>
      </c>
      <c r="EI16" s="40">
        <f t="shared" si="21"/>
        <v>0</v>
      </c>
      <c r="EJ16">
        <v>1</v>
      </c>
      <c r="EK16" s="41">
        <f t="shared" si="22"/>
        <v>1.0101010101010102E-2</v>
      </c>
      <c r="EM16" s="121" t="s">
        <v>138</v>
      </c>
      <c r="EN16" s="121" t="s">
        <v>103</v>
      </c>
      <c r="EO16" s="7" t="s">
        <v>11</v>
      </c>
      <c r="EP16" s="8">
        <v>15</v>
      </c>
      <c r="EQ16" s="13">
        <v>7</v>
      </c>
      <c r="ER16" s="8">
        <v>22</v>
      </c>
      <c r="ES16" s="10">
        <v>2.6702323503226162E-2</v>
      </c>
      <c r="EW16" s="4" t="s">
        <v>139</v>
      </c>
      <c r="EX16" s="6" t="s">
        <v>20</v>
      </c>
      <c r="EY16" s="6" t="s">
        <v>31</v>
      </c>
      <c r="FM16" s="185" t="s">
        <v>121</v>
      </c>
      <c r="FN16" s="1" t="s">
        <v>20</v>
      </c>
      <c r="FO16" s="1">
        <v>28</v>
      </c>
      <c r="FP16" s="19">
        <v>3.4282142857142861</v>
      </c>
      <c r="FQ16" s="19">
        <v>0.17341043277006013</v>
      </c>
      <c r="FR16" s="19">
        <v>3.2</v>
      </c>
      <c r="FS16" s="19">
        <v>5.17</v>
      </c>
      <c r="FT16" s="19">
        <v>2.17</v>
      </c>
      <c r="FU16" s="19">
        <v>1.37</v>
      </c>
      <c r="FV16" s="22">
        <v>0.18336262069922304</v>
      </c>
      <c r="FW16" s="23">
        <v>9.3604004449388212E-2</v>
      </c>
      <c r="FX16" s="75"/>
      <c r="FY16" s="77">
        <f t="shared" si="56"/>
        <v>3.2548038529442258</v>
      </c>
      <c r="FZ16" s="77">
        <f t="shared" si="57"/>
        <v>3.6016247184843464</v>
      </c>
      <c r="GA16" s="75">
        <f>+FY16-FY14</f>
        <v>0.10949269225370539</v>
      </c>
      <c r="GB16" s="75">
        <f>+FZ16-FZ14</f>
        <v>0.12693587917486759</v>
      </c>
      <c r="GC16" s="75">
        <f>+(FY16+FZ16)/2-(FY14+FZ14)/2</f>
        <v>0.11821428571428649</v>
      </c>
      <c r="GD16" s="75">
        <f>+MIN(GA16:GC16)</f>
        <v>0.10949269225370539</v>
      </c>
      <c r="GE16" s="75">
        <f>+MAX(GA16:GC16)</f>
        <v>0.12693587917486759</v>
      </c>
      <c r="GG16" s="168" t="s">
        <v>140</v>
      </c>
      <c r="GH16" s="170"/>
      <c r="GI16" s="170"/>
      <c r="GJ16" s="170"/>
      <c r="GK16" s="169"/>
      <c r="GL16" s="168"/>
      <c r="GM16" s="169"/>
      <c r="GO16" s="168" t="s">
        <v>140</v>
      </c>
      <c r="GP16" s="170"/>
      <c r="GQ16" s="170"/>
      <c r="GR16" s="170"/>
      <c r="GS16" s="170"/>
      <c r="GT16" s="170"/>
      <c r="GU16" s="169"/>
      <c r="GY16" s="154"/>
      <c r="GZ16" s="108" t="s">
        <v>79</v>
      </c>
      <c r="HA16" s="95">
        <v>0</v>
      </c>
      <c r="HB16" s="86">
        <v>3</v>
      </c>
      <c r="HC16" s="90">
        <v>7.5560567525941272E-2</v>
      </c>
      <c r="HD16" s="102">
        <v>12</v>
      </c>
      <c r="HE16" s="88">
        <v>4</v>
      </c>
      <c r="HF16" s="89">
        <v>3.373791916698312E-2</v>
      </c>
      <c r="HG16" s="102">
        <v>1</v>
      </c>
      <c r="HH16" s="102">
        <v>2</v>
      </c>
      <c r="HI16" s="96">
        <v>0.42604270812491291</v>
      </c>
    </row>
    <row r="17" spans="13:217" ht="24">
      <c r="M17" s="116"/>
      <c r="N17" s="33" t="s">
        <v>102</v>
      </c>
      <c r="O17">
        <v>4</v>
      </c>
      <c r="P17" s="32">
        <f t="shared" si="49"/>
        <v>9.7560975609756101E-2</v>
      </c>
      <c r="R17" s="32">
        <f t="shared" si="50"/>
        <v>0</v>
      </c>
      <c r="S17">
        <v>4</v>
      </c>
      <c r="T17" s="32">
        <f t="shared" si="51"/>
        <v>8.1632653061224483E-2</v>
      </c>
      <c r="V17" s="116" t="s">
        <v>141</v>
      </c>
      <c r="W17" s="34" t="s">
        <v>68</v>
      </c>
      <c r="X17" s="35">
        <v>22</v>
      </c>
      <c r="Y17" s="35">
        <v>4</v>
      </c>
      <c r="Z17" s="35">
        <v>26</v>
      </c>
      <c r="AB17" s="116"/>
      <c r="AC17" s="33" t="s">
        <v>92</v>
      </c>
      <c r="AD17">
        <v>1</v>
      </c>
      <c r="AE17" s="32">
        <f t="shared" si="26"/>
        <v>2.4390243902439025E-2</v>
      </c>
      <c r="AG17" s="32">
        <f t="shared" si="27"/>
        <v>0</v>
      </c>
      <c r="AH17">
        <v>1</v>
      </c>
      <c r="AI17" s="32">
        <f t="shared" si="28"/>
        <v>2.0408163265306121E-2</v>
      </c>
      <c r="AK17" s="116"/>
      <c r="AL17" s="33" t="s">
        <v>91</v>
      </c>
      <c r="AN17" s="32">
        <f t="shared" si="29"/>
        <v>0</v>
      </c>
      <c r="AO17">
        <v>3</v>
      </c>
      <c r="AP17" s="32">
        <f t="shared" si="30"/>
        <v>0.375</v>
      </c>
      <c r="AQ17">
        <v>3</v>
      </c>
      <c r="AR17" s="32">
        <f t="shared" si="31"/>
        <v>6.1224489795918366E-2</v>
      </c>
      <c r="AT17" s="116"/>
      <c r="AU17" s="33" t="s">
        <v>110</v>
      </c>
      <c r="AV17">
        <v>1</v>
      </c>
      <c r="AW17" s="32">
        <f t="shared" si="32"/>
        <v>2.4390243902439025E-2</v>
      </c>
      <c r="AY17" s="32">
        <f t="shared" si="33"/>
        <v>0</v>
      </c>
      <c r="AZ17">
        <v>1</v>
      </c>
      <c r="BA17" s="32">
        <f t="shared" si="34"/>
        <v>2.0408163265306121E-2</v>
      </c>
      <c r="BC17" s="116"/>
      <c r="BD17" s="33" t="s">
        <v>94</v>
      </c>
      <c r="BE17">
        <v>2</v>
      </c>
      <c r="BF17" s="32">
        <f t="shared" si="35"/>
        <v>4.878048780487805E-2</v>
      </c>
      <c r="BG17">
        <v>1</v>
      </c>
      <c r="BH17" s="32">
        <f t="shared" si="36"/>
        <v>0.125</v>
      </c>
      <c r="BI17">
        <v>3</v>
      </c>
      <c r="BJ17" s="32">
        <f t="shared" si="37"/>
        <v>6.1224489795918366E-2</v>
      </c>
      <c r="BL17" s="33" t="s">
        <v>142</v>
      </c>
      <c r="BM17">
        <v>1</v>
      </c>
      <c r="BN17" s="32">
        <f t="shared" si="38"/>
        <v>2.4390243902439025E-2</v>
      </c>
      <c r="BP17" s="32">
        <f t="shared" si="39"/>
        <v>0</v>
      </c>
      <c r="BQ17">
        <v>1</v>
      </c>
      <c r="BR17" s="32">
        <f t="shared" si="40"/>
        <v>2.0408163265306121E-2</v>
      </c>
      <c r="BT17" s="14" t="s">
        <v>120</v>
      </c>
      <c r="BU17">
        <v>6</v>
      </c>
      <c r="BV17" s="32">
        <f t="shared" si="2"/>
        <v>7.792207792207792E-2</v>
      </c>
      <c r="BX17" s="32">
        <f t="shared" si="3"/>
        <v>0</v>
      </c>
      <c r="BY17">
        <v>6</v>
      </c>
      <c r="BZ17" s="32">
        <f t="shared" si="4"/>
        <v>6.0606060606060608E-2</v>
      </c>
      <c r="CC17" s="33" t="s">
        <v>74</v>
      </c>
      <c r="CD17">
        <v>1</v>
      </c>
      <c r="CE17" s="40">
        <f t="shared" si="5"/>
        <v>1.2987012987012988E-2</v>
      </c>
      <c r="CG17" s="40">
        <f t="shared" si="6"/>
        <v>0</v>
      </c>
      <c r="CH17">
        <v>1</v>
      </c>
      <c r="CI17" s="41">
        <f t="shared" si="7"/>
        <v>1.0101010101010102E-2</v>
      </c>
      <c r="CL17" s="34">
        <v>24</v>
      </c>
      <c r="CM17" s="35">
        <v>3</v>
      </c>
      <c r="CN17" s="40">
        <f t="shared" si="8"/>
        <v>3.896103896103896E-2</v>
      </c>
      <c r="CO17" s="35"/>
      <c r="CP17" s="40">
        <f t="shared" si="9"/>
        <v>0</v>
      </c>
      <c r="CQ17" s="35">
        <v>3</v>
      </c>
      <c r="CR17" s="41">
        <f t="shared" si="10"/>
        <v>3.0303030303030304E-2</v>
      </c>
      <c r="CU17" s="14" t="s">
        <v>143</v>
      </c>
      <c r="CV17" s="37">
        <v>6.585</v>
      </c>
      <c r="CW17" s="37"/>
      <c r="CX17" s="37">
        <v>6.585</v>
      </c>
      <c r="CY17" s="37">
        <v>1.5909902576697275</v>
      </c>
      <c r="CZ17" s="37"/>
      <c r="DA17" s="37">
        <v>1.5909902576697275</v>
      </c>
      <c r="DD17" s="33" t="s">
        <v>74</v>
      </c>
      <c r="DE17">
        <v>1</v>
      </c>
      <c r="DF17" s="40">
        <f t="shared" si="11"/>
        <v>1.2987012987012988E-2</v>
      </c>
      <c r="DH17" s="40">
        <f t="shared" si="12"/>
        <v>0</v>
      </c>
      <c r="DI17">
        <v>1</v>
      </c>
      <c r="DJ17" s="41">
        <f t="shared" si="13"/>
        <v>1.0101010101010102E-2</v>
      </c>
      <c r="DM17" s="34">
        <v>31</v>
      </c>
      <c r="DN17" s="35">
        <v>3</v>
      </c>
      <c r="DO17" s="40">
        <f t="shared" si="14"/>
        <v>3.896103896103896E-2</v>
      </c>
      <c r="DP17" s="35"/>
      <c r="DQ17" s="40">
        <f t="shared" si="15"/>
        <v>0</v>
      </c>
      <c r="DR17" s="35">
        <v>3</v>
      </c>
      <c r="DS17" s="41">
        <f t="shared" si="16"/>
        <v>3.0303030303030304E-2</v>
      </c>
      <c r="DV17" s="33" t="s">
        <v>74</v>
      </c>
      <c r="DW17">
        <v>1</v>
      </c>
      <c r="DX17" s="40">
        <f t="shared" si="17"/>
        <v>1.2987012987012988E-2</v>
      </c>
      <c r="DZ17" s="40">
        <f t="shared" si="18"/>
        <v>0</v>
      </c>
      <c r="EA17">
        <v>1</v>
      </c>
      <c r="EB17" s="41">
        <f t="shared" si="19"/>
        <v>1.0101010101010102E-2</v>
      </c>
      <c r="EE17" s="34">
        <v>24</v>
      </c>
      <c r="EF17" s="35">
        <v>3</v>
      </c>
      <c r="EG17" s="40">
        <f t="shared" si="20"/>
        <v>3.896103896103896E-2</v>
      </c>
      <c r="EH17" s="35"/>
      <c r="EI17" s="40">
        <f t="shared" si="21"/>
        <v>0</v>
      </c>
      <c r="EJ17" s="35">
        <v>3</v>
      </c>
      <c r="EK17" s="41">
        <f t="shared" si="22"/>
        <v>3.0303030303030304E-2</v>
      </c>
      <c r="EM17" s="123"/>
      <c r="EN17" s="122"/>
      <c r="EO17" s="7" t="s">
        <v>95</v>
      </c>
      <c r="EP17" s="9">
        <v>0.21126760563380281</v>
      </c>
      <c r="EQ17" s="9">
        <v>0.33333333333333326</v>
      </c>
      <c r="ER17" s="9">
        <v>0.2391304347826087</v>
      </c>
      <c r="ES17" s="11"/>
      <c r="EW17" s="4" t="s">
        <v>144</v>
      </c>
      <c r="EX17" s="9">
        <v>0.21126760563380281</v>
      </c>
      <c r="EY17" s="9">
        <v>0.33333333333333326</v>
      </c>
      <c r="FM17" s="186"/>
      <c r="FN17" s="1" t="s">
        <v>31</v>
      </c>
      <c r="FO17" s="1">
        <v>4</v>
      </c>
      <c r="FP17" s="19">
        <v>2.66</v>
      </c>
      <c r="FQ17" s="19">
        <v>0.2514292478345882</v>
      </c>
      <c r="FR17" s="19">
        <v>2.5049999999999999</v>
      </c>
      <c r="FS17" s="19">
        <v>3.39</v>
      </c>
      <c r="FT17" s="19">
        <v>2.2400000000000002</v>
      </c>
      <c r="FU17" s="19">
        <v>0.32500000000000018</v>
      </c>
      <c r="FV17" s="27" t="s">
        <v>119</v>
      </c>
      <c r="FW17" s="24"/>
      <c r="FX17" s="75"/>
      <c r="FY17" s="78">
        <f t="shared" ref="FY17" si="58">+FP17-FQ17</f>
        <v>2.4085707521654118</v>
      </c>
      <c r="FZ17" s="78">
        <f t="shared" ref="FZ17" si="59">+FP17+FQ17</f>
        <v>2.9114292478345885</v>
      </c>
      <c r="GA17" s="75">
        <f>+FY17-FY15</f>
        <v>-5.2359600342271495E-2</v>
      </c>
      <c r="GB17" s="75">
        <f>+FZ17-FZ15</f>
        <v>-0.30097373299106112</v>
      </c>
      <c r="GC17" s="75">
        <f>+(FY17+FZ17)/2-(FY15+FZ15)/2</f>
        <v>-0.17666666666666631</v>
      </c>
      <c r="GD17" s="75">
        <f>+MIN(GA17:GC17)</f>
        <v>-0.30097373299106112</v>
      </c>
      <c r="GE17" s="75">
        <f>+MAX(GA17:GC17)</f>
        <v>-5.2359600342271495E-2</v>
      </c>
      <c r="GG17" s="50" t="s">
        <v>38</v>
      </c>
      <c r="GH17" s="168" t="s">
        <v>39</v>
      </c>
      <c r="GI17" s="169"/>
      <c r="GJ17" s="168" t="s">
        <v>40</v>
      </c>
      <c r="GK17" s="169"/>
      <c r="GL17" s="168" t="s">
        <v>41</v>
      </c>
      <c r="GM17" s="169"/>
      <c r="GO17" s="50" t="s">
        <v>38</v>
      </c>
      <c r="GP17" s="168" t="s">
        <v>39</v>
      </c>
      <c r="GQ17" s="169"/>
      <c r="GR17" s="168" t="s">
        <v>40</v>
      </c>
      <c r="GS17" s="169"/>
      <c r="GT17" s="168" t="s">
        <v>41</v>
      </c>
      <c r="GU17" s="169"/>
      <c r="GY17" s="154"/>
      <c r="GZ17" s="112" t="s">
        <v>139</v>
      </c>
      <c r="HA17" s="156"/>
      <c r="HB17" s="157"/>
      <c r="HC17" s="157"/>
      <c r="HD17" s="157"/>
      <c r="HE17" s="157"/>
      <c r="HF17" s="157"/>
      <c r="HG17" s="157"/>
      <c r="HH17" s="157"/>
      <c r="HI17" s="158"/>
    </row>
    <row r="18" spans="13:217">
      <c r="M18" s="116"/>
      <c r="N18" s="34" t="s">
        <v>90</v>
      </c>
      <c r="O18" s="35">
        <v>19</v>
      </c>
      <c r="P18" s="32">
        <f t="shared" si="49"/>
        <v>0.46341463414634149</v>
      </c>
      <c r="Q18" s="35">
        <v>4</v>
      </c>
      <c r="R18" s="32">
        <f t="shared" si="50"/>
        <v>0.5</v>
      </c>
      <c r="S18" s="35">
        <v>23</v>
      </c>
      <c r="T18" s="32">
        <f t="shared" si="51"/>
        <v>0.46938775510204084</v>
      </c>
      <c r="V18" s="116"/>
      <c r="W18" t="s">
        <v>8</v>
      </c>
      <c r="X18" s="37">
        <v>6.234</v>
      </c>
      <c r="Y18" s="37"/>
      <c r="Z18" s="37">
        <v>6.234</v>
      </c>
      <c r="AB18" s="116"/>
      <c r="AC18" s="33" t="s">
        <v>110</v>
      </c>
      <c r="AD18">
        <v>1</v>
      </c>
      <c r="AE18" s="32">
        <f t="shared" si="26"/>
        <v>2.4390243902439025E-2</v>
      </c>
      <c r="AG18" s="32">
        <f t="shared" si="27"/>
        <v>0</v>
      </c>
      <c r="AH18">
        <v>1</v>
      </c>
      <c r="AI18" s="32">
        <f t="shared" si="28"/>
        <v>2.0408163265306121E-2</v>
      </c>
      <c r="AK18" s="116"/>
      <c r="AL18" s="33" t="s">
        <v>76</v>
      </c>
      <c r="AM18">
        <v>19</v>
      </c>
      <c r="AN18" s="32">
        <f t="shared" si="29"/>
        <v>0.46341463414634149</v>
      </c>
      <c r="AO18">
        <v>1</v>
      </c>
      <c r="AP18" s="32">
        <f t="shared" si="30"/>
        <v>0.125</v>
      </c>
      <c r="AQ18">
        <v>20</v>
      </c>
      <c r="AR18" s="32">
        <f t="shared" si="31"/>
        <v>0.40816326530612246</v>
      </c>
      <c r="AU18" s="16" t="s">
        <v>32</v>
      </c>
      <c r="AV18" s="17">
        <v>41</v>
      </c>
      <c r="AW18" s="32">
        <f t="shared" si="32"/>
        <v>1</v>
      </c>
      <c r="AX18" s="17">
        <v>8</v>
      </c>
      <c r="AY18" s="32">
        <f t="shared" si="33"/>
        <v>1</v>
      </c>
      <c r="AZ18" s="17">
        <v>49</v>
      </c>
      <c r="BA18" s="32">
        <f t="shared" si="34"/>
        <v>1</v>
      </c>
      <c r="BC18" s="116"/>
      <c r="BD18" s="33" t="s">
        <v>111</v>
      </c>
      <c r="BE18">
        <v>1</v>
      </c>
      <c r="BF18" s="32">
        <f t="shared" si="35"/>
        <v>2.4390243902439025E-2</v>
      </c>
      <c r="BH18" s="32">
        <f t="shared" si="36"/>
        <v>0</v>
      </c>
      <c r="BI18">
        <v>1</v>
      </c>
      <c r="BJ18" s="32">
        <f t="shared" si="37"/>
        <v>2.0408163265306121E-2</v>
      </c>
      <c r="BL18" s="33" t="s">
        <v>145</v>
      </c>
      <c r="BM18">
        <v>1</v>
      </c>
      <c r="BN18" s="32">
        <f t="shared" si="38"/>
        <v>2.4390243902439025E-2</v>
      </c>
      <c r="BP18" s="32">
        <f t="shared" si="39"/>
        <v>0</v>
      </c>
      <c r="BQ18">
        <v>1</v>
      </c>
      <c r="BR18" s="32">
        <f t="shared" si="40"/>
        <v>2.0408163265306121E-2</v>
      </c>
      <c r="BT18" s="14" t="s">
        <v>143</v>
      </c>
      <c r="BU18">
        <v>2</v>
      </c>
      <c r="BV18" s="32">
        <f t="shared" si="2"/>
        <v>2.5974025974025976E-2</v>
      </c>
      <c r="BX18" s="32">
        <f t="shared" si="3"/>
        <v>0</v>
      </c>
      <c r="BY18">
        <v>2</v>
      </c>
      <c r="BZ18" s="32">
        <f t="shared" si="4"/>
        <v>2.0202020202020204E-2</v>
      </c>
      <c r="CC18" s="33" t="s">
        <v>92</v>
      </c>
      <c r="CD18">
        <v>1</v>
      </c>
      <c r="CE18" s="40">
        <f t="shared" si="5"/>
        <v>1.2987012987012988E-2</v>
      </c>
      <c r="CG18" s="40">
        <f t="shared" si="6"/>
        <v>0</v>
      </c>
      <c r="CH18">
        <v>1</v>
      </c>
      <c r="CI18" s="41">
        <f t="shared" si="7"/>
        <v>1.0101010101010102E-2</v>
      </c>
      <c r="CL18" s="33" t="s">
        <v>75</v>
      </c>
      <c r="CM18">
        <v>1</v>
      </c>
      <c r="CN18" s="40">
        <f t="shared" si="8"/>
        <v>1.2987012987012988E-2</v>
      </c>
      <c r="CP18" s="40">
        <f t="shared" si="9"/>
        <v>0</v>
      </c>
      <c r="CQ18">
        <v>1</v>
      </c>
      <c r="CR18" s="41">
        <f t="shared" si="10"/>
        <v>1.0101010101010102E-2</v>
      </c>
      <c r="CU18" s="14" t="s">
        <v>146</v>
      </c>
      <c r="CV18" s="37">
        <v>7.5650000000000004</v>
      </c>
      <c r="CW18" s="37"/>
      <c r="CX18" s="37">
        <v>7.5650000000000004</v>
      </c>
      <c r="CY18" s="37">
        <v>0.68589357775095083</v>
      </c>
      <c r="CZ18" s="37"/>
      <c r="DA18" s="37">
        <v>0.68589357775095083</v>
      </c>
      <c r="DD18" s="33" t="s">
        <v>92</v>
      </c>
      <c r="DE18">
        <v>1</v>
      </c>
      <c r="DF18" s="40">
        <f t="shared" si="11"/>
        <v>1.2987012987012988E-2</v>
      </c>
      <c r="DH18" s="40">
        <f t="shared" si="12"/>
        <v>0</v>
      </c>
      <c r="DI18">
        <v>1</v>
      </c>
      <c r="DJ18" s="41">
        <f t="shared" si="13"/>
        <v>1.0101010101010102E-2</v>
      </c>
      <c r="DM18" s="33" t="s">
        <v>76</v>
      </c>
      <c r="DN18">
        <v>1</v>
      </c>
      <c r="DO18" s="40">
        <f t="shared" si="14"/>
        <v>1.2987012987012988E-2</v>
      </c>
      <c r="DQ18" s="40">
        <f t="shared" si="15"/>
        <v>0</v>
      </c>
      <c r="DR18">
        <v>1</v>
      </c>
      <c r="DS18" s="41">
        <f t="shared" si="16"/>
        <v>1.0101010101010102E-2</v>
      </c>
      <c r="DV18" s="33" t="s">
        <v>92</v>
      </c>
      <c r="DW18">
        <v>1</v>
      </c>
      <c r="DX18" s="40">
        <f t="shared" si="17"/>
        <v>1.2987012987012988E-2</v>
      </c>
      <c r="DZ18" s="40">
        <f t="shared" si="18"/>
        <v>0</v>
      </c>
      <c r="EA18">
        <v>1</v>
      </c>
      <c r="EB18" s="41">
        <f t="shared" si="19"/>
        <v>1.0101010101010102E-2</v>
      </c>
      <c r="EE18" s="33" t="s">
        <v>77</v>
      </c>
      <c r="EF18">
        <v>2</v>
      </c>
      <c r="EG18" s="40">
        <f t="shared" si="20"/>
        <v>2.5974025974025976E-2</v>
      </c>
      <c r="EI18" s="40">
        <f t="shared" si="21"/>
        <v>0</v>
      </c>
      <c r="EJ18">
        <v>2</v>
      </c>
      <c r="EK18" s="41">
        <f t="shared" si="22"/>
        <v>2.0202020202020204E-2</v>
      </c>
      <c r="EM18" s="123"/>
      <c r="EN18" s="121" t="s">
        <v>111</v>
      </c>
      <c r="EO18" s="7" t="s">
        <v>11</v>
      </c>
      <c r="EP18" s="13">
        <v>12</v>
      </c>
      <c r="EQ18" s="8">
        <v>0</v>
      </c>
      <c r="ER18" s="8">
        <v>12</v>
      </c>
      <c r="ES18" s="11"/>
      <c r="EW18" s="4" t="s">
        <v>111</v>
      </c>
      <c r="EX18" s="9">
        <v>0.16901408450704225</v>
      </c>
      <c r="EY18" s="9">
        <v>0</v>
      </c>
      <c r="GG18" s="52"/>
      <c r="GH18" s="50" t="s">
        <v>11</v>
      </c>
      <c r="GI18" s="51" t="s">
        <v>33</v>
      </c>
      <c r="GJ18" s="50" t="s">
        <v>11</v>
      </c>
      <c r="GK18" s="51" t="s">
        <v>33</v>
      </c>
      <c r="GL18" s="50" t="s">
        <v>11</v>
      </c>
      <c r="GM18" s="51" t="s">
        <v>33</v>
      </c>
      <c r="GO18" s="52"/>
      <c r="GP18" s="50" t="s">
        <v>11</v>
      </c>
      <c r="GQ18" s="51" t="s">
        <v>33</v>
      </c>
      <c r="GR18" s="50" t="s">
        <v>11</v>
      </c>
      <c r="GS18" s="51" t="s">
        <v>33</v>
      </c>
      <c r="GT18" s="50" t="s">
        <v>11</v>
      </c>
      <c r="GU18" s="51" t="s">
        <v>33</v>
      </c>
      <c r="GY18" s="154"/>
      <c r="GZ18" s="109" t="s">
        <v>77</v>
      </c>
      <c r="HA18" s="97">
        <v>1</v>
      </c>
      <c r="HB18" s="97">
        <v>6</v>
      </c>
      <c r="HC18" s="98">
        <v>4.4351577554406232E-2</v>
      </c>
      <c r="HD18" s="102">
        <v>39</v>
      </c>
      <c r="HE18" s="102">
        <v>40</v>
      </c>
      <c r="HF18" s="99">
        <v>0.86586590681272602</v>
      </c>
      <c r="HG18" s="102">
        <v>9</v>
      </c>
      <c r="HH18" s="102">
        <v>8</v>
      </c>
      <c r="HI18" s="99">
        <v>0.79562830278582108</v>
      </c>
    </row>
    <row r="19" spans="13:217" ht="24">
      <c r="M19" s="116"/>
      <c r="N19" s="33" t="s">
        <v>75</v>
      </c>
      <c r="O19">
        <v>12</v>
      </c>
      <c r="P19" s="32">
        <f>+O19/41</f>
        <v>0.29268292682926828</v>
      </c>
      <c r="Q19">
        <v>1</v>
      </c>
      <c r="R19" s="32">
        <f>+Q19/8</f>
        <v>0.125</v>
      </c>
      <c r="S19">
        <v>13</v>
      </c>
      <c r="T19" s="32">
        <f>+S19/49</f>
        <v>0.26530612244897961</v>
      </c>
      <c r="V19" s="116"/>
      <c r="W19" t="s">
        <v>101</v>
      </c>
      <c r="X19" s="37">
        <v>1.0633343782648985</v>
      </c>
      <c r="Y19" s="37"/>
      <c r="Z19" s="37">
        <v>1.0633343782648985</v>
      </c>
      <c r="AC19" s="16" t="s">
        <v>32</v>
      </c>
      <c r="AD19" s="17">
        <v>41</v>
      </c>
      <c r="AE19" s="32">
        <f t="shared" si="26"/>
        <v>1</v>
      </c>
      <c r="AF19" s="17">
        <v>8</v>
      </c>
      <c r="AG19" s="32">
        <f t="shared" si="27"/>
        <v>1</v>
      </c>
      <c r="AH19" s="17">
        <v>49</v>
      </c>
      <c r="AI19" s="32">
        <f t="shared" si="28"/>
        <v>1</v>
      </c>
      <c r="AJ19" s="36"/>
      <c r="AL19" s="16" t="s">
        <v>32</v>
      </c>
      <c r="AM19" s="17">
        <v>41</v>
      </c>
      <c r="AN19" s="32">
        <f t="shared" si="29"/>
        <v>1</v>
      </c>
      <c r="AO19" s="17">
        <v>8</v>
      </c>
      <c r="AP19" s="32">
        <f t="shared" si="30"/>
        <v>1</v>
      </c>
      <c r="AQ19" s="17">
        <v>49</v>
      </c>
      <c r="AR19" s="32">
        <f t="shared" si="31"/>
        <v>1</v>
      </c>
      <c r="BC19" s="116"/>
      <c r="BD19" s="33" t="s">
        <v>103</v>
      </c>
      <c r="BE19">
        <v>5</v>
      </c>
      <c r="BF19" s="32">
        <f t="shared" si="35"/>
        <v>0.12195121951219512</v>
      </c>
      <c r="BG19">
        <v>2</v>
      </c>
      <c r="BH19" s="32">
        <f t="shared" si="36"/>
        <v>0.25</v>
      </c>
      <c r="BI19">
        <v>7</v>
      </c>
      <c r="BJ19" s="32">
        <f t="shared" si="37"/>
        <v>0.14285714285714285</v>
      </c>
      <c r="BL19" s="33" t="s">
        <v>147</v>
      </c>
      <c r="BN19" s="32">
        <f t="shared" si="38"/>
        <v>0</v>
      </c>
      <c r="BO19">
        <v>1</v>
      </c>
      <c r="BP19" s="32">
        <f t="shared" si="39"/>
        <v>0.125</v>
      </c>
      <c r="BQ19">
        <v>1</v>
      </c>
      <c r="BR19" s="32">
        <f t="shared" si="40"/>
        <v>2.0408163265306121E-2</v>
      </c>
      <c r="BT19" s="14" t="s">
        <v>146</v>
      </c>
      <c r="BU19">
        <v>2</v>
      </c>
      <c r="BV19" s="32">
        <f t="shared" si="2"/>
        <v>2.5974025974025976E-2</v>
      </c>
      <c r="BX19" s="32">
        <f t="shared" si="3"/>
        <v>0</v>
      </c>
      <c r="BY19">
        <v>2</v>
      </c>
      <c r="BZ19" s="32">
        <f t="shared" si="4"/>
        <v>2.0202020202020204E-2</v>
      </c>
      <c r="CC19" s="33" t="s">
        <v>110</v>
      </c>
      <c r="CD19">
        <v>1</v>
      </c>
      <c r="CE19" s="40">
        <f t="shared" si="5"/>
        <v>1.2987012987012988E-2</v>
      </c>
      <c r="CG19" s="40">
        <f t="shared" si="6"/>
        <v>0</v>
      </c>
      <c r="CH19">
        <v>1</v>
      </c>
      <c r="CI19" s="41">
        <f t="shared" si="7"/>
        <v>1.0101010101010102E-2</v>
      </c>
      <c r="CL19" s="33" t="s">
        <v>93</v>
      </c>
      <c r="CM19">
        <v>2</v>
      </c>
      <c r="CN19" s="40">
        <f t="shared" si="8"/>
        <v>2.5974025974025976E-2</v>
      </c>
      <c r="CP19" s="40">
        <f t="shared" si="9"/>
        <v>0</v>
      </c>
      <c r="CQ19">
        <v>2</v>
      </c>
      <c r="CR19" s="41">
        <f t="shared" si="10"/>
        <v>2.0202020202020204E-2</v>
      </c>
      <c r="CU19" s="14" t="s">
        <v>148</v>
      </c>
      <c r="CV19" s="37">
        <v>10.45</v>
      </c>
      <c r="CW19" s="37"/>
      <c r="CX19" s="37">
        <v>10.45</v>
      </c>
      <c r="CY19" s="37">
        <v>0</v>
      </c>
      <c r="CZ19" s="37"/>
      <c r="DA19" s="37">
        <v>0</v>
      </c>
      <c r="DD19" s="33" t="s">
        <v>110</v>
      </c>
      <c r="DE19">
        <v>1</v>
      </c>
      <c r="DF19" s="40">
        <f t="shared" si="11"/>
        <v>1.2987012987012988E-2</v>
      </c>
      <c r="DH19" s="40">
        <f t="shared" si="12"/>
        <v>0</v>
      </c>
      <c r="DI19">
        <v>1</v>
      </c>
      <c r="DJ19" s="41">
        <f t="shared" si="13"/>
        <v>1.0101010101010102E-2</v>
      </c>
      <c r="DM19" s="33" t="s">
        <v>79</v>
      </c>
      <c r="DN19">
        <v>2</v>
      </c>
      <c r="DO19" s="40">
        <f t="shared" si="14"/>
        <v>2.5974025974025976E-2</v>
      </c>
      <c r="DQ19" s="40">
        <f t="shared" si="15"/>
        <v>0</v>
      </c>
      <c r="DR19">
        <v>2</v>
      </c>
      <c r="DS19" s="41">
        <f t="shared" si="16"/>
        <v>2.0202020202020204E-2</v>
      </c>
      <c r="DV19" s="33" t="s">
        <v>110</v>
      </c>
      <c r="DW19">
        <v>1</v>
      </c>
      <c r="DX19" s="40">
        <f t="shared" si="17"/>
        <v>1.2987012987012988E-2</v>
      </c>
      <c r="DZ19" s="40">
        <f t="shared" si="18"/>
        <v>0</v>
      </c>
      <c r="EA19">
        <v>1</v>
      </c>
      <c r="EB19" s="41">
        <f t="shared" si="19"/>
        <v>1.0101010101010102E-2</v>
      </c>
      <c r="EE19" s="33" t="s">
        <v>111</v>
      </c>
      <c r="EF19">
        <v>1</v>
      </c>
      <c r="EG19" s="40">
        <f t="shared" si="20"/>
        <v>1.2987012987012988E-2</v>
      </c>
      <c r="EI19" s="40">
        <f t="shared" si="21"/>
        <v>0</v>
      </c>
      <c r="EJ19">
        <v>1</v>
      </c>
      <c r="EK19" s="41">
        <f t="shared" si="22"/>
        <v>1.0101010101010102E-2</v>
      </c>
      <c r="EM19" s="123"/>
      <c r="EN19" s="122"/>
      <c r="EO19" s="7" t="s">
        <v>95</v>
      </c>
      <c r="EP19" s="9">
        <v>0.16901408450704225</v>
      </c>
      <c r="EQ19" s="9">
        <v>0</v>
      </c>
      <c r="ER19" s="9">
        <v>0.13043478260869565</v>
      </c>
      <c r="ES19" s="11"/>
      <c r="EW19" s="4" t="s">
        <v>111</v>
      </c>
      <c r="EX19" s="9">
        <v>7.0422535211267609E-2</v>
      </c>
      <c r="EY19" s="9">
        <v>0.23809523809523805</v>
      </c>
      <c r="FP19" s="18"/>
      <c r="GG19" s="2" t="s">
        <v>85</v>
      </c>
      <c r="GH19" s="2">
        <v>0</v>
      </c>
      <c r="GI19" s="47">
        <f>+GH19/15</f>
        <v>0</v>
      </c>
      <c r="GJ19" s="2">
        <v>0</v>
      </c>
      <c r="GK19" s="47">
        <f>+GJ19/6</f>
        <v>0</v>
      </c>
      <c r="GL19" s="2">
        <f>+GH19+GJ19</f>
        <v>0</v>
      </c>
      <c r="GM19" s="47">
        <f>+GL19/21</f>
        <v>0</v>
      </c>
      <c r="GO19" s="2" t="s">
        <v>85</v>
      </c>
      <c r="GP19" s="2">
        <v>0</v>
      </c>
      <c r="GQ19" s="47">
        <f>+GP19/1</f>
        <v>0</v>
      </c>
      <c r="GR19" s="2">
        <v>0</v>
      </c>
      <c r="GS19" s="47" t="s">
        <v>119</v>
      </c>
      <c r="GT19" s="2">
        <f>+GP19+GR19</f>
        <v>0</v>
      </c>
      <c r="GU19" s="47">
        <f>+GT19/1</f>
        <v>0</v>
      </c>
      <c r="GY19" s="154"/>
      <c r="GZ19" s="109" t="s">
        <v>94</v>
      </c>
      <c r="HA19" s="97">
        <v>4</v>
      </c>
      <c r="HB19" s="97">
        <v>2</v>
      </c>
      <c r="HC19" s="98">
        <v>0.38942369573502617</v>
      </c>
      <c r="HD19" s="102">
        <v>5</v>
      </c>
      <c r="HE19" s="102">
        <v>13</v>
      </c>
      <c r="HF19" s="99">
        <v>4.3607764305655217E-2</v>
      </c>
      <c r="HG19" s="100">
        <v>0</v>
      </c>
      <c r="HH19" s="102">
        <v>2</v>
      </c>
      <c r="HI19" s="99">
        <v>0.10633630037563882</v>
      </c>
    </row>
    <row r="20" spans="13:217" ht="23.25" customHeight="1">
      <c r="M20" s="116"/>
      <c r="N20" s="33" t="s">
        <v>93</v>
      </c>
      <c r="O20">
        <v>3</v>
      </c>
      <c r="P20" s="32">
        <f>+O20/41</f>
        <v>7.3170731707317069E-2</v>
      </c>
      <c r="Q20">
        <v>2</v>
      </c>
      <c r="R20" s="32">
        <f>+Q20/8</f>
        <v>0.25</v>
      </c>
      <c r="S20">
        <v>5</v>
      </c>
      <c r="T20" s="32">
        <f>+S20/49</f>
        <v>0.10204081632653061</v>
      </c>
      <c r="V20" s="116"/>
      <c r="W20" s="34" t="s">
        <v>90</v>
      </c>
      <c r="X20" s="35">
        <v>19</v>
      </c>
      <c r="Y20" s="35">
        <v>4</v>
      </c>
      <c r="Z20" s="35">
        <v>23</v>
      </c>
      <c r="BC20" s="116"/>
      <c r="BD20" s="34" t="s">
        <v>90</v>
      </c>
      <c r="BE20" s="35">
        <v>19</v>
      </c>
      <c r="BF20" s="32">
        <f t="shared" si="35"/>
        <v>0.46341463414634149</v>
      </c>
      <c r="BG20" s="35">
        <v>4</v>
      </c>
      <c r="BH20" s="32">
        <f t="shared" si="36"/>
        <v>0.5</v>
      </c>
      <c r="BI20" s="35">
        <v>23</v>
      </c>
      <c r="BJ20" s="32">
        <f t="shared" si="37"/>
        <v>0.46938775510204084</v>
      </c>
      <c r="BL20" s="33">
        <v>34</v>
      </c>
      <c r="BM20">
        <v>1</v>
      </c>
      <c r="BN20" s="32">
        <f t="shared" si="38"/>
        <v>2.4390243902439025E-2</v>
      </c>
      <c r="BP20" s="32">
        <f t="shared" si="39"/>
        <v>0</v>
      </c>
      <c r="BQ20">
        <v>1</v>
      </c>
      <c r="BR20" s="32">
        <f t="shared" si="40"/>
        <v>2.0408163265306121E-2</v>
      </c>
      <c r="BT20" s="14" t="s">
        <v>148</v>
      </c>
      <c r="BU20">
        <v>1</v>
      </c>
      <c r="BV20" s="32">
        <f t="shared" si="2"/>
        <v>1.2987012987012988E-2</v>
      </c>
      <c r="BX20" s="32">
        <f t="shared" si="3"/>
        <v>0</v>
      </c>
      <c r="BY20">
        <v>1</v>
      </c>
      <c r="BZ20" s="32">
        <f t="shared" si="4"/>
        <v>1.0101010101010102E-2</v>
      </c>
      <c r="CC20" s="34">
        <v>31</v>
      </c>
      <c r="CD20" s="45">
        <v>3</v>
      </c>
      <c r="CE20" s="40">
        <f t="shared" si="5"/>
        <v>3.896103896103896E-2</v>
      </c>
      <c r="CF20" s="35"/>
      <c r="CG20" s="40">
        <f t="shared" si="6"/>
        <v>0</v>
      </c>
      <c r="CH20" s="35">
        <v>3</v>
      </c>
      <c r="CI20" s="41">
        <f t="shared" si="7"/>
        <v>3.0303030303030304E-2</v>
      </c>
      <c r="CL20" s="34">
        <v>31</v>
      </c>
      <c r="CM20" s="35">
        <v>3</v>
      </c>
      <c r="CN20" s="40">
        <f t="shared" si="8"/>
        <v>3.896103896103896E-2</v>
      </c>
      <c r="CO20" s="35"/>
      <c r="CP20" s="40">
        <f t="shared" si="9"/>
        <v>0</v>
      </c>
      <c r="CQ20" s="35">
        <v>3</v>
      </c>
      <c r="CR20" s="41">
        <f t="shared" si="10"/>
        <v>3.0303030303030304E-2</v>
      </c>
      <c r="CU20" s="14" t="s">
        <v>149</v>
      </c>
      <c r="CV20" s="37">
        <v>11.036666666666667</v>
      </c>
      <c r="CW20" s="37"/>
      <c r="CX20" s="37">
        <v>11.036666666666667</v>
      </c>
      <c r="CY20" s="37">
        <v>1.5550026795260967</v>
      </c>
      <c r="CZ20" s="37"/>
      <c r="DA20" s="37">
        <v>1.5550026795260967</v>
      </c>
      <c r="DD20" s="34">
        <v>31</v>
      </c>
      <c r="DE20" s="35">
        <v>3</v>
      </c>
      <c r="DF20" s="40">
        <f t="shared" si="11"/>
        <v>3.896103896103896E-2</v>
      </c>
      <c r="DG20" s="35"/>
      <c r="DH20" s="40">
        <f t="shared" si="12"/>
        <v>0</v>
      </c>
      <c r="DI20" s="35">
        <v>3</v>
      </c>
      <c r="DJ20" s="41">
        <f t="shared" si="13"/>
        <v>3.0303030303030304E-2</v>
      </c>
      <c r="DM20" s="34">
        <v>32</v>
      </c>
      <c r="DN20" s="35">
        <v>2</v>
      </c>
      <c r="DO20" s="40">
        <f t="shared" si="14"/>
        <v>2.5974025974025976E-2</v>
      </c>
      <c r="DP20" s="35"/>
      <c r="DQ20" s="40">
        <f t="shared" si="15"/>
        <v>0</v>
      </c>
      <c r="DR20" s="35">
        <v>2</v>
      </c>
      <c r="DS20" s="41">
        <f t="shared" si="16"/>
        <v>2.0202020202020204E-2</v>
      </c>
      <c r="DV20" s="34">
        <v>31</v>
      </c>
      <c r="DW20" s="35">
        <v>3</v>
      </c>
      <c r="DX20" s="40">
        <f t="shared" si="17"/>
        <v>3.896103896103896E-2</v>
      </c>
      <c r="DY20" s="35"/>
      <c r="DZ20" s="40">
        <f t="shared" si="18"/>
        <v>0</v>
      </c>
      <c r="EA20" s="35">
        <v>3</v>
      </c>
      <c r="EB20" s="41">
        <f t="shared" si="19"/>
        <v>3.0303030303030304E-2</v>
      </c>
      <c r="EE20" s="34">
        <v>31</v>
      </c>
      <c r="EF20" s="35">
        <v>3</v>
      </c>
      <c r="EG20" s="40">
        <f t="shared" si="20"/>
        <v>3.896103896103896E-2</v>
      </c>
      <c r="EH20" s="35"/>
      <c r="EI20" s="40">
        <f t="shared" si="21"/>
        <v>0</v>
      </c>
      <c r="EJ20" s="35">
        <v>3</v>
      </c>
      <c r="EK20" s="41">
        <f t="shared" si="22"/>
        <v>3.0303030303030304E-2</v>
      </c>
      <c r="EM20" s="123"/>
      <c r="EN20" s="121" t="s">
        <v>94</v>
      </c>
      <c r="EO20" s="7" t="s">
        <v>11</v>
      </c>
      <c r="EP20" s="8">
        <v>5</v>
      </c>
      <c r="EQ20" s="8">
        <v>5</v>
      </c>
      <c r="ER20" s="8">
        <v>10</v>
      </c>
      <c r="ES20" s="11"/>
      <c r="EW20" s="4" t="s">
        <v>150</v>
      </c>
      <c r="EX20" s="9">
        <v>0.54929577464788737</v>
      </c>
      <c r="EY20" s="9">
        <v>0.42857142857142855</v>
      </c>
      <c r="FM20" s="196"/>
      <c r="FN20" s="197"/>
      <c r="FO20" s="200" t="s">
        <v>21</v>
      </c>
      <c r="FP20" s="201"/>
      <c r="FQ20" s="202"/>
      <c r="FR20" s="203" t="s">
        <v>20</v>
      </c>
      <c r="FS20" s="204"/>
      <c r="FT20" s="205"/>
      <c r="FU20" s="182" t="s">
        <v>22</v>
      </c>
      <c r="FV20" s="183"/>
      <c r="FW20" s="184"/>
      <c r="GG20" s="2" t="s">
        <v>97</v>
      </c>
      <c r="GH20" s="2">
        <v>5</v>
      </c>
      <c r="GI20" s="47">
        <f t="shared" ref="GI20:GI27" si="60">+GH20/15</f>
        <v>0.33333333333333331</v>
      </c>
      <c r="GJ20" s="2">
        <v>0</v>
      </c>
      <c r="GK20" s="47">
        <f t="shared" ref="GK20:GK27" si="61">+GJ20/6</f>
        <v>0</v>
      </c>
      <c r="GL20" s="2">
        <f t="shared" ref="GL20:GL26" si="62">+GH20+GJ20</f>
        <v>5</v>
      </c>
      <c r="GM20" s="47">
        <f t="shared" ref="GM20:GM27" si="63">+GL20/21</f>
        <v>0.23809523809523808</v>
      </c>
      <c r="GO20" s="2" t="s">
        <v>97</v>
      </c>
      <c r="GP20" s="2">
        <v>0</v>
      </c>
      <c r="GQ20" s="47">
        <f t="shared" ref="GQ20:GQ27" si="64">+GP20/1</f>
        <v>0</v>
      </c>
      <c r="GR20" s="2">
        <v>0</v>
      </c>
      <c r="GS20" s="47" t="s">
        <v>119</v>
      </c>
      <c r="GT20" s="2">
        <f t="shared" ref="GT20:GT26" si="65">+GP20+GR20</f>
        <v>0</v>
      </c>
      <c r="GU20" s="47">
        <f t="shared" ref="GU20:GU27" si="66">+GT20/1</f>
        <v>0</v>
      </c>
      <c r="GY20" s="154"/>
      <c r="GZ20" s="109" t="s">
        <v>111</v>
      </c>
      <c r="HA20" s="97">
        <v>4</v>
      </c>
      <c r="HB20" s="97">
        <v>3</v>
      </c>
      <c r="HC20" s="98">
        <v>0.68757323007781745</v>
      </c>
      <c r="HD20" s="102">
        <v>12</v>
      </c>
      <c r="HE20" s="102">
        <v>4</v>
      </c>
      <c r="HF20" s="99">
        <v>3.373791916698312E-2</v>
      </c>
      <c r="HG20" s="102">
        <v>5</v>
      </c>
      <c r="HH20" s="102">
        <v>1</v>
      </c>
      <c r="HI20" s="99">
        <v>0.13183396360283783</v>
      </c>
    </row>
    <row r="21" spans="13:217" ht="24">
      <c r="M21" s="116"/>
      <c r="N21" s="33" t="s">
        <v>102</v>
      </c>
      <c r="O21">
        <v>4</v>
      </c>
      <c r="P21" s="32">
        <f>+O21/41</f>
        <v>9.7560975609756101E-2</v>
      </c>
      <c r="R21" s="32">
        <f>+Q21/8</f>
        <v>0</v>
      </c>
      <c r="S21">
        <v>4</v>
      </c>
      <c r="T21" s="32">
        <f>+S21/49</f>
        <v>8.1632653061224483E-2</v>
      </c>
      <c r="V21" s="116"/>
      <c r="W21" t="s">
        <v>8</v>
      </c>
      <c r="X21" s="37">
        <v>7.5</v>
      </c>
      <c r="Y21" s="37"/>
      <c r="Z21" s="37">
        <v>7.5</v>
      </c>
      <c r="BC21" s="116"/>
      <c r="BD21" s="33" t="s">
        <v>77</v>
      </c>
      <c r="BE21">
        <v>15</v>
      </c>
      <c r="BF21" s="32">
        <f t="shared" si="35"/>
        <v>0.36585365853658536</v>
      </c>
      <c r="BG21">
        <v>1</v>
      </c>
      <c r="BH21" s="32">
        <f t="shared" si="36"/>
        <v>0.125</v>
      </c>
      <c r="BI21">
        <v>16</v>
      </c>
      <c r="BJ21" s="32">
        <f t="shared" si="37"/>
        <v>0.32653061224489793</v>
      </c>
      <c r="BL21" s="33">
        <v>23</v>
      </c>
      <c r="BM21">
        <v>1</v>
      </c>
      <c r="BN21" s="32">
        <f t="shared" si="38"/>
        <v>2.4390243902439025E-2</v>
      </c>
      <c r="BP21" s="32">
        <f t="shared" si="39"/>
        <v>0</v>
      </c>
      <c r="BQ21">
        <v>1</v>
      </c>
      <c r="BR21" s="32">
        <f t="shared" si="40"/>
        <v>2.0408163265306121E-2</v>
      </c>
      <c r="BT21" s="14" t="s">
        <v>149</v>
      </c>
      <c r="BU21">
        <v>3</v>
      </c>
      <c r="BV21" s="32">
        <f t="shared" si="2"/>
        <v>3.896103896103896E-2</v>
      </c>
      <c r="BX21" s="32">
        <f t="shared" si="3"/>
        <v>0</v>
      </c>
      <c r="BY21">
        <v>3</v>
      </c>
      <c r="BZ21" s="32">
        <f t="shared" si="4"/>
        <v>3.0303030303030304E-2</v>
      </c>
      <c r="CC21" s="33" t="s">
        <v>74</v>
      </c>
      <c r="CD21">
        <v>1</v>
      </c>
      <c r="CE21" s="40">
        <f t="shared" si="5"/>
        <v>1.2987012987012988E-2</v>
      </c>
      <c r="CG21" s="40">
        <f t="shared" si="6"/>
        <v>0</v>
      </c>
      <c r="CH21">
        <v>1</v>
      </c>
      <c r="CI21" s="41">
        <f t="shared" si="7"/>
        <v>1.0101010101010102E-2</v>
      </c>
      <c r="CL21" s="33" t="s">
        <v>93</v>
      </c>
      <c r="CM21">
        <v>3</v>
      </c>
      <c r="CN21" s="40">
        <f t="shared" si="8"/>
        <v>3.896103896103896E-2</v>
      </c>
      <c r="CP21" s="40">
        <f t="shared" si="9"/>
        <v>0</v>
      </c>
      <c r="CQ21">
        <v>3</v>
      </c>
      <c r="CR21" s="41">
        <f t="shared" si="10"/>
        <v>3.0303030303030304E-2</v>
      </c>
      <c r="CU21" s="14" t="s">
        <v>112</v>
      </c>
      <c r="CV21" s="37">
        <v>4.57</v>
      </c>
      <c r="CW21" s="37"/>
      <c r="CX21" s="37">
        <v>4.57</v>
      </c>
      <c r="CY21" s="37">
        <v>0.69296464556281401</v>
      </c>
      <c r="CZ21" s="37"/>
      <c r="DA21" s="37">
        <v>0.69296464556281401</v>
      </c>
      <c r="DD21" s="33" t="s">
        <v>74</v>
      </c>
      <c r="DE21">
        <v>1</v>
      </c>
      <c r="DF21" s="40">
        <f t="shared" si="11"/>
        <v>1.2987012987012988E-2</v>
      </c>
      <c r="DH21" s="40">
        <f t="shared" si="12"/>
        <v>0</v>
      </c>
      <c r="DI21">
        <v>1</v>
      </c>
      <c r="DJ21" s="41">
        <f t="shared" si="13"/>
        <v>1.0101010101010102E-2</v>
      </c>
      <c r="DM21" s="33" t="s">
        <v>76</v>
      </c>
      <c r="DN21">
        <v>2</v>
      </c>
      <c r="DO21" s="40">
        <f t="shared" si="14"/>
        <v>2.5974025974025976E-2</v>
      </c>
      <c r="DQ21" s="40">
        <f t="shared" si="15"/>
        <v>0</v>
      </c>
      <c r="DR21">
        <v>2</v>
      </c>
      <c r="DS21" s="41">
        <f t="shared" si="16"/>
        <v>2.0202020202020204E-2</v>
      </c>
      <c r="DV21" s="33" t="s">
        <v>74</v>
      </c>
      <c r="DW21">
        <v>1</v>
      </c>
      <c r="DX21" s="40">
        <f t="shared" si="17"/>
        <v>1.2987012987012988E-2</v>
      </c>
      <c r="DZ21" s="40">
        <f t="shared" si="18"/>
        <v>0</v>
      </c>
      <c r="EA21">
        <v>1</v>
      </c>
      <c r="EB21" s="41">
        <f t="shared" si="19"/>
        <v>1.0101010101010102E-2</v>
      </c>
      <c r="EE21" s="33" t="s">
        <v>77</v>
      </c>
      <c r="EF21">
        <v>2</v>
      </c>
      <c r="EG21" s="40">
        <f t="shared" si="20"/>
        <v>2.5974025974025976E-2</v>
      </c>
      <c r="EI21" s="40">
        <f t="shared" si="21"/>
        <v>0</v>
      </c>
      <c r="EJ21">
        <v>2</v>
      </c>
      <c r="EK21" s="41">
        <f t="shared" si="22"/>
        <v>2.0202020202020204E-2</v>
      </c>
      <c r="EM21" s="123"/>
      <c r="EN21" s="122"/>
      <c r="EO21" s="7" t="s">
        <v>95</v>
      </c>
      <c r="EP21" s="9">
        <v>7.0422535211267609E-2</v>
      </c>
      <c r="EQ21" s="9">
        <v>0.23809523809523805</v>
      </c>
      <c r="ER21" s="9">
        <v>0.10869565217391304</v>
      </c>
      <c r="ES21" s="11"/>
      <c r="FM21" s="198"/>
      <c r="FN21" s="199"/>
      <c r="FO21" s="53" t="s">
        <v>43</v>
      </c>
      <c r="FP21" s="54" t="s">
        <v>44</v>
      </c>
      <c r="FQ21" s="55" t="s">
        <v>45</v>
      </c>
      <c r="FR21" s="53" t="s">
        <v>43</v>
      </c>
      <c r="FS21" s="54" t="s">
        <v>44</v>
      </c>
      <c r="FT21" s="55" t="s">
        <v>45</v>
      </c>
      <c r="FU21" s="53" t="s">
        <v>43</v>
      </c>
      <c r="FV21" s="54" t="s">
        <v>44</v>
      </c>
      <c r="FW21" s="55" t="s">
        <v>45</v>
      </c>
      <c r="GG21" s="2" t="s">
        <v>107</v>
      </c>
      <c r="GH21" s="2">
        <v>0</v>
      </c>
      <c r="GI21" s="47">
        <f t="shared" si="60"/>
        <v>0</v>
      </c>
      <c r="GJ21" s="2">
        <v>0</v>
      </c>
      <c r="GK21" s="47">
        <f t="shared" si="61"/>
        <v>0</v>
      </c>
      <c r="GL21" s="2">
        <f t="shared" si="62"/>
        <v>0</v>
      </c>
      <c r="GM21" s="47">
        <f t="shared" si="63"/>
        <v>0</v>
      </c>
      <c r="GO21" s="2" t="s">
        <v>107</v>
      </c>
      <c r="GP21" s="2">
        <v>0</v>
      </c>
      <c r="GQ21" s="47">
        <f t="shared" si="64"/>
        <v>0</v>
      </c>
      <c r="GR21" s="2">
        <v>0</v>
      </c>
      <c r="GS21" s="47" t="s">
        <v>119</v>
      </c>
      <c r="GT21" s="2">
        <f t="shared" si="65"/>
        <v>0</v>
      </c>
      <c r="GU21" s="47">
        <f t="shared" si="66"/>
        <v>0</v>
      </c>
      <c r="GY21" s="155"/>
      <c r="GZ21" s="109" t="s">
        <v>103</v>
      </c>
      <c r="HA21" s="97">
        <v>1</v>
      </c>
      <c r="HB21" s="97">
        <v>0</v>
      </c>
      <c r="HC21" s="98">
        <v>0.31324377340130771</v>
      </c>
      <c r="HD21" s="102">
        <v>15</v>
      </c>
      <c r="HE21" s="102">
        <v>14</v>
      </c>
      <c r="HF21" s="99">
        <v>0.83510079432324491</v>
      </c>
      <c r="HG21" s="102">
        <v>7</v>
      </c>
      <c r="HH21" s="102">
        <v>6</v>
      </c>
      <c r="HI21" s="99">
        <v>0.89919229184920801</v>
      </c>
    </row>
    <row r="22" spans="13:217">
      <c r="M22" s="116"/>
      <c r="N22" s="33" t="s">
        <v>116</v>
      </c>
      <c r="P22" s="32">
        <f>+O22/41</f>
        <v>0</v>
      </c>
      <c r="Q22">
        <v>1</v>
      </c>
      <c r="R22" s="32">
        <f>+Q22/8</f>
        <v>0.125</v>
      </c>
      <c r="S22">
        <v>1</v>
      </c>
      <c r="T22" s="32">
        <f>+S22/49</f>
        <v>2.0408163265306121E-2</v>
      </c>
      <c r="V22" s="116"/>
      <c r="W22" t="s">
        <v>101</v>
      </c>
      <c r="X22" s="37">
        <v>1.0911920087684024</v>
      </c>
      <c r="Y22" s="37"/>
      <c r="Z22" s="37">
        <v>1.0911920087684024</v>
      </c>
      <c r="BC22" s="116"/>
      <c r="BD22" s="33" t="s">
        <v>94</v>
      </c>
      <c r="BE22">
        <v>3</v>
      </c>
      <c r="BF22" s="32">
        <f t="shared" si="35"/>
        <v>7.3170731707317069E-2</v>
      </c>
      <c r="BH22" s="32">
        <f t="shared" si="36"/>
        <v>0</v>
      </c>
      <c r="BI22">
        <v>3</v>
      </c>
      <c r="BJ22" s="32">
        <f t="shared" si="37"/>
        <v>6.1224489795918366E-2</v>
      </c>
      <c r="BL22" s="33" t="s">
        <v>151</v>
      </c>
      <c r="BN22" s="32">
        <f t="shared" si="38"/>
        <v>0</v>
      </c>
      <c r="BO22">
        <v>1</v>
      </c>
      <c r="BP22" s="32">
        <f t="shared" si="39"/>
        <v>0.125</v>
      </c>
      <c r="BQ22">
        <v>1</v>
      </c>
      <c r="BR22" s="32">
        <f t="shared" si="40"/>
        <v>2.0408163265306121E-2</v>
      </c>
      <c r="BT22" s="14" t="s">
        <v>112</v>
      </c>
      <c r="BU22">
        <v>2</v>
      </c>
      <c r="BV22" s="32">
        <f t="shared" si="2"/>
        <v>2.5974025974025976E-2</v>
      </c>
      <c r="BX22" s="32">
        <f t="shared" si="3"/>
        <v>0</v>
      </c>
      <c r="BY22">
        <v>2</v>
      </c>
      <c r="BZ22" s="32">
        <f t="shared" si="4"/>
        <v>2.0202020202020204E-2</v>
      </c>
      <c r="CC22" s="33" t="s">
        <v>92</v>
      </c>
      <c r="CD22">
        <v>1</v>
      </c>
      <c r="CE22" s="40">
        <f t="shared" si="5"/>
        <v>1.2987012987012988E-2</v>
      </c>
      <c r="CG22" s="40">
        <f t="shared" si="6"/>
        <v>0</v>
      </c>
      <c r="CH22">
        <v>1</v>
      </c>
      <c r="CI22" s="41">
        <f t="shared" si="7"/>
        <v>1.0101010101010102E-2</v>
      </c>
      <c r="CL22" s="34">
        <v>32</v>
      </c>
      <c r="CM22" s="35">
        <v>2</v>
      </c>
      <c r="CN22" s="40">
        <f t="shared" si="8"/>
        <v>2.5974025974025976E-2</v>
      </c>
      <c r="CO22" s="35"/>
      <c r="CP22" s="40">
        <f t="shared" si="9"/>
        <v>0</v>
      </c>
      <c r="CQ22" s="35">
        <v>2</v>
      </c>
      <c r="CR22" s="41">
        <f t="shared" si="10"/>
        <v>2.0202020202020204E-2</v>
      </c>
      <c r="CU22" s="14" t="s">
        <v>135</v>
      </c>
      <c r="CV22" s="37"/>
      <c r="CW22" s="37">
        <v>9.0566666666666666</v>
      </c>
      <c r="CX22" s="37">
        <v>9.0566666666666666</v>
      </c>
      <c r="CY22" s="37"/>
      <c r="CZ22" s="37">
        <v>1.834130129879918</v>
      </c>
      <c r="DA22" s="37">
        <v>1.834130129879918</v>
      </c>
      <c r="DD22" s="33" t="s">
        <v>92</v>
      </c>
      <c r="DE22">
        <v>1</v>
      </c>
      <c r="DF22" s="40">
        <f t="shared" si="11"/>
        <v>1.2987012987012988E-2</v>
      </c>
      <c r="DH22" s="40">
        <f t="shared" si="12"/>
        <v>0</v>
      </c>
      <c r="DI22">
        <v>1</v>
      </c>
      <c r="DJ22" s="41">
        <f t="shared" si="13"/>
        <v>1.0101010101010102E-2</v>
      </c>
      <c r="DM22" s="34">
        <v>34</v>
      </c>
      <c r="DN22" s="35">
        <v>6</v>
      </c>
      <c r="DO22" s="40">
        <f t="shared" si="14"/>
        <v>7.792207792207792E-2</v>
      </c>
      <c r="DP22" s="35"/>
      <c r="DQ22" s="40">
        <f t="shared" si="15"/>
        <v>0</v>
      </c>
      <c r="DR22" s="35">
        <v>6</v>
      </c>
      <c r="DS22" s="41">
        <f t="shared" si="16"/>
        <v>6.0606060606060608E-2</v>
      </c>
      <c r="DV22" s="33" t="s">
        <v>92</v>
      </c>
      <c r="DW22">
        <v>1</v>
      </c>
      <c r="DX22" s="40">
        <f t="shared" si="17"/>
        <v>1.2987012987012988E-2</v>
      </c>
      <c r="DZ22" s="40">
        <f t="shared" si="18"/>
        <v>0</v>
      </c>
      <c r="EA22">
        <v>1</v>
      </c>
      <c r="EB22" s="41">
        <f t="shared" si="19"/>
        <v>1.0101010101010102E-2</v>
      </c>
      <c r="EE22" s="33" t="s">
        <v>103</v>
      </c>
      <c r="EF22">
        <v>1</v>
      </c>
      <c r="EG22" s="40">
        <f t="shared" si="20"/>
        <v>1.2987012987012988E-2</v>
      </c>
      <c r="EI22" s="40">
        <f t="shared" si="21"/>
        <v>0</v>
      </c>
      <c r="EJ22">
        <v>1</v>
      </c>
      <c r="EK22" s="41">
        <f t="shared" si="22"/>
        <v>1.0101010101010102E-2</v>
      </c>
      <c r="EM22" s="123"/>
      <c r="EN22" s="121" t="s">
        <v>77</v>
      </c>
      <c r="EO22" s="7" t="s">
        <v>11</v>
      </c>
      <c r="EP22" s="13">
        <v>39</v>
      </c>
      <c r="EQ22" s="8">
        <v>9</v>
      </c>
      <c r="ER22" s="8">
        <v>48</v>
      </c>
      <c r="ES22" s="11"/>
      <c r="FM22" s="189" t="s">
        <v>63</v>
      </c>
      <c r="FN22" s="190"/>
      <c r="FO22" s="56"/>
      <c r="FP22" s="56"/>
      <c r="FQ22" s="56"/>
      <c r="FR22" s="56"/>
      <c r="FS22" s="56"/>
      <c r="FT22" s="56"/>
      <c r="FU22" s="56"/>
      <c r="FV22" s="56"/>
      <c r="FW22" s="56"/>
      <c r="GG22" s="2" t="s">
        <v>114</v>
      </c>
      <c r="GH22" s="2">
        <v>7</v>
      </c>
      <c r="GI22" s="47">
        <f t="shared" si="60"/>
        <v>0.46666666666666667</v>
      </c>
      <c r="GJ22" s="2">
        <v>1</v>
      </c>
      <c r="GK22" s="47">
        <f t="shared" si="61"/>
        <v>0.16666666666666666</v>
      </c>
      <c r="GL22" s="2">
        <f t="shared" si="62"/>
        <v>8</v>
      </c>
      <c r="GM22" s="47">
        <f t="shared" si="63"/>
        <v>0.38095238095238093</v>
      </c>
      <c r="GO22" s="2" t="s">
        <v>114</v>
      </c>
      <c r="GP22" s="2">
        <v>1</v>
      </c>
      <c r="GQ22" s="47">
        <f t="shared" si="64"/>
        <v>1</v>
      </c>
      <c r="GR22" s="2">
        <v>0</v>
      </c>
      <c r="GS22" s="47" t="s">
        <v>119</v>
      </c>
      <c r="GT22" s="2">
        <f t="shared" si="65"/>
        <v>1</v>
      </c>
      <c r="GU22" s="47">
        <f t="shared" si="66"/>
        <v>1</v>
      </c>
    </row>
    <row r="23" spans="13:217" ht="24">
      <c r="N23" s="16" t="s">
        <v>35</v>
      </c>
      <c r="O23" s="17">
        <v>41</v>
      </c>
      <c r="P23" s="32">
        <f t="shared" si="49"/>
        <v>1</v>
      </c>
      <c r="Q23" s="17">
        <v>8</v>
      </c>
      <c r="R23" s="32">
        <f t="shared" si="50"/>
        <v>1</v>
      </c>
      <c r="S23" s="17">
        <v>49</v>
      </c>
      <c r="T23" s="32">
        <f t="shared" si="51"/>
        <v>1</v>
      </c>
      <c r="V23" s="116" t="s">
        <v>152</v>
      </c>
      <c r="W23" s="34" t="s">
        <v>68</v>
      </c>
      <c r="X23" s="35">
        <v>22</v>
      </c>
      <c r="Y23" s="35">
        <v>4</v>
      </c>
      <c r="Z23" s="35">
        <v>26</v>
      </c>
      <c r="BC23" s="116"/>
      <c r="BD23" s="33" t="s">
        <v>111</v>
      </c>
      <c r="BE23">
        <v>1</v>
      </c>
      <c r="BF23" s="32">
        <f t="shared" si="35"/>
        <v>2.4390243902439025E-2</v>
      </c>
      <c r="BH23" s="32">
        <f t="shared" si="36"/>
        <v>0</v>
      </c>
      <c r="BI23">
        <v>1</v>
      </c>
      <c r="BJ23" s="32">
        <f t="shared" si="37"/>
        <v>2.0408163265306121E-2</v>
      </c>
      <c r="BL23" s="33" t="s">
        <v>143</v>
      </c>
      <c r="BM23">
        <v>1</v>
      </c>
      <c r="BN23" s="32">
        <f t="shared" si="38"/>
        <v>2.4390243902439025E-2</v>
      </c>
      <c r="BP23" s="32">
        <f t="shared" si="39"/>
        <v>0</v>
      </c>
      <c r="BQ23">
        <v>1</v>
      </c>
      <c r="BR23" s="32">
        <f t="shared" si="40"/>
        <v>2.0408163265306121E-2</v>
      </c>
      <c r="BT23" s="14" t="s">
        <v>135</v>
      </c>
      <c r="BV23" s="32">
        <f t="shared" si="2"/>
        <v>0</v>
      </c>
      <c r="BW23">
        <v>3</v>
      </c>
      <c r="BX23" s="32">
        <f t="shared" si="3"/>
        <v>0.13636363636363635</v>
      </c>
      <c r="BY23">
        <v>3</v>
      </c>
      <c r="BZ23" s="32">
        <f t="shared" si="4"/>
        <v>3.0303030303030304E-2</v>
      </c>
      <c r="CC23" s="33" t="s">
        <v>110</v>
      </c>
      <c r="CD23">
        <v>1</v>
      </c>
      <c r="CE23" s="40">
        <f t="shared" si="5"/>
        <v>1.2987012987012988E-2</v>
      </c>
      <c r="CG23" s="40">
        <f t="shared" si="6"/>
        <v>0</v>
      </c>
      <c r="CH23">
        <v>1</v>
      </c>
      <c r="CI23" s="41">
        <f t="shared" si="7"/>
        <v>1.0101010101010102E-2</v>
      </c>
      <c r="CL23" s="33" t="s">
        <v>102</v>
      </c>
      <c r="CM23">
        <v>2</v>
      </c>
      <c r="CN23" s="40">
        <f t="shared" si="8"/>
        <v>2.5974025974025976E-2</v>
      </c>
      <c r="CP23" s="40">
        <f t="shared" si="9"/>
        <v>0</v>
      </c>
      <c r="CQ23">
        <v>2</v>
      </c>
      <c r="CR23" s="41">
        <f t="shared" si="10"/>
        <v>2.0202020202020204E-2</v>
      </c>
      <c r="CU23" s="14" t="s">
        <v>126</v>
      </c>
      <c r="CV23" s="37">
        <v>11.32</v>
      </c>
      <c r="CW23" s="37"/>
      <c r="CX23" s="37">
        <v>11.32</v>
      </c>
      <c r="CY23" s="37">
        <v>2.343906994741892</v>
      </c>
      <c r="CZ23" s="37"/>
      <c r="DA23" s="37">
        <v>2.343906994741892</v>
      </c>
      <c r="DD23" s="33" t="s">
        <v>110</v>
      </c>
      <c r="DE23">
        <v>1</v>
      </c>
      <c r="DF23" s="40">
        <f t="shared" si="11"/>
        <v>1.2987012987012988E-2</v>
      </c>
      <c r="DH23" s="40">
        <f t="shared" si="12"/>
        <v>0</v>
      </c>
      <c r="DI23">
        <v>1</v>
      </c>
      <c r="DJ23" s="41">
        <f t="shared" si="13"/>
        <v>1.0101010101010102E-2</v>
      </c>
      <c r="DM23" s="33" t="s">
        <v>76</v>
      </c>
      <c r="DN23">
        <v>5</v>
      </c>
      <c r="DO23" s="40">
        <f t="shared" si="14"/>
        <v>6.4935064935064929E-2</v>
      </c>
      <c r="DQ23" s="40">
        <f t="shared" si="15"/>
        <v>0</v>
      </c>
      <c r="DR23">
        <v>5</v>
      </c>
      <c r="DS23" s="41">
        <f t="shared" si="16"/>
        <v>5.0505050505050504E-2</v>
      </c>
      <c r="DV23" s="33" t="s">
        <v>110</v>
      </c>
      <c r="DW23">
        <v>1</v>
      </c>
      <c r="DX23" s="40">
        <f t="shared" si="17"/>
        <v>1.2987012987012988E-2</v>
      </c>
      <c r="DZ23" s="40">
        <f t="shared" si="18"/>
        <v>0</v>
      </c>
      <c r="EA23">
        <v>1</v>
      </c>
      <c r="EB23" s="41">
        <f t="shared" si="19"/>
        <v>1.0101010101010102E-2</v>
      </c>
      <c r="EE23" s="34">
        <v>32</v>
      </c>
      <c r="EF23" s="35">
        <v>2</v>
      </c>
      <c r="EG23" s="40">
        <f t="shared" si="20"/>
        <v>2.5974025974025976E-2</v>
      </c>
      <c r="EH23" s="35"/>
      <c r="EI23" s="40">
        <f t="shared" si="21"/>
        <v>0</v>
      </c>
      <c r="EJ23" s="35">
        <v>2</v>
      </c>
      <c r="EK23" s="41">
        <f t="shared" si="22"/>
        <v>2.0202020202020204E-2</v>
      </c>
      <c r="EM23" s="122"/>
      <c r="EN23" s="122"/>
      <c r="EO23" s="7" t="s">
        <v>95</v>
      </c>
      <c r="EP23" s="9">
        <v>0.54929577464788737</v>
      </c>
      <c r="EQ23" s="9">
        <v>0.42857142857142855</v>
      </c>
      <c r="ER23" s="9">
        <v>0.52173913043478259</v>
      </c>
      <c r="ES23" s="11"/>
      <c r="EW23" s="4" t="s">
        <v>132</v>
      </c>
      <c r="EX23" s="6" t="s">
        <v>20</v>
      </c>
      <c r="EY23" s="6" t="s">
        <v>31</v>
      </c>
      <c r="FM23" s="57"/>
      <c r="FN23" s="58" t="s">
        <v>86</v>
      </c>
      <c r="FO23" s="56"/>
      <c r="FP23" s="56"/>
      <c r="FQ23" s="56"/>
      <c r="FR23" s="56"/>
      <c r="FS23" s="56"/>
      <c r="FT23" s="56"/>
      <c r="FU23" s="56"/>
      <c r="FV23" s="56"/>
      <c r="FW23" s="56"/>
      <c r="GG23" s="2" t="s">
        <v>118</v>
      </c>
      <c r="GH23" s="2">
        <v>0</v>
      </c>
      <c r="GI23" s="47">
        <f t="shared" si="60"/>
        <v>0</v>
      </c>
      <c r="GJ23" s="2">
        <v>5</v>
      </c>
      <c r="GK23" s="47">
        <f t="shared" si="61"/>
        <v>0.83333333333333337</v>
      </c>
      <c r="GL23" s="2">
        <f t="shared" si="62"/>
        <v>5</v>
      </c>
      <c r="GM23" s="47">
        <f t="shared" si="63"/>
        <v>0.23809523809523808</v>
      </c>
      <c r="GO23" s="2" t="s">
        <v>118</v>
      </c>
      <c r="GP23" s="2">
        <v>0</v>
      </c>
      <c r="GQ23" s="47">
        <f t="shared" si="64"/>
        <v>0</v>
      </c>
      <c r="GR23" s="2">
        <v>0</v>
      </c>
      <c r="GS23" s="47" t="s">
        <v>119</v>
      </c>
      <c r="GT23" s="2">
        <f t="shared" si="65"/>
        <v>0</v>
      </c>
      <c r="GU23" s="47">
        <f t="shared" si="66"/>
        <v>0</v>
      </c>
    </row>
    <row r="24" spans="13:217">
      <c r="V24" s="116"/>
      <c r="W24" t="s">
        <v>8</v>
      </c>
      <c r="X24" s="37">
        <v>6.1660000000000004</v>
      </c>
      <c r="Y24" s="37">
        <v>5.96</v>
      </c>
      <c r="Z24" s="37">
        <v>6.1316666666666668</v>
      </c>
      <c r="BC24" s="116"/>
      <c r="BD24" s="33" t="s">
        <v>103</v>
      </c>
      <c r="BF24" s="32">
        <f t="shared" si="35"/>
        <v>0</v>
      </c>
      <c r="BG24">
        <v>3</v>
      </c>
      <c r="BH24" s="32">
        <f t="shared" si="36"/>
        <v>0.375</v>
      </c>
      <c r="BI24">
        <v>3</v>
      </c>
      <c r="BJ24" s="32">
        <f t="shared" si="37"/>
        <v>6.1224489795918366E-2</v>
      </c>
      <c r="BL24" s="33" t="s">
        <v>146</v>
      </c>
      <c r="BM24">
        <v>1</v>
      </c>
      <c r="BN24" s="32">
        <f t="shared" si="38"/>
        <v>2.4390243902439025E-2</v>
      </c>
      <c r="BP24" s="32">
        <f t="shared" si="39"/>
        <v>0</v>
      </c>
      <c r="BQ24">
        <v>1</v>
      </c>
      <c r="BR24" s="32">
        <f t="shared" si="40"/>
        <v>2.0408163265306121E-2</v>
      </c>
      <c r="BT24" s="14" t="s">
        <v>126</v>
      </c>
      <c r="BU24">
        <v>3</v>
      </c>
      <c r="BV24" s="32">
        <f t="shared" si="2"/>
        <v>3.896103896103896E-2</v>
      </c>
      <c r="BX24" s="32">
        <f t="shared" si="3"/>
        <v>0</v>
      </c>
      <c r="BY24">
        <v>3</v>
      </c>
      <c r="BZ24" s="32">
        <f t="shared" si="4"/>
        <v>3.0303030303030304E-2</v>
      </c>
      <c r="CC24" s="34">
        <v>32</v>
      </c>
      <c r="CD24" s="45">
        <v>2</v>
      </c>
      <c r="CE24" s="40">
        <f t="shared" si="5"/>
        <v>2.5974025974025976E-2</v>
      </c>
      <c r="CF24" s="35"/>
      <c r="CG24" s="40">
        <f t="shared" si="6"/>
        <v>0</v>
      </c>
      <c r="CH24" s="35">
        <v>2</v>
      </c>
      <c r="CI24" s="41">
        <f t="shared" si="7"/>
        <v>2.0202020202020204E-2</v>
      </c>
      <c r="CL24" s="34">
        <v>34</v>
      </c>
      <c r="CM24" s="35">
        <v>6</v>
      </c>
      <c r="CN24" s="40">
        <f t="shared" si="8"/>
        <v>7.792207792207792E-2</v>
      </c>
      <c r="CO24" s="35"/>
      <c r="CP24" s="40">
        <f t="shared" si="9"/>
        <v>0</v>
      </c>
      <c r="CQ24" s="35">
        <v>6</v>
      </c>
      <c r="CR24" s="41">
        <f t="shared" si="10"/>
        <v>6.0606060606060608E-2</v>
      </c>
      <c r="CU24" s="14" t="s">
        <v>153</v>
      </c>
      <c r="CV24" s="37"/>
      <c r="CW24" s="37">
        <v>7.3166666666666664</v>
      </c>
      <c r="CX24" s="37">
        <v>7.3166666666666664</v>
      </c>
      <c r="CY24" s="37"/>
      <c r="CZ24" s="37">
        <v>1.3458949934275484</v>
      </c>
      <c r="DA24" s="37">
        <v>1.3458949934275484</v>
      </c>
      <c r="DD24" s="34">
        <v>32</v>
      </c>
      <c r="DE24" s="35">
        <v>2</v>
      </c>
      <c r="DF24" s="40">
        <f t="shared" si="11"/>
        <v>2.5974025974025976E-2</v>
      </c>
      <c r="DG24" s="35"/>
      <c r="DH24" s="40">
        <f t="shared" si="12"/>
        <v>0</v>
      </c>
      <c r="DI24" s="35">
        <v>2</v>
      </c>
      <c r="DJ24" s="41">
        <f t="shared" si="13"/>
        <v>2.0202020202020204E-2</v>
      </c>
      <c r="DM24" s="33" t="s">
        <v>79</v>
      </c>
      <c r="DN24">
        <v>1</v>
      </c>
      <c r="DO24" s="40">
        <f t="shared" si="14"/>
        <v>1.2987012987012988E-2</v>
      </c>
      <c r="DQ24" s="40">
        <f t="shared" si="15"/>
        <v>0</v>
      </c>
      <c r="DR24">
        <v>1</v>
      </c>
      <c r="DS24" s="41">
        <f t="shared" si="16"/>
        <v>1.0101010101010102E-2</v>
      </c>
      <c r="DV24" s="34">
        <v>32</v>
      </c>
      <c r="DW24" s="35">
        <v>2</v>
      </c>
      <c r="DX24" s="40">
        <f t="shared" si="17"/>
        <v>2.5974025974025976E-2</v>
      </c>
      <c r="DY24" s="35"/>
      <c r="DZ24" s="40">
        <f t="shared" si="18"/>
        <v>0</v>
      </c>
      <c r="EA24" s="35">
        <v>2</v>
      </c>
      <c r="EB24" s="41">
        <f t="shared" si="19"/>
        <v>2.0202020202020204E-2</v>
      </c>
      <c r="EE24" s="33" t="s">
        <v>77</v>
      </c>
      <c r="EF24">
        <v>1</v>
      </c>
      <c r="EG24" s="40">
        <f t="shared" si="20"/>
        <v>1.2987012987012988E-2</v>
      </c>
      <c r="EI24" s="40">
        <f t="shared" si="21"/>
        <v>0</v>
      </c>
      <c r="EJ24">
        <v>1</v>
      </c>
      <c r="EK24" s="41">
        <f t="shared" si="22"/>
        <v>1.0101010101010102E-2</v>
      </c>
      <c r="EM24" s="7" t="s">
        <v>35</v>
      </c>
      <c r="EN24" s="7"/>
      <c r="EO24" s="7" t="s">
        <v>11</v>
      </c>
      <c r="EP24" s="8">
        <v>71</v>
      </c>
      <c r="EQ24" s="8">
        <v>21</v>
      </c>
      <c r="ER24" s="8">
        <v>92</v>
      </c>
      <c r="ES24" s="11"/>
      <c r="EW24" s="4" t="s">
        <v>154</v>
      </c>
      <c r="EX24" s="9">
        <v>0.16901408450704225</v>
      </c>
      <c r="EY24" s="9">
        <v>4.7619047619047616E-2</v>
      </c>
      <c r="FM24" s="57"/>
      <c r="FN24" s="58" t="s">
        <v>98</v>
      </c>
      <c r="FO24" s="56"/>
      <c r="FP24" s="56"/>
      <c r="FQ24" s="56"/>
      <c r="FR24" s="56"/>
      <c r="FS24" s="56"/>
      <c r="FT24" s="56"/>
      <c r="FU24" s="56"/>
      <c r="FV24" s="56"/>
      <c r="FW24" s="56"/>
      <c r="GG24" s="2" t="s">
        <v>123</v>
      </c>
      <c r="GH24" s="2">
        <v>0</v>
      </c>
      <c r="GI24" s="47">
        <f t="shared" si="60"/>
        <v>0</v>
      </c>
      <c r="GJ24" s="2">
        <v>0</v>
      </c>
      <c r="GK24" s="47">
        <f t="shared" si="61"/>
        <v>0</v>
      </c>
      <c r="GL24" s="2">
        <f t="shared" si="62"/>
        <v>0</v>
      </c>
      <c r="GM24" s="47">
        <f t="shared" si="63"/>
        <v>0</v>
      </c>
      <c r="GO24" s="2" t="s">
        <v>123</v>
      </c>
      <c r="GP24" s="2">
        <v>0</v>
      </c>
      <c r="GQ24" s="47">
        <f t="shared" si="64"/>
        <v>0</v>
      </c>
      <c r="GR24" s="2">
        <v>0</v>
      </c>
      <c r="GS24" s="47" t="s">
        <v>119</v>
      </c>
      <c r="GT24" s="2">
        <f t="shared" si="65"/>
        <v>0</v>
      </c>
      <c r="GU24" s="47">
        <f t="shared" si="66"/>
        <v>0</v>
      </c>
    </row>
    <row r="25" spans="13:217" ht="24">
      <c r="V25" s="116"/>
      <c r="W25" t="s">
        <v>101</v>
      </c>
      <c r="X25" s="37">
        <v>0.95269617402401563</v>
      </c>
      <c r="Y25" s="37">
        <v>0</v>
      </c>
      <c r="Z25" s="37">
        <v>0.85625736006569197</v>
      </c>
      <c r="BD25" s="16" t="s">
        <v>32</v>
      </c>
      <c r="BE25" s="17">
        <v>41</v>
      </c>
      <c r="BF25" s="32">
        <f t="shared" si="35"/>
        <v>1</v>
      </c>
      <c r="BG25" s="17">
        <v>8</v>
      </c>
      <c r="BH25" s="32">
        <f t="shared" si="36"/>
        <v>1</v>
      </c>
      <c r="BI25" s="17">
        <v>49</v>
      </c>
      <c r="BJ25" s="32">
        <f t="shared" si="37"/>
        <v>1</v>
      </c>
      <c r="BL25" s="34" t="s">
        <v>90</v>
      </c>
      <c r="BM25" s="35">
        <v>19</v>
      </c>
      <c r="BN25" s="32">
        <f t="shared" si="38"/>
        <v>0.46341463414634149</v>
      </c>
      <c r="BO25" s="35">
        <v>4</v>
      </c>
      <c r="BP25" s="32">
        <f t="shared" si="39"/>
        <v>0.5</v>
      </c>
      <c r="BQ25" s="35">
        <v>23</v>
      </c>
      <c r="BR25" s="32">
        <f t="shared" si="40"/>
        <v>0.46938775510204084</v>
      </c>
      <c r="BT25" s="14" t="s">
        <v>153</v>
      </c>
      <c r="BV25" s="32">
        <f t="shared" si="2"/>
        <v>0</v>
      </c>
      <c r="BW25">
        <v>3</v>
      </c>
      <c r="BX25" s="32">
        <f t="shared" si="3"/>
        <v>0.13636363636363635</v>
      </c>
      <c r="BY25">
        <v>3</v>
      </c>
      <c r="BZ25" s="32">
        <f t="shared" si="4"/>
        <v>3.0303030303030304E-2</v>
      </c>
      <c r="CC25" s="33" t="s">
        <v>74</v>
      </c>
      <c r="CD25">
        <v>1</v>
      </c>
      <c r="CE25" s="40">
        <f t="shared" si="5"/>
        <v>1.2987012987012988E-2</v>
      </c>
      <c r="CG25" s="40">
        <f t="shared" si="6"/>
        <v>0</v>
      </c>
      <c r="CH25">
        <v>1</v>
      </c>
      <c r="CI25" s="41">
        <f t="shared" si="7"/>
        <v>1.0101010101010102E-2</v>
      </c>
      <c r="CL25" s="33" t="s">
        <v>93</v>
      </c>
      <c r="CM25">
        <v>6</v>
      </c>
      <c r="CN25" s="40">
        <f t="shared" si="8"/>
        <v>7.792207792207792E-2</v>
      </c>
      <c r="CP25" s="40">
        <f t="shared" si="9"/>
        <v>0</v>
      </c>
      <c r="CQ25">
        <v>6</v>
      </c>
      <c r="CR25" s="41">
        <f t="shared" si="10"/>
        <v>6.0606060606060608E-2</v>
      </c>
      <c r="CU25" s="14" t="s">
        <v>142</v>
      </c>
      <c r="CV25" s="37">
        <v>10.43</v>
      </c>
      <c r="CW25" s="37"/>
      <c r="CX25" s="37">
        <v>10.43</v>
      </c>
      <c r="CY25" s="37">
        <v>1.2162236636408583</v>
      </c>
      <c r="CZ25" s="37"/>
      <c r="DA25" s="37">
        <v>1.2162236636408583</v>
      </c>
      <c r="DD25" s="33" t="s">
        <v>74</v>
      </c>
      <c r="DE25">
        <v>1</v>
      </c>
      <c r="DF25" s="40">
        <f t="shared" si="11"/>
        <v>1.2987012987012988E-2</v>
      </c>
      <c r="DH25" s="40">
        <f t="shared" si="12"/>
        <v>0</v>
      </c>
      <c r="DI25">
        <v>1</v>
      </c>
      <c r="DJ25" s="41">
        <f t="shared" si="13"/>
        <v>1.0101010101010102E-2</v>
      </c>
      <c r="DM25" s="34">
        <v>35</v>
      </c>
      <c r="DN25" s="35">
        <v>2</v>
      </c>
      <c r="DO25" s="40">
        <f t="shared" si="14"/>
        <v>2.5974025974025976E-2</v>
      </c>
      <c r="DP25" s="35"/>
      <c r="DQ25" s="40">
        <f t="shared" si="15"/>
        <v>0</v>
      </c>
      <c r="DR25" s="35">
        <v>2</v>
      </c>
      <c r="DS25" s="41">
        <f t="shared" si="16"/>
        <v>2.0202020202020204E-2</v>
      </c>
      <c r="DV25" s="33" t="s">
        <v>74</v>
      </c>
      <c r="DW25">
        <v>1</v>
      </c>
      <c r="DX25" s="40">
        <f t="shared" si="17"/>
        <v>1.2987012987012988E-2</v>
      </c>
      <c r="DZ25" s="40">
        <f t="shared" si="18"/>
        <v>0</v>
      </c>
      <c r="EA25">
        <v>1</v>
      </c>
      <c r="EB25" s="41">
        <f t="shared" si="19"/>
        <v>1.0101010101010102E-2</v>
      </c>
      <c r="EE25" s="33" t="s">
        <v>111</v>
      </c>
      <c r="EF25">
        <v>1</v>
      </c>
      <c r="EG25" s="40">
        <f t="shared" si="20"/>
        <v>1.2987012987012988E-2</v>
      </c>
      <c r="EI25" s="40">
        <f t="shared" si="21"/>
        <v>0</v>
      </c>
      <c r="EJ25">
        <v>1</v>
      </c>
      <c r="EK25" s="41">
        <f t="shared" si="22"/>
        <v>1.0101010101010102E-2</v>
      </c>
      <c r="EM25" s="7"/>
      <c r="EN25" s="7"/>
      <c r="EO25" s="7" t="s">
        <v>95</v>
      </c>
      <c r="EP25" s="9">
        <v>1</v>
      </c>
      <c r="EQ25" s="9">
        <v>1</v>
      </c>
      <c r="ER25" s="9">
        <v>1</v>
      </c>
      <c r="ES25" s="12"/>
      <c r="EW25" s="4" t="s">
        <v>155</v>
      </c>
      <c r="EX25" s="9">
        <v>0.83098591549295775</v>
      </c>
      <c r="EY25" s="9">
        <v>0.80952380952380953</v>
      </c>
      <c r="FM25" s="57"/>
      <c r="FN25" s="58" t="s">
        <v>108</v>
      </c>
      <c r="FO25" s="56"/>
      <c r="FP25" s="56"/>
      <c r="FQ25" s="56"/>
      <c r="FR25" s="56"/>
      <c r="FS25" s="56"/>
      <c r="FT25" s="56"/>
      <c r="FU25" s="56"/>
      <c r="FV25" s="56"/>
      <c r="FW25" s="56"/>
      <c r="GG25" s="2" t="s">
        <v>127</v>
      </c>
      <c r="GH25" s="2">
        <v>0</v>
      </c>
      <c r="GI25" s="47">
        <f t="shared" si="60"/>
        <v>0</v>
      </c>
      <c r="GJ25" s="2">
        <v>0</v>
      </c>
      <c r="GK25" s="47">
        <f t="shared" si="61"/>
        <v>0</v>
      </c>
      <c r="GL25" s="2">
        <f t="shared" si="62"/>
        <v>0</v>
      </c>
      <c r="GM25" s="47">
        <f t="shared" si="63"/>
        <v>0</v>
      </c>
      <c r="GO25" s="2" t="s">
        <v>127</v>
      </c>
      <c r="GP25" s="2">
        <v>0</v>
      </c>
      <c r="GQ25" s="47">
        <f t="shared" si="64"/>
        <v>0</v>
      </c>
      <c r="GR25" s="2">
        <v>0</v>
      </c>
      <c r="GS25" s="47" t="s">
        <v>119</v>
      </c>
      <c r="GT25" s="2">
        <f t="shared" si="65"/>
        <v>0</v>
      </c>
      <c r="GU25" s="47">
        <f t="shared" si="66"/>
        <v>0</v>
      </c>
    </row>
    <row r="26" spans="13:217">
      <c r="V26" s="116"/>
      <c r="W26" s="34" t="s">
        <v>90</v>
      </c>
      <c r="X26" s="35">
        <v>19</v>
      </c>
      <c r="Y26" s="35">
        <v>4</v>
      </c>
      <c r="Z26" s="35">
        <v>23</v>
      </c>
      <c r="BL26" s="33" t="s">
        <v>156</v>
      </c>
      <c r="BM26">
        <v>3</v>
      </c>
      <c r="BN26" s="32">
        <f t="shared" si="38"/>
        <v>7.3170731707317069E-2</v>
      </c>
      <c r="BP26" s="32">
        <f t="shared" si="39"/>
        <v>0</v>
      </c>
      <c r="BQ26">
        <v>3</v>
      </c>
      <c r="BR26" s="32">
        <f t="shared" si="40"/>
        <v>6.1224489795918366E-2</v>
      </c>
      <c r="BT26" s="14" t="s">
        <v>142</v>
      </c>
      <c r="BU26">
        <v>2</v>
      </c>
      <c r="BV26" s="32">
        <f t="shared" si="2"/>
        <v>2.5974025974025976E-2</v>
      </c>
      <c r="BX26" s="32">
        <f t="shared" si="3"/>
        <v>0</v>
      </c>
      <c r="BY26">
        <v>2</v>
      </c>
      <c r="BZ26" s="32">
        <f t="shared" si="4"/>
        <v>2.0202020202020204E-2</v>
      </c>
      <c r="CC26" s="33" t="s">
        <v>92</v>
      </c>
      <c r="CD26">
        <v>1</v>
      </c>
      <c r="CE26" s="40">
        <f t="shared" si="5"/>
        <v>1.2987012987012988E-2</v>
      </c>
      <c r="CG26" s="40">
        <f t="shared" si="6"/>
        <v>0</v>
      </c>
      <c r="CH26">
        <v>1</v>
      </c>
      <c r="CI26" s="41">
        <f t="shared" si="7"/>
        <v>1.0101010101010102E-2</v>
      </c>
      <c r="CL26" s="34">
        <v>35</v>
      </c>
      <c r="CM26" s="35">
        <v>2</v>
      </c>
      <c r="CN26" s="40">
        <f t="shared" si="8"/>
        <v>2.5974025974025976E-2</v>
      </c>
      <c r="CO26" s="35"/>
      <c r="CP26" s="40">
        <f t="shared" si="9"/>
        <v>0</v>
      </c>
      <c r="CQ26" s="35">
        <v>2</v>
      </c>
      <c r="CR26" s="41">
        <f t="shared" si="10"/>
        <v>2.0202020202020204E-2</v>
      </c>
      <c r="CU26" s="14" t="s">
        <v>131</v>
      </c>
      <c r="CV26" s="37"/>
      <c r="CW26" s="37">
        <v>10.443333333333333</v>
      </c>
      <c r="CX26" s="37">
        <v>10.443333333333333</v>
      </c>
      <c r="CY26" s="37"/>
      <c r="CZ26" s="37">
        <v>1.9616404699468626</v>
      </c>
      <c r="DA26" s="37">
        <v>1.9616404699468626</v>
      </c>
      <c r="DD26" s="33" t="s">
        <v>92</v>
      </c>
      <c r="DE26">
        <v>1</v>
      </c>
      <c r="DF26" s="40">
        <f t="shared" si="11"/>
        <v>1.2987012987012988E-2</v>
      </c>
      <c r="DH26" s="40">
        <f t="shared" si="12"/>
        <v>0</v>
      </c>
      <c r="DI26">
        <v>1</v>
      </c>
      <c r="DJ26" s="41">
        <f t="shared" si="13"/>
        <v>1.0101010101010102E-2</v>
      </c>
      <c r="DM26" s="33" t="s">
        <v>76</v>
      </c>
      <c r="DN26">
        <v>2</v>
      </c>
      <c r="DO26" s="40">
        <f t="shared" si="14"/>
        <v>2.5974025974025976E-2</v>
      </c>
      <c r="DQ26" s="40">
        <f t="shared" si="15"/>
        <v>0</v>
      </c>
      <c r="DR26">
        <v>2</v>
      </c>
      <c r="DS26" s="41">
        <f t="shared" si="16"/>
        <v>2.0202020202020204E-2</v>
      </c>
      <c r="DV26" s="33" t="s">
        <v>92</v>
      </c>
      <c r="DW26">
        <v>1</v>
      </c>
      <c r="DX26" s="40">
        <f t="shared" si="17"/>
        <v>1.2987012987012988E-2</v>
      </c>
      <c r="DZ26" s="40">
        <f t="shared" si="18"/>
        <v>0</v>
      </c>
      <c r="EA26">
        <v>1</v>
      </c>
      <c r="EB26" s="41">
        <f t="shared" si="19"/>
        <v>1.0101010101010102E-2</v>
      </c>
      <c r="EE26" s="34">
        <v>34</v>
      </c>
      <c r="EF26" s="35">
        <v>6</v>
      </c>
      <c r="EG26" s="40">
        <f t="shared" si="20"/>
        <v>7.792207792207792E-2</v>
      </c>
      <c r="EH26" s="35"/>
      <c r="EI26" s="40">
        <f t="shared" si="21"/>
        <v>0</v>
      </c>
      <c r="EJ26" s="35">
        <v>6</v>
      </c>
      <c r="EK26" s="41">
        <f t="shared" si="22"/>
        <v>6.0606060606060608E-2</v>
      </c>
      <c r="EM26" s="5"/>
      <c r="EN26" s="5"/>
      <c r="EO26" s="5"/>
      <c r="EP26" s="5"/>
      <c r="EQ26" s="5"/>
      <c r="ER26" s="5"/>
      <c r="ES26" s="5"/>
      <c r="EW26" s="4" t="s">
        <v>157</v>
      </c>
      <c r="EX26" s="9">
        <v>0</v>
      </c>
      <c r="EY26" s="9">
        <v>0.14285714285714285</v>
      </c>
      <c r="FM26" s="177" t="s">
        <v>86</v>
      </c>
      <c r="FN26" s="59" t="s">
        <v>115</v>
      </c>
      <c r="FO26" s="60"/>
      <c r="FP26" s="60"/>
      <c r="FQ26" s="60"/>
      <c r="FR26" s="60"/>
      <c r="FS26" s="60"/>
      <c r="FT26" s="60"/>
      <c r="FU26" s="60"/>
      <c r="FV26" s="60"/>
      <c r="FW26" s="60"/>
      <c r="GG26" s="2" t="s">
        <v>130</v>
      </c>
      <c r="GH26" s="2">
        <v>0</v>
      </c>
      <c r="GI26" s="47">
        <f t="shared" si="60"/>
        <v>0</v>
      </c>
      <c r="GJ26" s="2">
        <v>0</v>
      </c>
      <c r="GK26" s="47">
        <f t="shared" si="61"/>
        <v>0</v>
      </c>
      <c r="GL26" s="2">
        <f t="shared" si="62"/>
        <v>0</v>
      </c>
      <c r="GM26" s="47">
        <f t="shared" si="63"/>
        <v>0</v>
      </c>
      <c r="GO26" s="2" t="s">
        <v>130</v>
      </c>
      <c r="GP26" s="2">
        <v>0</v>
      </c>
      <c r="GQ26" s="47">
        <f t="shared" si="64"/>
        <v>0</v>
      </c>
      <c r="GR26" s="2">
        <v>0</v>
      </c>
      <c r="GS26" s="47" t="s">
        <v>119</v>
      </c>
      <c r="GT26" s="2">
        <f t="shared" si="65"/>
        <v>0</v>
      </c>
      <c r="GU26" s="47">
        <f t="shared" si="66"/>
        <v>0</v>
      </c>
    </row>
    <row r="27" spans="13:217">
      <c r="V27" s="116"/>
      <c r="W27" t="s">
        <v>8</v>
      </c>
      <c r="X27" s="37">
        <v>7.54</v>
      </c>
      <c r="Y27" s="37"/>
      <c r="Z27" s="37">
        <v>7.54</v>
      </c>
      <c r="BL27" s="33">
        <v>12</v>
      </c>
      <c r="BM27">
        <v>3</v>
      </c>
      <c r="BN27" s="32">
        <f t="shared" si="38"/>
        <v>7.3170731707317069E-2</v>
      </c>
      <c r="BP27" s="32">
        <f t="shared" si="39"/>
        <v>0</v>
      </c>
      <c r="BQ27">
        <v>3</v>
      </c>
      <c r="BR27" s="32">
        <f t="shared" si="40"/>
        <v>6.1224489795918366E-2</v>
      </c>
      <c r="BT27" s="14" t="s">
        <v>131</v>
      </c>
      <c r="BV27" s="32">
        <f t="shared" si="2"/>
        <v>0</v>
      </c>
      <c r="BW27">
        <v>3</v>
      </c>
      <c r="BX27" s="32">
        <f t="shared" si="3"/>
        <v>0.13636363636363635</v>
      </c>
      <c r="BY27">
        <v>3</v>
      </c>
      <c r="BZ27" s="32">
        <f t="shared" si="4"/>
        <v>3.0303030303030304E-2</v>
      </c>
      <c r="CC27" s="34">
        <v>34</v>
      </c>
      <c r="CD27" s="45">
        <v>6</v>
      </c>
      <c r="CE27" s="40">
        <f t="shared" si="5"/>
        <v>7.792207792207792E-2</v>
      </c>
      <c r="CF27" s="35"/>
      <c r="CG27" s="40">
        <f t="shared" si="6"/>
        <v>0</v>
      </c>
      <c r="CH27" s="35">
        <v>6</v>
      </c>
      <c r="CI27" s="41">
        <f t="shared" si="7"/>
        <v>6.0606060606060608E-2</v>
      </c>
      <c r="CL27" s="33" t="s">
        <v>75</v>
      </c>
      <c r="CM27">
        <v>1</v>
      </c>
      <c r="CN27" s="40">
        <f t="shared" si="8"/>
        <v>1.2987012987012988E-2</v>
      </c>
      <c r="CP27" s="40">
        <f t="shared" si="9"/>
        <v>0</v>
      </c>
      <c r="CQ27">
        <v>1</v>
      </c>
      <c r="CR27" s="41">
        <f t="shared" si="10"/>
        <v>1.0101010101010102E-2</v>
      </c>
      <c r="CU27" s="14" t="s">
        <v>147</v>
      </c>
      <c r="CV27" s="37"/>
      <c r="CW27" s="37">
        <v>8.4166666666666661</v>
      </c>
      <c r="CX27" s="37">
        <v>8.4166666666666661</v>
      </c>
      <c r="CY27" s="37"/>
      <c r="CZ27" s="37">
        <v>0.67485800975710264</v>
      </c>
      <c r="DA27" s="37">
        <v>0.67485800975710264</v>
      </c>
      <c r="DD27" s="34">
        <v>34</v>
      </c>
      <c r="DE27" s="35">
        <v>6</v>
      </c>
      <c r="DF27" s="40">
        <f t="shared" si="11"/>
        <v>7.792207792207792E-2</v>
      </c>
      <c r="DG27" s="35"/>
      <c r="DH27" s="40">
        <f t="shared" si="12"/>
        <v>0</v>
      </c>
      <c r="DI27" s="35">
        <v>6</v>
      </c>
      <c r="DJ27" s="41">
        <f t="shared" si="13"/>
        <v>6.0606060606060608E-2</v>
      </c>
      <c r="DM27" s="34">
        <v>37</v>
      </c>
      <c r="DN27" s="35">
        <v>3</v>
      </c>
      <c r="DO27" s="40">
        <f t="shared" si="14"/>
        <v>3.896103896103896E-2</v>
      </c>
      <c r="DP27" s="35"/>
      <c r="DQ27" s="40">
        <f t="shared" si="15"/>
        <v>0</v>
      </c>
      <c r="DR27" s="35">
        <v>3</v>
      </c>
      <c r="DS27" s="41">
        <f t="shared" si="16"/>
        <v>3.0303030303030304E-2</v>
      </c>
      <c r="DV27" s="34">
        <v>34</v>
      </c>
      <c r="DW27" s="35">
        <v>6</v>
      </c>
      <c r="DX27" s="40">
        <f t="shared" si="17"/>
        <v>7.792207792207792E-2</v>
      </c>
      <c r="DY27" s="35"/>
      <c r="DZ27" s="40">
        <f t="shared" si="18"/>
        <v>0</v>
      </c>
      <c r="EA27" s="35">
        <v>6</v>
      </c>
      <c r="EB27" s="41">
        <f t="shared" si="19"/>
        <v>6.0606060606060608E-2</v>
      </c>
      <c r="EE27" s="33" t="s">
        <v>77</v>
      </c>
      <c r="EF27">
        <v>5</v>
      </c>
      <c r="EG27" s="40">
        <f t="shared" si="20"/>
        <v>6.4935064935064929E-2</v>
      </c>
      <c r="EI27" s="40">
        <f t="shared" si="21"/>
        <v>0</v>
      </c>
      <c r="EJ27">
        <v>5</v>
      </c>
      <c r="EK27" s="41">
        <f t="shared" si="22"/>
        <v>5.0505050505050504E-2</v>
      </c>
      <c r="EM27" s="131" t="s">
        <v>158</v>
      </c>
      <c r="EN27" s="132"/>
      <c r="EO27" s="133"/>
      <c r="EP27" s="128" t="s">
        <v>34</v>
      </c>
      <c r="EQ27" s="129"/>
      <c r="ER27" s="126" t="s">
        <v>35</v>
      </c>
      <c r="ES27" s="124" t="s">
        <v>36</v>
      </c>
      <c r="EX27" s="9"/>
      <c r="EY27" s="9"/>
      <c r="FM27" s="178"/>
      <c r="FN27" s="61" t="s">
        <v>102</v>
      </c>
      <c r="FO27" s="62"/>
      <c r="FP27" s="62"/>
      <c r="FQ27" s="62"/>
      <c r="FR27" s="62"/>
      <c r="FS27" s="62"/>
      <c r="FT27" s="62"/>
      <c r="FU27" s="62"/>
      <c r="FV27" s="62"/>
      <c r="FW27" s="62"/>
      <c r="GG27" s="2" t="s">
        <v>159</v>
      </c>
      <c r="GH27" s="2">
        <v>3</v>
      </c>
      <c r="GI27" s="47">
        <f t="shared" si="60"/>
        <v>0.2</v>
      </c>
      <c r="GJ27" s="2">
        <v>0</v>
      </c>
      <c r="GK27" s="47">
        <f t="shared" si="61"/>
        <v>0</v>
      </c>
      <c r="GL27" s="2">
        <f>+GH27+GJ27</f>
        <v>3</v>
      </c>
      <c r="GM27" s="47">
        <f t="shared" si="63"/>
        <v>0.14285714285714285</v>
      </c>
      <c r="GO27" s="2" t="s">
        <v>159</v>
      </c>
      <c r="GP27" s="2">
        <v>0</v>
      </c>
      <c r="GQ27" s="47">
        <f t="shared" si="64"/>
        <v>0</v>
      </c>
      <c r="GR27" s="2">
        <v>0</v>
      </c>
      <c r="GS27" s="47" t="s">
        <v>119</v>
      </c>
      <c r="GT27" s="2">
        <f>+GP27+GR27</f>
        <v>0</v>
      </c>
      <c r="GU27" s="47">
        <f t="shared" si="66"/>
        <v>0</v>
      </c>
    </row>
    <row r="28" spans="13:217" ht="24.75">
      <c r="V28" s="116"/>
      <c r="W28" t="s">
        <v>101</v>
      </c>
      <c r="X28" s="37">
        <v>0.36769552621702067</v>
      </c>
      <c r="Y28" s="37"/>
      <c r="Z28" s="37">
        <v>0.36769552621702067</v>
      </c>
      <c r="BL28" s="33" t="s">
        <v>120</v>
      </c>
      <c r="BM28">
        <v>2</v>
      </c>
      <c r="BN28" s="32">
        <f t="shared" si="38"/>
        <v>4.878048780487805E-2</v>
      </c>
      <c r="BP28" s="32">
        <f t="shared" si="39"/>
        <v>0</v>
      </c>
      <c r="BQ28">
        <v>2</v>
      </c>
      <c r="BR28" s="32">
        <f t="shared" si="40"/>
        <v>4.0816326530612242E-2</v>
      </c>
      <c r="BT28" s="14" t="s">
        <v>147</v>
      </c>
      <c r="BV28" s="32">
        <f t="shared" si="2"/>
        <v>0</v>
      </c>
      <c r="BW28">
        <v>3</v>
      </c>
      <c r="BX28" s="32">
        <f t="shared" si="3"/>
        <v>0.13636363636363635</v>
      </c>
      <c r="BY28">
        <v>3</v>
      </c>
      <c r="BZ28" s="32">
        <f t="shared" si="4"/>
        <v>3.0303030303030304E-2</v>
      </c>
      <c r="CC28" s="33" t="s">
        <v>74</v>
      </c>
      <c r="CD28">
        <v>3</v>
      </c>
      <c r="CE28" s="40">
        <f t="shared" si="5"/>
        <v>3.896103896103896E-2</v>
      </c>
      <c r="CG28" s="40">
        <f t="shared" si="6"/>
        <v>0</v>
      </c>
      <c r="CH28">
        <v>3</v>
      </c>
      <c r="CI28" s="41">
        <f t="shared" si="7"/>
        <v>3.0303030303030304E-2</v>
      </c>
      <c r="CL28" s="33" t="s">
        <v>93</v>
      </c>
      <c r="CM28">
        <v>1</v>
      </c>
      <c r="CN28" s="40">
        <f t="shared" si="8"/>
        <v>1.2987012987012988E-2</v>
      </c>
      <c r="CP28" s="40">
        <f t="shared" si="9"/>
        <v>0</v>
      </c>
      <c r="CQ28">
        <v>1</v>
      </c>
      <c r="CR28" s="41">
        <f t="shared" si="10"/>
        <v>1.0101010101010102E-2</v>
      </c>
      <c r="CU28" s="14" t="s">
        <v>137</v>
      </c>
      <c r="CV28" s="37">
        <v>9.8925000000000001</v>
      </c>
      <c r="CW28" s="37"/>
      <c r="CX28" s="37">
        <v>9.8925000000000001</v>
      </c>
      <c r="CY28" s="37">
        <v>1.5201397962029626</v>
      </c>
      <c r="CZ28" s="37"/>
      <c r="DA28" s="37">
        <v>1.5201397962029626</v>
      </c>
      <c r="DD28" s="33" t="s">
        <v>74</v>
      </c>
      <c r="DE28">
        <v>3</v>
      </c>
      <c r="DF28" s="40">
        <f t="shared" si="11"/>
        <v>3.896103896103896E-2</v>
      </c>
      <c r="DH28" s="40">
        <f t="shared" si="12"/>
        <v>0</v>
      </c>
      <c r="DI28">
        <v>3</v>
      </c>
      <c r="DJ28" s="41">
        <f t="shared" si="13"/>
        <v>3.0303030303030304E-2</v>
      </c>
      <c r="DM28" s="33" t="s">
        <v>76</v>
      </c>
      <c r="DN28">
        <v>2</v>
      </c>
      <c r="DO28" s="40">
        <f t="shared" si="14"/>
        <v>2.5974025974025976E-2</v>
      </c>
      <c r="DQ28" s="40">
        <f t="shared" si="15"/>
        <v>0</v>
      </c>
      <c r="DR28">
        <v>2</v>
      </c>
      <c r="DS28" s="41">
        <f t="shared" si="16"/>
        <v>2.0202020202020204E-2</v>
      </c>
      <c r="DV28" s="33" t="s">
        <v>74</v>
      </c>
      <c r="DW28">
        <v>3</v>
      </c>
      <c r="DX28" s="40">
        <f t="shared" si="17"/>
        <v>3.896103896103896E-2</v>
      </c>
      <c r="DZ28" s="40">
        <f t="shared" si="18"/>
        <v>0</v>
      </c>
      <c r="EA28">
        <v>3</v>
      </c>
      <c r="EB28" s="41">
        <f t="shared" si="19"/>
        <v>3.0303030303030304E-2</v>
      </c>
      <c r="EE28" s="33" t="s">
        <v>103</v>
      </c>
      <c r="EF28">
        <v>1</v>
      </c>
      <c r="EG28" s="40">
        <f t="shared" si="20"/>
        <v>1.2987012987012988E-2</v>
      </c>
      <c r="EI28" s="40">
        <f t="shared" si="21"/>
        <v>0</v>
      </c>
      <c r="EJ28">
        <v>1</v>
      </c>
      <c r="EK28" s="41">
        <f t="shared" si="22"/>
        <v>1.0101010101010102E-2</v>
      </c>
      <c r="EM28" s="134"/>
      <c r="EN28" s="135"/>
      <c r="EO28" s="136"/>
      <c r="EP28" s="6" t="s">
        <v>20</v>
      </c>
      <c r="EQ28" s="6" t="s">
        <v>31</v>
      </c>
      <c r="ER28" s="127"/>
      <c r="ES28" s="125"/>
      <c r="FM28" s="178"/>
      <c r="FN28" s="61" t="s">
        <v>75</v>
      </c>
      <c r="FO28" s="63"/>
      <c r="FP28" s="63"/>
      <c r="FQ28" s="63"/>
      <c r="FR28" s="63"/>
      <c r="FS28" s="63"/>
      <c r="FT28" s="63"/>
      <c r="FU28" s="63"/>
      <c r="FV28" s="63"/>
      <c r="FW28" s="63"/>
      <c r="GG28" s="2" t="s">
        <v>11</v>
      </c>
      <c r="GH28" s="1">
        <f>SUM(GH20:GH27)</f>
        <v>15</v>
      </c>
      <c r="GI28" s="48">
        <f t="shared" ref="GI28:GM28" si="67">SUM(GI20:GI27)</f>
        <v>1</v>
      </c>
      <c r="GJ28" s="1">
        <f t="shared" si="67"/>
        <v>6</v>
      </c>
      <c r="GK28" s="48">
        <f t="shared" si="67"/>
        <v>1</v>
      </c>
      <c r="GL28" s="1">
        <f t="shared" si="67"/>
        <v>21</v>
      </c>
      <c r="GM28" s="48">
        <f t="shared" si="67"/>
        <v>1</v>
      </c>
      <c r="GO28" s="2" t="s">
        <v>11</v>
      </c>
      <c r="GP28" s="1">
        <f>SUM(GP20:GP27)</f>
        <v>1</v>
      </c>
      <c r="GQ28" s="48">
        <f t="shared" ref="GQ28:GU28" si="68">SUM(GQ20:GQ27)</f>
        <v>1</v>
      </c>
      <c r="GR28" s="1">
        <f t="shared" si="68"/>
        <v>0</v>
      </c>
      <c r="GS28" s="48">
        <f t="shared" si="68"/>
        <v>0</v>
      </c>
      <c r="GT28" s="1">
        <f t="shared" si="68"/>
        <v>1</v>
      </c>
      <c r="GU28" s="48">
        <f t="shared" si="68"/>
        <v>1</v>
      </c>
    </row>
    <row r="29" spans="13:217">
      <c r="V29" s="116" t="s">
        <v>160</v>
      </c>
      <c r="W29" s="34" t="s">
        <v>68</v>
      </c>
      <c r="X29" s="35">
        <v>22</v>
      </c>
      <c r="Y29" s="35">
        <v>4</v>
      </c>
      <c r="Z29" s="35">
        <v>26</v>
      </c>
      <c r="BL29" s="33" t="s">
        <v>136</v>
      </c>
      <c r="BN29" s="32">
        <f t="shared" si="38"/>
        <v>0</v>
      </c>
      <c r="BO29">
        <v>2</v>
      </c>
      <c r="BP29" s="32">
        <f t="shared" si="39"/>
        <v>0.25</v>
      </c>
      <c r="BQ29">
        <v>2</v>
      </c>
      <c r="BR29" s="32">
        <f t="shared" si="40"/>
        <v>4.0816326530612242E-2</v>
      </c>
      <c r="BT29" s="14" t="s">
        <v>137</v>
      </c>
      <c r="BU29">
        <v>5</v>
      </c>
      <c r="BV29" s="32">
        <f t="shared" si="2"/>
        <v>6.4935064935064929E-2</v>
      </c>
      <c r="BX29" s="32">
        <f t="shared" si="3"/>
        <v>0</v>
      </c>
      <c r="BY29">
        <v>5</v>
      </c>
      <c r="BZ29" s="32">
        <f t="shared" si="4"/>
        <v>5.0505050505050504E-2</v>
      </c>
      <c r="CC29" s="33" t="s">
        <v>92</v>
      </c>
      <c r="CD29">
        <v>3</v>
      </c>
      <c r="CE29" s="40">
        <f t="shared" si="5"/>
        <v>3.896103896103896E-2</v>
      </c>
      <c r="CG29" s="40">
        <f t="shared" si="6"/>
        <v>0</v>
      </c>
      <c r="CH29">
        <v>3</v>
      </c>
      <c r="CI29" s="41">
        <f t="shared" si="7"/>
        <v>3.0303030303030304E-2</v>
      </c>
      <c r="CL29" s="34">
        <v>37</v>
      </c>
      <c r="CM29" s="35">
        <v>3</v>
      </c>
      <c r="CN29" s="40">
        <f t="shared" si="8"/>
        <v>3.896103896103896E-2</v>
      </c>
      <c r="CO29" s="35"/>
      <c r="CP29" s="40">
        <f t="shared" si="9"/>
        <v>0</v>
      </c>
      <c r="CQ29" s="35">
        <v>3</v>
      </c>
      <c r="CR29" s="41">
        <f t="shared" si="10"/>
        <v>3.0303030303030304E-2</v>
      </c>
      <c r="CU29" s="14" t="s">
        <v>145</v>
      </c>
      <c r="CV29" s="37">
        <v>9.0399999999999991</v>
      </c>
      <c r="CW29" s="37"/>
      <c r="CX29" s="37">
        <v>9.0399999999999991</v>
      </c>
      <c r="CY29" s="37">
        <v>0.80610173055269885</v>
      </c>
      <c r="CZ29" s="37"/>
      <c r="DA29" s="37">
        <v>0.80610173055269885</v>
      </c>
      <c r="DD29" s="33" t="s">
        <v>92</v>
      </c>
      <c r="DE29">
        <v>3</v>
      </c>
      <c r="DF29" s="40">
        <f t="shared" si="11"/>
        <v>3.896103896103896E-2</v>
      </c>
      <c r="DH29" s="40">
        <f t="shared" si="12"/>
        <v>0</v>
      </c>
      <c r="DI29">
        <v>3</v>
      </c>
      <c r="DJ29" s="41">
        <f t="shared" si="13"/>
        <v>3.0303030303030304E-2</v>
      </c>
      <c r="DM29" s="33" t="s">
        <v>79</v>
      </c>
      <c r="DN29">
        <v>1</v>
      </c>
      <c r="DO29" s="40">
        <f t="shared" si="14"/>
        <v>1.2987012987012988E-2</v>
      </c>
      <c r="DQ29" s="40">
        <f t="shared" si="15"/>
        <v>0</v>
      </c>
      <c r="DR29">
        <v>1</v>
      </c>
      <c r="DS29" s="41">
        <f t="shared" si="16"/>
        <v>1.0101010101010102E-2</v>
      </c>
      <c r="DV29" s="33" t="s">
        <v>92</v>
      </c>
      <c r="DW29">
        <v>3</v>
      </c>
      <c r="DX29" s="40">
        <f t="shared" si="17"/>
        <v>3.896103896103896E-2</v>
      </c>
      <c r="DZ29" s="40">
        <f t="shared" si="18"/>
        <v>0</v>
      </c>
      <c r="EA29">
        <v>3</v>
      </c>
      <c r="EB29" s="41">
        <f t="shared" si="19"/>
        <v>3.0303030303030304E-2</v>
      </c>
      <c r="EE29" s="34">
        <v>35</v>
      </c>
      <c r="EF29" s="35">
        <v>2</v>
      </c>
      <c r="EG29" s="40">
        <f t="shared" si="20"/>
        <v>2.5974025974025976E-2</v>
      </c>
      <c r="EH29" s="35"/>
      <c r="EI29" s="40">
        <f t="shared" si="21"/>
        <v>0</v>
      </c>
      <c r="EJ29" s="35">
        <v>2</v>
      </c>
      <c r="EK29" s="41">
        <f t="shared" si="22"/>
        <v>2.0202020202020204E-2</v>
      </c>
      <c r="EM29" s="121" t="s">
        <v>161</v>
      </c>
      <c r="EN29" s="121" t="s">
        <v>102</v>
      </c>
      <c r="EO29" s="7" t="s">
        <v>11</v>
      </c>
      <c r="EP29" s="13">
        <v>14</v>
      </c>
      <c r="EQ29" s="8">
        <v>0</v>
      </c>
      <c r="ER29" s="8">
        <v>14</v>
      </c>
      <c r="ES29" s="10">
        <v>7.199652482398235E-3</v>
      </c>
      <c r="FM29" s="178"/>
      <c r="FN29" s="61" t="s">
        <v>93</v>
      </c>
      <c r="FO29" s="63"/>
      <c r="FP29" s="63"/>
      <c r="FQ29" s="63"/>
      <c r="FR29" s="63"/>
      <c r="FS29" s="63"/>
      <c r="FT29" s="63"/>
      <c r="FU29" s="63"/>
      <c r="FV29" s="63"/>
      <c r="FW29" s="63"/>
    </row>
    <row r="30" spans="13:217" ht="24">
      <c r="V30" s="116"/>
      <c r="W30" t="s">
        <v>8</v>
      </c>
      <c r="X30" s="37">
        <v>3.31</v>
      </c>
      <c r="Y30" s="37"/>
      <c r="Z30" s="37">
        <v>3.31</v>
      </c>
      <c r="BL30" s="33">
        <v>34</v>
      </c>
      <c r="BM30">
        <v>2</v>
      </c>
      <c r="BN30" s="32">
        <f t="shared" si="38"/>
        <v>4.878048780487805E-2</v>
      </c>
      <c r="BP30" s="32">
        <f t="shared" si="39"/>
        <v>0</v>
      </c>
      <c r="BQ30">
        <v>2</v>
      </c>
      <c r="BR30" s="32">
        <f t="shared" si="40"/>
        <v>4.0816326530612242E-2</v>
      </c>
      <c r="BT30" s="14" t="s">
        <v>145</v>
      </c>
      <c r="BU30">
        <v>2</v>
      </c>
      <c r="BV30" s="32">
        <f t="shared" si="2"/>
        <v>2.5974025974025976E-2</v>
      </c>
      <c r="BX30" s="32">
        <f t="shared" si="3"/>
        <v>0</v>
      </c>
      <c r="BY30">
        <v>2</v>
      </c>
      <c r="BZ30" s="32">
        <f t="shared" si="4"/>
        <v>2.0202020202020204E-2</v>
      </c>
      <c r="CC30" s="34">
        <v>35</v>
      </c>
      <c r="CD30" s="45">
        <v>2</v>
      </c>
      <c r="CE30" s="40">
        <f t="shared" si="5"/>
        <v>2.5974025974025976E-2</v>
      </c>
      <c r="CF30" s="35"/>
      <c r="CG30" s="40">
        <f t="shared" si="6"/>
        <v>0</v>
      </c>
      <c r="CH30" s="35">
        <v>2</v>
      </c>
      <c r="CI30" s="41">
        <f t="shared" si="7"/>
        <v>2.0202020202020204E-2</v>
      </c>
      <c r="CL30" s="33" t="s">
        <v>93</v>
      </c>
      <c r="CM30">
        <v>4</v>
      </c>
      <c r="CN30" s="40">
        <f t="shared" si="8"/>
        <v>5.1948051948051951E-2</v>
      </c>
      <c r="CP30" s="40">
        <f t="shared" si="9"/>
        <v>0</v>
      </c>
      <c r="CQ30">
        <v>4</v>
      </c>
      <c r="CR30" s="41">
        <f t="shared" si="10"/>
        <v>4.0404040404040407E-2</v>
      </c>
      <c r="CU30" s="14" t="s">
        <v>156</v>
      </c>
      <c r="CV30" s="37">
        <v>10.23</v>
      </c>
      <c r="CW30" s="37"/>
      <c r="CX30" s="37">
        <v>10.23</v>
      </c>
      <c r="CY30" s="37">
        <v>2.2627416997969592</v>
      </c>
      <c r="CZ30" s="37"/>
      <c r="DA30" s="37">
        <v>2.2627416997969592</v>
      </c>
      <c r="DD30" s="34">
        <v>35</v>
      </c>
      <c r="DE30" s="35">
        <v>2</v>
      </c>
      <c r="DF30" s="40">
        <f t="shared" si="11"/>
        <v>2.5974025974025976E-2</v>
      </c>
      <c r="DG30" s="35"/>
      <c r="DH30" s="40">
        <f t="shared" si="12"/>
        <v>0</v>
      </c>
      <c r="DI30" s="35">
        <v>2</v>
      </c>
      <c r="DJ30" s="41">
        <f t="shared" si="13"/>
        <v>2.0202020202020204E-2</v>
      </c>
      <c r="DM30" s="34">
        <v>42</v>
      </c>
      <c r="DN30" s="35">
        <v>2</v>
      </c>
      <c r="DO30" s="40">
        <f t="shared" si="14"/>
        <v>2.5974025974025976E-2</v>
      </c>
      <c r="DP30" s="35"/>
      <c r="DQ30" s="40">
        <f t="shared" si="15"/>
        <v>0</v>
      </c>
      <c r="DR30" s="35">
        <v>2</v>
      </c>
      <c r="DS30" s="41">
        <f t="shared" si="16"/>
        <v>2.0202020202020204E-2</v>
      </c>
      <c r="DV30" s="34">
        <v>35</v>
      </c>
      <c r="DW30" s="35">
        <v>2</v>
      </c>
      <c r="DX30" s="40">
        <f t="shared" si="17"/>
        <v>2.5974025974025976E-2</v>
      </c>
      <c r="DY30" s="35"/>
      <c r="DZ30" s="40">
        <f t="shared" si="18"/>
        <v>0</v>
      </c>
      <c r="EA30" s="35">
        <v>2</v>
      </c>
      <c r="EB30" s="41">
        <f t="shared" si="19"/>
        <v>2.0202020202020204E-2</v>
      </c>
      <c r="EE30" s="33" t="s">
        <v>77</v>
      </c>
      <c r="EF30">
        <v>1</v>
      </c>
      <c r="EG30" s="40">
        <f t="shared" si="20"/>
        <v>1.2987012987012988E-2</v>
      </c>
      <c r="EI30" s="40">
        <f t="shared" si="21"/>
        <v>0</v>
      </c>
      <c r="EJ30">
        <v>1</v>
      </c>
      <c r="EK30" s="41">
        <f t="shared" si="22"/>
        <v>1.0101010101010102E-2</v>
      </c>
      <c r="EM30" s="123"/>
      <c r="EN30" s="122"/>
      <c r="EO30" s="7" t="s">
        <v>95</v>
      </c>
      <c r="EP30" s="9">
        <v>0.19718309859154928</v>
      </c>
      <c r="EQ30" s="9">
        <v>0</v>
      </c>
      <c r="ER30" s="9">
        <v>0.15909090909090909</v>
      </c>
      <c r="ES30" s="11"/>
      <c r="FM30" s="178"/>
      <c r="FN30" s="61" t="s">
        <v>116</v>
      </c>
      <c r="FO30" s="63"/>
      <c r="FP30" s="63"/>
      <c r="FQ30" s="63"/>
      <c r="FR30" s="63"/>
      <c r="FS30" s="63"/>
      <c r="FT30" s="63"/>
      <c r="FU30" s="63"/>
      <c r="FV30" s="63"/>
      <c r="FW30" s="63"/>
    </row>
    <row r="31" spans="13:217">
      <c r="V31" s="116"/>
      <c r="W31" t="s">
        <v>101</v>
      </c>
      <c r="X31" s="37">
        <v>1.2954921844611813</v>
      </c>
      <c r="Y31" s="37"/>
      <c r="Z31" s="37">
        <v>1.2954921844611813</v>
      </c>
      <c r="BL31" s="33" t="s">
        <v>153</v>
      </c>
      <c r="BN31" s="32">
        <f t="shared" si="38"/>
        <v>0</v>
      </c>
      <c r="BO31">
        <v>1</v>
      </c>
      <c r="BP31" s="32">
        <f t="shared" si="39"/>
        <v>0.125</v>
      </c>
      <c r="BQ31">
        <v>1</v>
      </c>
      <c r="BR31" s="32">
        <f t="shared" si="40"/>
        <v>2.0408163265306121E-2</v>
      </c>
      <c r="BT31" s="14" t="s">
        <v>156</v>
      </c>
      <c r="BU31">
        <v>3</v>
      </c>
      <c r="BV31" s="32">
        <f t="shared" si="2"/>
        <v>3.896103896103896E-2</v>
      </c>
      <c r="BX31" s="32">
        <f t="shared" si="3"/>
        <v>0</v>
      </c>
      <c r="BY31">
        <v>3</v>
      </c>
      <c r="BZ31" s="32">
        <f t="shared" si="4"/>
        <v>3.0303030303030304E-2</v>
      </c>
      <c r="CC31" s="33" t="s">
        <v>74</v>
      </c>
      <c r="CD31">
        <v>1</v>
      </c>
      <c r="CE31" s="40">
        <f t="shared" si="5"/>
        <v>1.2987012987012988E-2</v>
      </c>
      <c r="CG31" s="40">
        <f t="shared" si="6"/>
        <v>0</v>
      </c>
      <c r="CH31">
        <v>1</v>
      </c>
      <c r="CI31" s="41">
        <f t="shared" si="7"/>
        <v>1.0101010101010102E-2</v>
      </c>
      <c r="CL31" s="34">
        <v>42</v>
      </c>
      <c r="CM31" s="35">
        <v>2</v>
      </c>
      <c r="CN31" s="40">
        <f t="shared" si="8"/>
        <v>2.5974025974025976E-2</v>
      </c>
      <c r="CO31" s="35"/>
      <c r="CP31" s="40">
        <f t="shared" si="9"/>
        <v>0</v>
      </c>
      <c r="CQ31" s="35">
        <v>2</v>
      </c>
      <c r="CR31" s="41">
        <f t="shared" si="10"/>
        <v>2.0202020202020204E-2</v>
      </c>
      <c r="CU31" s="14" t="s">
        <v>162</v>
      </c>
      <c r="CV31" s="37"/>
      <c r="CW31" s="37">
        <v>6.0150000000000006</v>
      </c>
      <c r="CX31" s="37">
        <v>6.0150000000000006</v>
      </c>
      <c r="CY31" s="37"/>
      <c r="CZ31" s="37">
        <v>2.1213203435278622E-2</v>
      </c>
      <c r="DA31" s="37">
        <v>2.1213203435278622E-2</v>
      </c>
      <c r="DD31" s="33" t="s">
        <v>74</v>
      </c>
      <c r="DE31">
        <v>1</v>
      </c>
      <c r="DF31" s="40">
        <f t="shared" si="11"/>
        <v>1.2987012987012988E-2</v>
      </c>
      <c r="DH31" s="40">
        <f t="shared" si="12"/>
        <v>0</v>
      </c>
      <c r="DI31">
        <v>1</v>
      </c>
      <c r="DJ31" s="41">
        <f t="shared" si="13"/>
        <v>1.0101010101010102E-2</v>
      </c>
      <c r="DM31" s="33" t="s">
        <v>79</v>
      </c>
      <c r="DN31">
        <v>2</v>
      </c>
      <c r="DO31" s="40">
        <f t="shared" si="14"/>
        <v>2.5974025974025976E-2</v>
      </c>
      <c r="DQ31" s="40">
        <f t="shared" si="15"/>
        <v>0</v>
      </c>
      <c r="DR31">
        <v>2</v>
      </c>
      <c r="DS31" s="41">
        <f t="shared" si="16"/>
        <v>2.0202020202020204E-2</v>
      </c>
      <c r="DV31" s="33" t="s">
        <v>74</v>
      </c>
      <c r="DW31">
        <v>1</v>
      </c>
      <c r="DX31" s="40">
        <f t="shared" si="17"/>
        <v>1.2987012987012988E-2</v>
      </c>
      <c r="DZ31" s="40">
        <f t="shared" si="18"/>
        <v>0</v>
      </c>
      <c r="EA31">
        <v>1</v>
      </c>
      <c r="EB31" s="41">
        <f t="shared" si="19"/>
        <v>1.0101010101010102E-2</v>
      </c>
      <c r="EE31" s="33" t="s">
        <v>111</v>
      </c>
      <c r="EF31">
        <v>1</v>
      </c>
      <c r="EG31" s="40">
        <f t="shared" si="20"/>
        <v>1.2987012987012988E-2</v>
      </c>
      <c r="EI31" s="40">
        <f t="shared" si="21"/>
        <v>0</v>
      </c>
      <c r="EJ31">
        <v>1</v>
      </c>
      <c r="EK31" s="41">
        <f t="shared" si="22"/>
        <v>1.0101010101010102E-2</v>
      </c>
      <c r="EM31" s="123"/>
      <c r="EN31" s="121" t="s">
        <v>93</v>
      </c>
      <c r="EO31" s="7" t="s">
        <v>11</v>
      </c>
      <c r="EP31" s="8">
        <v>27</v>
      </c>
      <c r="EQ31" s="13">
        <v>12</v>
      </c>
      <c r="ER31" s="8">
        <v>39</v>
      </c>
      <c r="ES31" s="11"/>
      <c r="FM31" s="178"/>
      <c r="FN31" s="64" t="s">
        <v>132</v>
      </c>
      <c r="FO31" s="65"/>
      <c r="FP31" s="65"/>
      <c r="FQ31" s="65"/>
      <c r="FR31" s="65"/>
      <c r="FS31" s="65"/>
      <c r="FT31" s="65"/>
      <c r="FU31" s="65"/>
      <c r="FV31" s="63"/>
      <c r="FW31" s="63"/>
    </row>
    <row r="32" spans="13:217" ht="24">
      <c r="V32" s="116"/>
      <c r="W32" s="34" t="s">
        <v>90</v>
      </c>
      <c r="X32" s="35">
        <v>19</v>
      </c>
      <c r="Y32" s="35">
        <v>4</v>
      </c>
      <c r="Z32" s="35">
        <v>23</v>
      </c>
      <c r="BL32" s="33">
        <v>31</v>
      </c>
      <c r="BM32">
        <v>1</v>
      </c>
      <c r="BN32" s="32">
        <f t="shared" si="38"/>
        <v>2.4390243902439025E-2</v>
      </c>
      <c r="BP32" s="32">
        <f t="shared" si="39"/>
        <v>0</v>
      </c>
      <c r="BQ32">
        <v>1</v>
      </c>
      <c r="BR32" s="32">
        <f t="shared" si="40"/>
        <v>2.0408163265306121E-2</v>
      </c>
      <c r="BT32" s="14" t="s">
        <v>162</v>
      </c>
      <c r="BV32" s="32">
        <f t="shared" si="2"/>
        <v>0</v>
      </c>
      <c r="BW32">
        <v>2</v>
      </c>
      <c r="BX32" s="32">
        <f t="shared" si="3"/>
        <v>9.0909090909090912E-2</v>
      </c>
      <c r="BY32">
        <v>2</v>
      </c>
      <c r="BZ32" s="32">
        <f t="shared" si="4"/>
        <v>2.0202020202020204E-2</v>
      </c>
      <c r="CC32" s="33" t="s">
        <v>92</v>
      </c>
      <c r="CD32">
        <v>1</v>
      </c>
      <c r="CE32" s="40">
        <f t="shared" si="5"/>
        <v>1.2987012987012988E-2</v>
      </c>
      <c r="CG32" s="40">
        <f t="shared" si="6"/>
        <v>0</v>
      </c>
      <c r="CH32">
        <v>1</v>
      </c>
      <c r="CI32" s="41">
        <f t="shared" si="7"/>
        <v>1.0101010101010102E-2</v>
      </c>
      <c r="CL32" s="33" t="s">
        <v>116</v>
      </c>
      <c r="CM32">
        <v>2</v>
      </c>
      <c r="CN32" s="40">
        <f t="shared" si="8"/>
        <v>2.5974025974025976E-2</v>
      </c>
      <c r="CP32" s="40">
        <f t="shared" si="9"/>
        <v>0</v>
      </c>
      <c r="CQ32">
        <v>2</v>
      </c>
      <c r="CR32" s="41">
        <f t="shared" si="10"/>
        <v>2.0202020202020204E-2</v>
      </c>
      <c r="CU32" s="14" t="s">
        <v>151</v>
      </c>
      <c r="CV32" s="37"/>
      <c r="CW32" s="37">
        <v>7.6649999999999991</v>
      </c>
      <c r="CX32" s="37">
        <v>7.6649999999999991</v>
      </c>
      <c r="CY32" s="37"/>
      <c r="CZ32" s="37">
        <v>2.6233661582020926</v>
      </c>
      <c r="DA32" s="37">
        <v>2.6233661582020926</v>
      </c>
      <c r="DD32" s="33" t="s">
        <v>92</v>
      </c>
      <c r="DE32">
        <v>1</v>
      </c>
      <c r="DF32" s="40">
        <f t="shared" si="11"/>
        <v>1.2987012987012988E-2</v>
      </c>
      <c r="DH32" s="40">
        <f t="shared" si="12"/>
        <v>0</v>
      </c>
      <c r="DI32">
        <v>1</v>
      </c>
      <c r="DJ32" s="41">
        <f t="shared" si="13"/>
        <v>1.0101010101010102E-2</v>
      </c>
      <c r="DM32" s="34" t="s">
        <v>136</v>
      </c>
      <c r="DN32" s="35"/>
      <c r="DO32" s="40">
        <f t="shared" si="14"/>
        <v>0</v>
      </c>
      <c r="DP32" s="35">
        <v>6</v>
      </c>
      <c r="DQ32" s="40">
        <f t="shared" si="15"/>
        <v>0.27272727272727271</v>
      </c>
      <c r="DR32" s="35">
        <v>6</v>
      </c>
      <c r="DS32" s="41">
        <f t="shared" si="16"/>
        <v>6.0606060606060608E-2</v>
      </c>
      <c r="DV32" s="33" t="s">
        <v>92</v>
      </c>
      <c r="DW32">
        <v>1</v>
      </c>
      <c r="DX32" s="40">
        <f t="shared" si="17"/>
        <v>1.2987012987012988E-2</v>
      </c>
      <c r="DZ32" s="40">
        <f t="shared" si="18"/>
        <v>0</v>
      </c>
      <c r="EA32">
        <v>1</v>
      </c>
      <c r="EB32" s="41">
        <f t="shared" si="19"/>
        <v>1.0101010101010102E-2</v>
      </c>
      <c r="EE32" s="34">
        <v>37</v>
      </c>
      <c r="EF32" s="35">
        <v>3</v>
      </c>
      <c r="EG32" s="40">
        <f t="shared" si="20"/>
        <v>3.896103896103896E-2</v>
      </c>
      <c r="EH32" s="35"/>
      <c r="EI32" s="40">
        <f t="shared" si="21"/>
        <v>0</v>
      </c>
      <c r="EJ32" s="35">
        <v>3</v>
      </c>
      <c r="EK32" s="41">
        <f t="shared" si="22"/>
        <v>3.0303030303030304E-2</v>
      </c>
      <c r="EM32" s="123"/>
      <c r="EN32" s="122"/>
      <c r="EO32" s="7" t="s">
        <v>95</v>
      </c>
      <c r="EP32" s="9">
        <v>0.38028169014084506</v>
      </c>
      <c r="EQ32" s="9">
        <v>0.70588235294117652</v>
      </c>
      <c r="ER32" s="9">
        <v>0.44318181818181818</v>
      </c>
      <c r="ES32" s="11"/>
      <c r="FM32" s="178"/>
      <c r="FN32" s="66" t="s">
        <v>91</v>
      </c>
      <c r="FO32" s="67"/>
      <c r="FP32" s="63"/>
      <c r="FQ32" s="63"/>
      <c r="FR32" s="63"/>
      <c r="FS32" s="63"/>
      <c r="FT32" s="63"/>
      <c r="FU32" s="63"/>
      <c r="FV32" s="57"/>
      <c r="FW32" s="57"/>
    </row>
    <row r="33" spans="22:179">
      <c r="V33" s="116"/>
      <c r="W33" t="s">
        <v>8</v>
      </c>
      <c r="X33" s="37">
        <v>4.293333333333333</v>
      </c>
      <c r="Y33" s="37"/>
      <c r="Z33" s="37">
        <v>4.293333333333333</v>
      </c>
      <c r="BL33" s="33">
        <v>24</v>
      </c>
      <c r="BM33">
        <v>1</v>
      </c>
      <c r="BN33" s="32">
        <f t="shared" si="38"/>
        <v>2.4390243902439025E-2</v>
      </c>
      <c r="BP33" s="32">
        <f t="shared" si="39"/>
        <v>0</v>
      </c>
      <c r="BQ33">
        <v>1</v>
      </c>
      <c r="BR33" s="32">
        <f t="shared" si="40"/>
        <v>2.0408163265306121E-2</v>
      </c>
      <c r="BT33" s="14" t="s">
        <v>151</v>
      </c>
      <c r="BV33" s="32">
        <f t="shared" si="2"/>
        <v>0</v>
      </c>
      <c r="BW33">
        <v>2</v>
      </c>
      <c r="BX33" s="32">
        <f t="shared" si="3"/>
        <v>9.0909090909090912E-2</v>
      </c>
      <c r="BY33">
        <v>2</v>
      </c>
      <c r="BZ33" s="32">
        <f t="shared" si="4"/>
        <v>2.0202020202020204E-2</v>
      </c>
      <c r="CC33" s="34">
        <v>37</v>
      </c>
      <c r="CD33" s="45">
        <v>3</v>
      </c>
      <c r="CE33" s="40">
        <f t="shared" si="5"/>
        <v>3.896103896103896E-2</v>
      </c>
      <c r="CF33" s="35"/>
      <c r="CG33" s="40">
        <f t="shared" si="6"/>
        <v>0</v>
      </c>
      <c r="CH33" s="35">
        <v>3</v>
      </c>
      <c r="CI33" s="41">
        <f t="shared" si="7"/>
        <v>3.0303030303030304E-2</v>
      </c>
      <c r="CL33" s="34" t="s">
        <v>136</v>
      </c>
      <c r="CM33" s="35"/>
      <c r="CN33" s="40">
        <f t="shared" si="8"/>
        <v>0</v>
      </c>
      <c r="CO33" s="35">
        <v>6</v>
      </c>
      <c r="CP33" s="40">
        <f t="shared" si="9"/>
        <v>0.27272727272727271</v>
      </c>
      <c r="CQ33" s="35">
        <v>6</v>
      </c>
      <c r="CR33" s="41">
        <f t="shared" si="10"/>
        <v>6.0606060606060608E-2</v>
      </c>
      <c r="CT33" s="42" t="s">
        <v>163</v>
      </c>
      <c r="CU33" s="14">
        <v>12</v>
      </c>
      <c r="CV33" s="37">
        <v>9.1308333333333334</v>
      </c>
      <c r="CW33" s="37"/>
      <c r="CX33" s="37">
        <v>9.1308333333333334</v>
      </c>
      <c r="CY33" s="37">
        <v>0.47481016940428256</v>
      </c>
      <c r="CZ33" s="37"/>
      <c r="DA33" s="37">
        <v>0.47481016940428256</v>
      </c>
      <c r="DD33" s="34">
        <v>37</v>
      </c>
      <c r="DE33" s="35">
        <v>3</v>
      </c>
      <c r="DF33" s="40">
        <f t="shared" si="11"/>
        <v>3.896103896103896E-2</v>
      </c>
      <c r="DG33" s="35"/>
      <c r="DH33" s="40">
        <f t="shared" si="12"/>
        <v>0</v>
      </c>
      <c r="DI33" s="35">
        <v>3</v>
      </c>
      <c r="DJ33" s="41">
        <f t="shared" si="13"/>
        <v>3.0303030303030304E-2</v>
      </c>
      <c r="DM33" s="33" t="s">
        <v>76</v>
      </c>
      <c r="DO33" s="40">
        <f t="shared" si="14"/>
        <v>0</v>
      </c>
      <c r="DP33">
        <v>5</v>
      </c>
      <c r="DQ33" s="40">
        <f t="shared" si="15"/>
        <v>0.22727272727272727</v>
      </c>
      <c r="DR33">
        <v>5</v>
      </c>
      <c r="DS33" s="41">
        <f t="shared" si="16"/>
        <v>5.0505050505050504E-2</v>
      </c>
      <c r="DV33" s="34">
        <v>37</v>
      </c>
      <c r="DW33" s="35">
        <v>3</v>
      </c>
      <c r="DX33" s="40">
        <f t="shared" si="17"/>
        <v>3.896103896103896E-2</v>
      </c>
      <c r="DY33" s="35"/>
      <c r="DZ33" s="40">
        <f t="shared" si="18"/>
        <v>0</v>
      </c>
      <c r="EA33" s="35">
        <v>3</v>
      </c>
      <c r="EB33" s="41">
        <f t="shared" si="19"/>
        <v>3.0303030303030304E-2</v>
      </c>
      <c r="EE33" s="33" t="s">
        <v>77</v>
      </c>
      <c r="EF33">
        <v>2</v>
      </c>
      <c r="EG33" s="40">
        <f t="shared" si="20"/>
        <v>2.5974025974025976E-2</v>
      </c>
      <c r="EI33" s="40">
        <f t="shared" si="21"/>
        <v>0</v>
      </c>
      <c r="EJ33">
        <v>2</v>
      </c>
      <c r="EK33" s="41">
        <f t="shared" si="22"/>
        <v>2.0202020202020204E-2</v>
      </c>
      <c r="EM33" s="123"/>
      <c r="EN33" s="121" t="s">
        <v>75</v>
      </c>
      <c r="EO33" s="7" t="s">
        <v>11</v>
      </c>
      <c r="EP33" s="13">
        <v>30</v>
      </c>
      <c r="EQ33" s="8">
        <v>4</v>
      </c>
      <c r="ER33" s="8">
        <v>34</v>
      </c>
      <c r="ES33" s="11"/>
      <c r="FM33" s="178"/>
      <c r="FN33" s="66" t="s">
        <v>79</v>
      </c>
      <c r="FO33" s="67"/>
      <c r="FP33" s="63"/>
      <c r="FQ33" s="63"/>
      <c r="FR33" s="63"/>
      <c r="FS33" s="63"/>
      <c r="FT33" s="63"/>
      <c r="FU33" s="63"/>
      <c r="FV33" s="57"/>
      <c r="FW33" s="57"/>
    </row>
    <row r="34" spans="22:179" ht="24">
      <c r="V34" s="116"/>
      <c r="W34" t="s">
        <v>101</v>
      </c>
      <c r="X34" s="37">
        <v>0.87757240916823542</v>
      </c>
      <c r="Y34" s="37"/>
      <c r="Z34" s="37">
        <v>0.87757240916823542</v>
      </c>
      <c r="BL34" s="33">
        <v>32</v>
      </c>
      <c r="BM34">
        <v>1</v>
      </c>
      <c r="BN34" s="32">
        <f t="shared" si="38"/>
        <v>2.4390243902439025E-2</v>
      </c>
      <c r="BP34" s="32">
        <f t="shared" si="39"/>
        <v>0</v>
      </c>
      <c r="BQ34">
        <v>1</v>
      </c>
      <c r="BR34" s="32">
        <f t="shared" si="40"/>
        <v>2.0408163265306121E-2</v>
      </c>
      <c r="BT34" s="16" t="s">
        <v>32</v>
      </c>
      <c r="BU34" s="17">
        <v>77</v>
      </c>
      <c r="BV34" s="32">
        <f t="shared" si="2"/>
        <v>1</v>
      </c>
      <c r="BW34" s="17">
        <v>22</v>
      </c>
      <c r="BX34" s="32">
        <f t="shared" si="3"/>
        <v>1</v>
      </c>
      <c r="BY34" s="17">
        <v>99</v>
      </c>
      <c r="BZ34" s="32">
        <f t="shared" si="4"/>
        <v>1</v>
      </c>
      <c r="CC34" s="33" t="s">
        <v>74</v>
      </c>
      <c r="CD34">
        <v>2</v>
      </c>
      <c r="CE34" s="40">
        <f t="shared" si="5"/>
        <v>2.5974025974025976E-2</v>
      </c>
      <c r="CG34" s="40">
        <f t="shared" si="6"/>
        <v>0</v>
      </c>
      <c r="CH34">
        <v>2</v>
      </c>
      <c r="CI34" s="41">
        <f t="shared" si="7"/>
        <v>2.0202020202020204E-2</v>
      </c>
      <c r="CL34" s="33" t="s">
        <v>75</v>
      </c>
      <c r="CN34" s="40">
        <f t="shared" si="8"/>
        <v>0</v>
      </c>
      <c r="CO34">
        <v>2</v>
      </c>
      <c r="CP34" s="40">
        <f t="shared" si="9"/>
        <v>9.0909090909090912E-2</v>
      </c>
      <c r="CQ34">
        <v>2</v>
      </c>
      <c r="CR34" s="41">
        <f t="shared" si="10"/>
        <v>2.0202020202020204E-2</v>
      </c>
      <c r="CU34" s="14">
        <v>14</v>
      </c>
      <c r="CV34" s="37">
        <v>8.6750000000000007</v>
      </c>
      <c r="CW34" s="37"/>
      <c r="CX34" s="37">
        <v>8.6750000000000007</v>
      </c>
      <c r="CY34" s="37">
        <v>1.0960155108391301</v>
      </c>
      <c r="CZ34" s="37"/>
      <c r="DA34" s="37">
        <v>1.0960155108391301</v>
      </c>
      <c r="DD34" s="33" t="s">
        <v>74</v>
      </c>
      <c r="DE34">
        <v>2</v>
      </c>
      <c r="DF34" s="40">
        <f t="shared" si="11"/>
        <v>2.5974025974025976E-2</v>
      </c>
      <c r="DH34" s="40">
        <f t="shared" si="12"/>
        <v>0</v>
      </c>
      <c r="DI34">
        <v>2</v>
      </c>
      <c r="DJ34" s="41">
        <f t="shared" si="13"/>
        <v>2.0202020202020204E-2</v>
      </c>
      <c r="DM34" s="33" t="s">
        <v>79</v>
      </c>
      <c r="DO34" s="40">
        <f t="shared" si="14"/>
        <v>0</v>
      </c>
      <c r="DP34">
        <v>1</v>
      </c>
      <c r="DQ34" s="40">
        <f t="shared" si="15"/>
        <v>4.5454545454545456E-2</v>
      </c>
      <c r="DR34">
        <v>1</v>
      </c>
      <c r="DS34" s="41">
        <f t="shared" si="16"/>
        <v>1.0101010101010102E-2</v>
      </c>
      <c r="DV34" s="33" t="s">
        <v>74</v>
      </c>
      <c r="DW34">
        <v>2</v>
      </c>
      <c r="DX34" s="40">
        <f t="shared" si="17"/>
        <v>2.5974025974025976E-2</v>
      </c>
      <c r="DZ34" s="40">
        <f t="shared" si="18"/>
        <v>0</v>
      </c>
      <c r="EA34">
        <v>2</v>
      </c>
      <c r="EB34" s="41">
        <f t="shared" si="19"/>
        <v>2.0202020202020204E-2</v>
      </c>
      <c r="EE34" s="33" t="s">
        <v>103</v>
      </c>
      <c r="EF34">
        <v>1</v>
      </c>
      <c r="EG34" s="40">
        <f t="shared" si="20"/>
        <v>1.2987012987012988E-2</v>
      </c>
      <c r="EI34" s="40">
        <f t="shared" si="21"/>
        <v>0</v>
      </c>
      <c r="EJ34">
        <v>1</v>
      </c>
      <c r="EK34" s="41">
        <f t="shared" si="22"/>
        <v>1.0101010101010102E-2</v>
      </c>
      <c r="EM34" s="123"/>
      <c r="EN34" s="122"/>
      <c r="EO34" s="7" t="s">
        <v>95</v>
      </c>
      <c r="EP34" s="9">
        <v>0.42253521126760563</v>
      </c>
      <c r="EQ34" s="9">
        <v>0.23529411764705879</v>
      </c>
      <c r="ER34" s="9">
        <v>0.38636363636363635</v>
      </c>
      <c r="ES34" s="11"/>
      <c r="FM34" s="178"/>
      <c r="FN34" s="66" t="s">
        <v>76</v>
      </c>
      <c r="FO34" s="67"/>
      <c r="FP34" s="63"/>
      <c r="FQ34" s="63"/>
      <c r="FR34" s="63"/>
      <c r="FS34" s="63"/>
      <c r="FT34" s="63"/>
      <c r="FU34" s="63"/>
      <c r="FV34" s="57"/>
      <c r="FW34" s="57"/>
    </row>
    <row r="35" spans="22:179">
      <c r="V35" s="116" t="s">
        <v>164</v>
      </c>
      <c r="W35" s="34" t="s">
        <v>68</v>
      </c>
      <c r="X35" s="35">
        <v>22</v>
      </c>
      <c r="Y35" s="35">
        <v>4</v>
      </c>
      <c r="Z35" s="35">
        <v>26</v>
      </c>
      <c r="BL35" s="33" t="s">
        <v>149</v>
      </c>
      <c r="BM35">
        <v>1</v>
      </c>
      <c r="BN35" s="32">
        <f t="shared" si="38"/>
        <v>2.4390243902439025E-2</v>
      </c>
      <c r="BP35" s="32">
        <f t="shared" si="39"/>
        <v>0</v>
      </c>
      <c r="BQ35">
        <v>1</v>
      </c>
      <c r="BR35" s="32">
        <f t="shared" si="40"/>
        <v>2.0408163265306121E-2</v>
      </c>
      <c r="CC35" s="33" t="s">
        <v>92</v>
      </c>
      <c r="CD35">
        <v>1</v>
      </c>
      <c r="CE35" s="40">
        <f t="shared" si="5"/>
        <v>1.2987012987012988E-2</v>
      </c>
      <c r="CG35" s="40">
        <f t="shared" si="6"/>
        <v>0</v>
      </c>
      <c r="CH35">
        <v>1</v>
      </c>
      <c r="CI35" s="41">
        <f t="shared" si="7"/>
        <v>1.0101010101010102E-2</v>
      </c>
      <c r="CL35" s="33" t="s">
        <v>93</v>
      </c>
      <c r="CN35" s="40">
        <f t="shared" si="8"/>
        <v>0</v>
      </c>
      <c r="CO35">
        <v>3</v>
      </c>
      <c r="CP35" s="40">
        <f t="shared" si="9"/>
        <v>0.13636363636363635</v>
      </c>
      <c r="CQ35">
        <v>3</v>
      </c>
      <c r="CR35" s="41">
        <f t="shared" si="10"/>
        <v>3.0303030303030304E-2</v>
      </c>
      <c r="CU35" s="14">
        <v>22</v>
      </c>
      <c r="CV35" s="37">
        <v>8.64</v>
      </c>
      <c r="CW35" s="37"/>
      <c r="CX35" s="37">
        <v>8.64</v>
      </c>
      <c r="CY35" s="37">
        <v>1.137629113551514</v>
      </c>
      <c r="CZ35" s="37"/>
      <c r="DA35" s="37">
        <v>1.137629113551514</v>
      </c>
      <c r="DD35" s="33" t="s">
        <v>92</v>
      </c>
      <c r="DE35">
        <v>1</v>
      </c>
      <c r="DF35" s="40">
        <f t="shared" si="11"/>
        <v>1.2987012987012988E-2</v>
      </c>
      <c r="DH35" s="40">
        <f t="shared" si="12"/>
        <v>0</v>
      </c>
      <c r="DI35">
        <v>1</v>
      </c>
      <c r="DJ35" s="41">
        <f t="shared" si="13"/>
        <v>1.0101010101010102E-2</v>
      </c>
      <c r="DM35" s="34" t="s">
        <v>120</v>
      </c>
      <c r="DN35" s="35">
        <v>6</v>
      </c>
      <c r="DO35" s="40">
        <f t="shared" si="14"/>
        <v>7.792207792207792E-2</v>
      </c>
      <c r="DP35" s="35"/>
      <c r="DQ35" s="40">
        <f t="shared" si="15"/>
        <v>0</v>
      </c>
      <c r="DR35" s="35">
        <v>6</v>
      </c>
      <c r="DS35" s="41">
        <f t="shared" si="16"/>
        <v>6.0606060606060608E-2</v>
      </c>
      <c r="DV35" s="33" t="s">
        <v>92</v>
      </c>
      <c r="DW35">
        <v>1</v>
      </c>
      <c r="DX35" s="40">
        <f t="shared" si="17"/>
        <v>1.2987012987012988E-2</v>
      </c>
      <c r="DZ35" s="40">
        <f t="shared" si="18"/>
        <v>0</v>
      </c>
      <c r="EA35">
        <v>1</v>
      </c>
      <c r="EB35" s="41">
        <f t="shared" si="19"/>
        <v>1.0101010101010102E-2</v>
      </c>
      <c r="EE35" s="34">
        <v>42</v>
      </c>
      <c r="EF35" s="35">
        <v>2</v>
      </c>
      <c r="EG35" s="40">
        <f t="shared" si="20"/>
        <v>2.5974025974025976E-2</v>
      </c>
      <c r="EH35" s="35"/>
      <c r="EI35" s="40">
        <f t="shared" si="21"/>
        <v>0</v>
      </c>
      <c r="EJ35" s="35">
        <v>2</v>
      </c>
      <c r="EK35" s="41">
        <f t="shared" si="22"/>
        <v>2.0202020202020204E-2</v>
      </c>
      <c r="EM35" s="123"/>
      <c r="EN35" s="121" t="s">
        <v>116</v>
      </c>
      <c r="EO35" s="7" t="s">
        <v>11</v>
      </c>
      <c r="EP35" s="8">
        <v>0</v>
      </c>
      <c r="EQ35" s="8">
        <v>1</v>
      </c>
      <c r="ER35" s="8">
        <v>1</v>
      </c>
      <c r="ES35" s="11"/>
      <c r="FM35" s="178"/>
      <c r="FN35" s="68" t="s">
        <v>139</v>
      </c>
      <c r="FO35" s="69"/>
      <c r="FP35" s="69"/>
      <c r="FQ35" s="69"/>
      <c r="FR35" s="69"/>
      <c r="FS35" s="69"/>
      <c r="FT35" s="69"/>
      <c r="FU35" s="69"/>
      <c r="FV35" s="69"/>
      <c r="FW35" s="69"/>
    </row>
    <row r="36" spans="22:179" ht="24">
      <c r="V36" s="116"/>
      <c r="W36" t="s">
        <v>8</v>
      </c>
      <c r="X36" s="37">
        <v>3.6439999999999997</v>
      </c>
      <c r="Y36" s="37"/>
      <c r="Z36" s="37">
        <v>3.6439999999999997</v>
      </c>
      <c r="BL36" s="33">
        <v>14</v>
      </c>
      <c r="BM36">
        <v>1</v>
      </c>
      <c r="BN36" s="32">
        <f t="shared" si="38"/>
        <v>2.4390243902439025E-2</v>
      </c>
      <c r="BP36" s="32">
        <f t="shared" si="39"/>
        <v>0</v>
      </c>
      <c r="BQ36">
        <v>1</v>
      </c>
      <c r="BR36" s="32">
        <f t="shared" si="40"/>
        <v>2.0408163265306121E-2</v>
      </c>
      <c r="CC36" s="34">
        <v>42</v>
      </c>
      <c r="CD36" s="45">
        <v>2</v>
      </c>
      <c r="CE36" s="40">
        <f t="shared" si="5"/>
        <v>2.5974025974025976E-2</v>
      </c>
      <c r="CF36" s="35"/>
      <c r="CG36" s="40">
        <f t="shared" si="6"/>
        <v>0</v>
      </c>
      <c r="CH36" s="35">
        <v>2</v>
      </c>
      <c r="CI36" s="41">
        <f t="shared" si="7"/>
        <v>2.0202020202020204E-2</v>
      </c>
      <c r="CL36" s="33" t="s">
        <v>102</v>
      </c>
      <c r="CN36" s="40">
        <f t="shared" si="8"/>
        <v>0</v>
      </c>
      <c r="CO36">
        <v>1</v>
      </c>
      <c r="CP36" s="40">
        <f t="shared" si="9"/>
        <v>4.5454545454545456E-2</v>
      </c>
      <c r="CQ36">
        <v>1</v>
      </c>
      <c r="CR36" s="41">
        <f t="shared" si="10"/>
        <v>1.0101010101010102E-2</v>
      </c>
      <c r="CU36" s="14">
        <v>23</v>
      </c>
      <c r="CV36" s="37">
        <v>7.73</v>
      </c>
      <c r="CW36" s="37"/>
      <c r="CX36" s="37">
        <v>7.73</v>
      </c>
      <c r="CY36" s="37">
        <v>2.5429772577302612</v>
      </c>
      <c r="CZ36" s="37"/>
      <c r="DA36" s="37">
        <v>2.5429772577302612</v>
      </c>
      <c r="DD36" s="34">
        <v>42</v>
      </c>
      <c r="DE36" s="35">
        <v>2</v>
      </c>
      <c r="DF36" s="40">
        <f t="shared" si="11"/>
        <v>2.5974025974025976E-2</v>
      </c>
      <c r="DG36" s="35"/>
      <c r="DH36" s="40">
        <f t="shared" si="12"/>
        <v>0</v>
      </c>
      <c r="DI36" s="35">
        <v>2</v>
      </c>
      <c r="DJ36" s="41">
        <f t="shared" si="13"/>
        <v>2.0202020202020204E-2</v>
      </c>
      <c r="DM36" s="33" t="s">
        <v>76</v>
      </c>
      <c r="DN36">
        <v>6</v>
      </c>
      <c r="DO36" s="40">
        <f t="shared" si="14"/>
        <v>7.792207792207792E-2</v>
      </c>
      <c r="DQ36" s="40">
        <f t="shared" si="15"/>
        <v>0</v>
      </c>
      <c r="DR36">
        <v>6</v>
      </c>
      <c r="DS36" s="41">
        <f t="shared" si="16"/>
        <v>6.0606060606060608E-2</v>
      </c>
      <c r="DV36" s="34">
        <v>42</v>
      </c>
      <c r="DW36" s="35">
        <v>2</v>
      </c>
      <c r="DX36" s="40">
        <f t="shared" si="17"/>
        <v>2.5974025974025976E-2</v>
      </c>
      <c r="DY36" s="35"/>
      <c r="DZ36" s="40">
        <f t="shared" si="18"/>
        <v>0</v>
      </c>
      <c r="EA36" s="35">
        <v>2</v>
      </c>
      <c r="EB36" s="41">
        <f t="shared" si="19"/>
        <v>2.0202020202020204E-2</v>
      </c>
      <c r="EE36" s="33" t="s">
        <v>103</v>
      </c>
      <c r="EF36">
        <v>2</v>
      </c>
      <c r="EG36" s="40">
        <f t="shared" si="20"/>
        <v>2.5974025974025976E-2</v>
      </c>
      <c r="EI36" s="40">
        <f t="shared" si="21"/>
        <v>0</v>
      </c>
      <c r="EJ36">
        <v>2</v>
      </c>
      <c r="EK36" s="41">
        <f t="shared" si="22"/>
        <v>2.0202020202020204E-2</v>
      </c>
      <c r="EM36" s="122"/>
      <c r="EN36" s="122"/>
      <c r="EO36" s="7" t="s">
        <v>95</v>
      </c>
      <c r="EP36" s="9">
        <v>0</v>
      </c>
      <c r="EQ36" s="9">
        <v>5.8823529411764698E-2</v>
      </c>
      <c r="ER36" s="9">
        <v>1.1363636363636364E-2</v>
      </c>
      <c r="ES36" s="11"/>
      <c r="FM36" s="178"/>
      <c r="FN36" s="70" t="s">
        <v>77</v>
      </c>
      <c r="FO36" s="71"/>
      <c r="FP36" s="71"/>
      <c r="FQ36" s="71"/>
      <c r="FR36" s="71"/>
      <c r="FS36" s="71"/>
      <c r="FT36" s="71"/>
      <c r="FU36" s="71"/>
      <c r="FV36" s="71"/>
      <c r="FW36" s="71"/>
    </row>
    <row r="37" spans="22:179">
      <c r="V37" s="116"/>
      <c r="W37" t="s">
        <v>101</v>
      </c>
      <c r="X37" s="37">
        <v>1.2449618468049546</v>
      </c>
      <c r="Y37" s="37"/>
      <c r="Z37" s="37">
        <v>1.2449618468049546</v>
      </c>
      <c r="BL37" s="33" t="s">
        <v>137</v>
      </c>
      <c r="BM37">
        <v>1</v>
      </c>
      <c r="BN37" s="32">
        <f t="shared" si="38"/>
        <v>2.4390243902439025E-2</v>
      </c>
      <c r="BP37" s="32">
        <f t="shared" si="39"/>
        <v>0</v>
      </c>
      <c r="BQ37">
        <v>1</v>
      </c>
      <c r="BR37" s="32">
        <f t="shared" si="40"/>
        <v>2.0408163265306121E-2</v>
      </c>
      <c r="CC37" s="33" t="s">
        <v>74</v>
      </c>
      <c r="CD37">
        <v>2</v>
      </c>
      <c r="CE37" s="40">
        <f t="shared" si="5"/>
        <v>2.5974025974025976E-2</v>
      </c>
      <c r="CG37" s="40">
        <f t="shared" si="6"/>
        <v>0</v>
      </c>
      <c r="CH37">
        <v>2</v>
      </c>
      <c r="CI37" s="41">
        <f t="shared" si="7"/>
        <v>2.0202020202020204E-2</v>
      </c>
      <c r="CL37" s="34" t="s">
        <v>120</v>
      </c>
      <c r="CM37" s="35">
        <v>6</v>
      </c>
      <c r="CN37" s="40">
        <f t="shared" si="8"/>
        <v>7.792207792207792E-2</v>
      </c>
      <c r="CO37" s="35"/>
      <c r="CP37" s="40">
        <f t="shared" si="9"/>
        <v>0</v>
      </c>
      <c r="CQ37" s="35">
        <v>6</v>
      </c>
      <c r="CR37" s="41">
        <f t="shared" si="10"/>
        <v>6.0606060606060608E-2</v>
      </c>
      <c r="CU37" s="14">
        <v>24</v>
      </c>
      <c r="CV37" s="37">
        <v>9.4149999999999991</v>
      </c>
      <c r="CW37" s="37"/>
      <c r="CX37" s="37">
        <v>9.4149999999999991</v>
      </c>
      <c r="CY37" s="37">
        <v>2.6092240225783674</v>
      </c>
      <c r="CZ37" s="37"/>
      <c r="DA37" s="37">
        <v>2.6092240225783674</v>
      </c>
      <c r="DD37" s="33" t="s">
        <v>74</v>
      </c>
      <c r="DE37">
        <v>2</v>
      </c>
      <c r="DF37" s="40">
        <f t="shared" si="11"/>
        <v>2.5974025974025976E-2</v>
      </c>
      <c r="DH37" s="40">
        <f t="shared" si="12"/>
        <v>0</v>
      </c>
      <c r="DI37">
        <v>2</v>
      </c>
      <c r="DJ37" s="41">
        <f t="shared" si="13"/>
        <v>2.0202020202020204E-2</v>
      </c>
      <c r="DM37" s="34" t="s">
        <v>143</v>
      </c>
      <c r="DN37" s="35">
        <v>2</v>
      </c>
      <c r="DO37" s="40">
        <f t="shared" si="14"/>
        <v>2.5974025974025976E-2</v>
      </c>
      <c r="DP37" s="35"/>
      <c r="DQ37" s="40">
        <f t="shared" si="15"/>
        <v>0</v>
      </c>
      <c r="DR37" s="35">
        <v>2</v>
      </c>
      <c r="DS37" s="41">
        <f t="shared" si="16"/>
        <v>2.0202020202020204E-2</v>
      </c>
      <c r="DV37" s="33" t="s">
        <v>74</v>
      </c>
      <c r="DW37">
        <v>2</v>
      </c>
      <c r="DX37" s="40">
        <f t="shared" si="17"/>
        <v>2.5974025974025976E-2</v>
      </c>
      <c r="DZ37" s="40">
        <f t="shared" si="18"/>
        <v>0</v>
      </c>
      <c r="EA37">
        <v>2</v>
      </c>
      <c r="EB37" s="41">
        <f t="shared" si="19"/>
        <v>2.0202020202020204E-2</v>
      </c>
      <c r="EE37" s="34" t="s">
        <v>136</v>
      </c>
      <c r="EF37" s="35"/>
      <c r="EG37" s="40">
        <f t="shared" si="20"/>
        <v>0</v>
      </c>
      <c r="EH37" s="35">
        <v>6</v>
      </c>
      <c r="EI37" s="40">
        <f t="shared" si="21"/>
        <v>0.27272727272727271</v>
      </c>
      <c r="EJ37" s="35">
        <v>6</v>
      </c>
      <c r="EK37" s="41">
        <f t="shared" si="22"/>
        <v>6.0606060606060608E-2</v>
      </c>
      <c r="EM37" s="7" t="s">
        <v>35</v>
      </c>
      <c r="EN37" s="7"/>
      <c r="EO37" s="7" t="s">
        <v>11</v>
      </c>
      <c r="EP37" s="8">
        <v>71</v>
      </c>
      <c r="EQ37" s="8">
        <v>17</v>
      </c>
      <c r="ER37" s="8">
        <v>88</v>
      </c>
      <c r="ES37" s="11"/>
      <c r="FM37" s="178"/>
      <c r="FN37" s="70" t="s">
        <v>94</v>
      </c>
      <c r="FO37" s="71"/>
      <c r="FP37" s="71"/>
      <c r="FQ37" s="71"/>
      <c r="FR37" s="71"/>
      <c r="FS37" s="71"/>
      <c r="FT37" s="71"/>
      <c r="FU37" s="71"/>
      <c r="FV37" s="71"/>
      <c r="FW37" s="71"/>
    </row>
    <row r="38" spans="22:179" ht="24">
      <c r="V38" s="116"/>
      <c r="W38" s="34" t="s">
        <v>90</v>
      </c>
      <c r="X38" s="35">
        <v>19</v>
      </c>
      <c r="Y38" s="35">
        <v>4</v>
      </c>
      <c r="Z38" s="35">
        <v>23</v>
      </c>
      <c r="BL38" s="33">
        <v>22</v>
      </c>
      <c r="BM38">
        <v>1</v>
      </c>
      <c r="BN38" s="32">
        <f t="shared" si="38"/>
        <v>2.4390243902439025E-2</v>
      </c>
      <c r="BP38" s="32">
        <f t="shared" si="39"/>
        <v>0</v>
      </c>
      <c r="BQ38">
        <v>1</v>
      </c>
      <c r="BR38" s="32">
        <f t="shared" si="40"/>
        <v>2.0408163265306121E-2</v>
      </c>
      <c r="CC38" s="34" t="s">
        <v>136</v>
      </c>
      <c r="CD38" s="45"/>
      <c r="CE38" s="40">
        <f t="shared" si="5"/>
        <v>0</v>
      </c>
      <c r="CF38" s="35">
        <v>6</v>
      </c>
      <c r="CG38" s="40">
        <f t="shared" si="6"/>
        <v>0.27272727272727271</v>
      </c>
      <c r="CH38" s="35">
        <v>6</v>
      </c>
      <c r="CI38" s="41">
        <f t="shared" si="7"/>
        <v>6.0606060606060608E-2</v>
      </c>
      <c r="CL38" s="33" t="s">
        <v>75</v>
      </c>
      <c r="CM38">
        <v>2</v>
      </c>
      <c r="CN38" s="40">
        <f t="shared" si="8"/>
        <v>2.5974025974025976E-2</v>
      </c>
      <c r="CP38" s="40">
        <f t="shared" si="9"/>
        <v>0</v>
      </c>
      <c r="CQ38">
        <v>2</v>
      </c>
      <c r="CR38" s="41">
        <f t="shared" si="10"/>
        <v>2.0202020202020204E-2</v>
      </c>
      <c r="CU38" s="14">
        <v>31</v>
      </c>
      <c r="CV38" s="37">
        <v>10.706666666666669</v>
      </c>
      <c r="CW38" s="37"/>
      <c r="CX38" s="37">
        <v>10.706666666666669</v>
      </c>
      <c r="CY38" s="37">
        <v>2.4370952655432419</v>
      </c>
      <c r="CZ38" s="37"/>
      <c r="DA38" s="37">
        <v>2.4370952655432419</v>
      </c>
      <c r="DD38" s="34" t="s">
        <v>136</v>
      </c>
      <c r="DE38" s="35"/>
      <c r="DF38" s="40">
        <f t="shared" si="11"/>
        <v>0</v>
      </c>
      <c r="DG38" s="35">
        <v>6</v>
      </c>
      <c r="DH38" s="40">
        <f t="shared" si="12"/>
        <v>0.27272727272727271</v>
      </c>
      <c r="DI38" s="35">
        <v>6</v>
      </c>
      <c r="DJ38" s="41">
        <f t="shared" si="13"/>
        <v>6.0606060606060608E-2</v>
      </c>
      <c r="DM38" s="33" t="s">
        <v>76</v>
      </c>
      <c r="DN38">
        <v>2</v>
      </c>
      <c r="DO38" s="40">
        <f t="shared" si="14"/>
        <v>2.5974025974025976E-2</v>
      </c>
      <c r="DQ38" s="40">
        <f t="shared" si="15"/>
        <v>0</v>
      </c>
      <c r="DR38">
        <v>2</v>
      </c>
      <c r="DS38" s="41">
        <f t="shared" si="16"/>
        <v>2.0202020202020204E-2</v>
      </c>
      <c r="DV38" s="34" t="s">
        <v>136</v>
      </c>
      <c r="DW38" s="35"/>
      <c r="DX38" s="40">
        <f t="shared" si="17"/>
        <v>0</v>
      </c>
      <c r="DY38" s="35">
        <v>6</v>
      </c>
      <c r="DZ38" s="40">
        <f t="shared" si="18"/>
        <v>0.27272727272727271</v>
      </c>
      <c r="EA38" s="35">
        <v>6</v>
      </c>
      <c r="EB38" s="41">
        <f t="shared" si="19"/>
        <v>6.0606060606060608E-2</v>
      </c>
      <c r="EE38" s="33" t="s">
        <v>77</v>
      </c>
      <c r="EG38" s="40">
        <f t="shared" si="20"/>
        <v>0</v>
      </c>
      <c r="EH38">
        <v>3</v>
      </c>
      <c r="EI38" s="40">
        <f t="shared" si="21"/>
        <v>0.13636363636363635</v>
      </c>
      <c r="EJ38">
        <v>3</v>
      </c>
      <c r="EK38" s="41">
        <f t="shared" si="22"/>
        <v>3.0303030303030304E-2</v>
      </c>
      <c r="EM38" s="7"/>
      <c r="EN38" s="7"/>
      <c r="EO38" s="7" t="s">
        <v>95</v>
      </c>
      <c r="EP38" s="9">
        <v>1</v>
      </c>
      <c r="EQ38" s="9">
        <v>1</v>
      </c>
      <c r="ER38" s="9">
        <v>1</v>
      </c>
      <c r="ES38" s="12"/>
      <c r="FM38" s="178"/>
      <c r="FN38" s="70" t="s">
        <v>111</v>
      </c>
      <c r="FO38" s="71"/>
      <c r="FP38" s="71"/>
      <c r="FQ38" s="71"/>
      <c r="FR38" s="71"/>
      <c r="FS38" s="71"/>
      <c r="FT38" s="71"/>
      <c r="FU38" s="71"/>
      <c r="FV38" s="71"/>
      <c r="FW38" s="71"/>
    </row>
    <row r="39" spans="22:179">
      <c r="V39" s="116"/>
      <c r="W39" t="s">
        <v>8</v>
      </c>
      <c r="X39" s="37">
        <v>4.4733333333333336</v>
      </c>
      <c r="Y39" s="37"/>
      <c r="Z39" s="37">
        <v>4.4733333333333336</v>
      </c>
      <c r="BL39" s="33" t="s">
        <v>162</v>
      </c>
      <c r="BN39" s="32">
        <f t="shared" si="38"/>
        <v>0</v>
      </c>
      <c r="BO39">
        <v>1</v>
      </c>
      <c r="BP39" s="32">
        <f t="shared" si="39"/>
        <v>0.125</v>
      </c>
      <c r="BQ39">
        <v>1</v>
      </c>
      <c r="BR39" s="32">
        <f t="shared" si="40"/>
        <v>2.0408163265306121E-2</v>
      </c>
      <c r="CC39" s="33" t="s">
        <v>74</v>
      </c>
      <c r="CE39" s="40">
        <f t="shared" si="5"/>
        <v>0</v>
      </c>
      <c r="CF39">
        <v>3</v>
      </c>
      <c r="CG39" s="40">
        <f t="shared" si="6"/>
        <v>0.13636363636363635</v>
      </c>
      <c r="CH39">
        <v>3</v>
      </c>
      <c r="CI39" s="41">
        <f t="shared" si="7"/>
        <v>3.0303030303030304E-2</v>
      </c>
      <c r="CL39" s="33" t="s">
        <v>93</v>
      </c>
      <c r="CM39">
        <v>1</v>
      </c>
      <c r="CN39" s="40">
        <f t="shared" si="8"/>
        <v>1.2987012987012988E-2</v>
      </c>
      <c r="CP39" s="40">
        <f t="shared" si="9"/>
        <v>0</v>
      </c>
      <c r="CQ39">
        <v>1</v>
      </c>
      <c r="CR39" s="41">
        <f t="shared" si="10"/>
        <v>1.0101010101010102E-2</v>
      </c>
      <c r="CU39" s="14">
        <v>32</v>
      </c>
      <c r="CV39" s="37">
        <v>8.8049999999999997</v>
      </c>
      <c r="CW39" s="37"/>
      <c r="CX39" s="37">
        <v>8.8049999999999997</v>
      </c>
      <c r="CY39" s="37">
        <v>0.2899137802864683</v>
      </c>
      <c r="CZ39" s="37"/>
      <c r="DA39" s="37">
        <v>0.2899137802864683</v>
      </c>
      <c r="DD39" s="33" t="s">
        <v>74</v>
      </c>
      <c r="DF39" s="40">
        <f t="shared" si="11"/>
        <v>0</v>
      </c>
      <c r="DG39">
        <v>3</v>
      </c>
      <c r="DH39" s="40">
        <f t="shared" si="12"/>
        <v>0.13636363636363635</v>
      </c>
      <c r="DI39">
        <v>3</v>
      </c>
      <c r="DJ39" s="41">
        <f t="shared" si="13"/>
        <v>3.0303030303030304E-2</v>
      </c>
      <c r="DM39" s="34" t="s">
        <v>146</v>
      </c>
      <c r="DN39" s="35">
        <v>2</v>
      </c>
      <c r="DO39" s="40">
        <f t="shared" si="14"/>
        <v>2.5974025974025976E-2</v>
      </c>
      <c r="DP39" s="35"/>
      <c r="DQ39" s="40">
        <f t="shared" si="15"/>
        <v>0</v>
      </c>
      <c r="DR39" s="35">
        <v>2</v>
      </c>
      <c r="DS39" s="41">
        <f t="shared" si="16"/>
        <v>2.0202020202020204E-2</v>
      </c>
      <c r="DV39" s="33" t="s">
        <v>74</v>
      </c>
      <c r="DX39" s="40">
        <f t="shared" si="17"/>
        <v>0</v>
      </c>
      <c r="DY39">
        <v>3</v>
      </c>
      <c r="DZ39" s="40">
        <f t="shared" si="18"/>
        <v>0.13636363636363635</v>
      </c>
      <c r="EA39">
        <v>3</v>
      </c>
      <c r="EB39" s="41">
        <f t="shared" si="19"/>
        <v>3.0303030303030304E-2</v>
      </c>
      <c r="EE39" s="33" t="s">
        <v>94</v>
      </c>
      <c r="EG39" s="40">
        <f t="shared" si="20"/>
        <v>0</v>
      </c>
      <c r="EH39">
        <v>1</v>
      </c>
      <c r="EI39" s="40">
        <f t="shared" si="21"/>
        <v>4.5454545454545456E-2</v>
      </c>
      <c r="EJ39">
        <v>1</v>
      </c>
      <c r="EK39" s="41">
        <f t="shared" si="22"/>
        <v>1.0101010101010102E-2</v>
      </c>
      <c r="EM39" s="5"/>
      <c r="EN39" s="5"/>
      <c r="EO39" s="5"/>
      <c r="EP39" s="5"/>
      <c r="EQ39" s="5"/>
      <c r="ER39" s="5"/>
      <c r="ES39" s="5"/>
      <c r="FM39" s="179"/>
      <c r="FN39" s="70" t="s">
        <v>103</v>
      </c>
      <c r="FO39" s="71"/>
      <c r="FP39" s="71"/>
      <c r="FQ39" s="71"/>
      <c r="FR39" s="71"/>
      <c r="FS39" s="71"/>
      <c r="FT39" s="71"/>
      <c r="FU39" s="71"/>
      <c r="FV39" s="71"/>
      <c r="FW39" s="71"/>
    </row>
    <row r="40" spans="22:179">
      <c r="V40" s="116"/>
      <c r="W40" t="s">
        <v>101</v>
      </c>
      <c r="X40" s="37">
        <v>1.206662062606318</v>
      </c>
      <c r="Y40" s="37"/>
      <c r="Z40" s="37">
        <v>1.206662062606318</v>
      </c>
      <c r="BL40" s="33">
        <v>23</v>
      </c>
      <c r="BM40">
        <v>1</v>
      </c>
      <c r="BN40" s="32">
        <f t="shared" si="38"/>
        <v>2.4390243902439025E-2</v>
      </c>
      <c r="BP40" s="32">
        <f t="shared" si="39"/>
        <v>0</v>
      </c>
      <c r="BQ40">
        <v>1</v>
      </c>
      <c r="BR40" s="32">
        <f t="shared" si="40"/>
        <v>2.0408163265306121E-2</v>
      </c>
      <c r="CC40" s="33" t="s">
        <v>92</v>
      </c>
      <c r="CE40" s="40">
        <f t="shared" si="5"/>
        <v>0</v>
      </c>
      <c r="CF40">
        <v>2</v>
      </c>
      <c r="CG40" s="40">
        <f t="shared" si="6"/>
        <v>9.0909090909090912E-2</v>
      </c>
      <c r="CH40">
        <v>2</v>
      </c>
      <c r="CI40" s="41">
        <f t="shared" si="7"/>
        <v>2.0202020202020204E-2</v>
      </c>
      <c r="CL40" s="33" t="s">
        <v>102</v>
      </c>
      <c r="CM40">
        <v>3</v>
      </c>
      <c r="CN40" s="40">
        <f t="shared" si="8"/>
        <v>3.896103896103896E-2</v>
      </c>
      <c r="CP40" s="40">
        <f t="shared" si="9"/>
        <v>0</v>
      </c>
      <c r="CQ40">
        <v>3</v>
      </c>
      <c r="CR40" s="41">
        <f t="shared" si="10"/>
        <v>3.0303030303030304E-2</v>
      </c>
      <c r="CU40" s="14">
        <v>34</v>
      </c>
      <c r="CV40" s="37">
        <v>8.6933333333333334</v>
      </c>
      <c r="CW40" s="37"/>
      <c r="CX40" s="37">
        <v>8.6933333333333334</v>
      </c>
      <c r="CY40" s="37">
        <v>1.5151061568968289</v>
      </c>
      <c r="CZ40" s="37"/>
      <c r="DA40" s="37">
        <v>1.5151061568968289</v>
      </c>
      <c r="DD40" s="33" t="s">
        <v>92</v>
      </c>
      <c r="DF40" s="40">
        <f t="shared" si="11"/>
        <v>0</v>
      </c>
      <c r="DG40">
        <v>2</v>
      </c>
      <c r="DH40" s="40">
        <f t="shared" si="12"/>
        <v>9.0909090909090912E-2</v>
      </c>
      <c r="DI40">
        <v>2</v>
      </c>
      <c r="DJ40" s="41">
        <f t="shared" si="13"/>
        <v>2.0202020202020204E-2</v>
      </c>
      <c r="DM40" s="33" t="s">
        <v>76</v>
      </c>
      <c r="DN40">
        <v>2</v>
      </c>
      <c r="DO40" s="40">
        <f t="shared" si="14"/>
        <v>2.5974025974025976E-2</v>
      </c>
      <c r="DQ40" s="40">
        <f t="shared" si="15"/>
        <v>0</v>
      </c>
      <c r="DR40">
        <v>2</v>
      </c>
      <c r="DS40" s="41">
        <f t="shared" si="16"/>
        <v>2.0202020202020204E-2</v>
      </c>
      <c r="DV40" s="33" t="s">
        <v>92</v>
      </c>
      <c r="DX40" s="40">
        <f t="shared" si="17"/>
        <v>0</v>
      </c>
      <c r="DY40">
        <v>2</v>
      </c>
      <c r="DZ40" s="40">
        <f t="shared" si="18"/>
        <v>9.0909090909090912E-2</v>
      </c>
      <c r="EA40">
        <v>2</v>
      </c>
      <c r="EB40" s="41">
        <f t="shared" si="19"/>
        <v>2.0202020202020204E-2</v>
      </c>
      <c r="EE40" s="33" t="s">
        <v>103</v>
      </c>
      <c r="EG40" s="40">
        <f t="shared" si="20"/>
        <v>0</v>
      </c>
      <c r="EH40">
        <v>2</v>
      </c>
      <c r="EI40" s="40">
        <f t="shared" si="21"/>
        <v>9.0909090909090912E-2</v>
      </c>
      <c r="EJ40">
        <v>2</v>
      </c>
      <c r="EK40" s="41">
        <f t="shared" si="22"/>
        <v>2.0202020202020204E-2</v>
      </c>
      <c r="EM40" s="131" t="s">
        <v>10</v>
      </c>
      <c r="EN40" s="132"/>
      <c r="EO40" s="133"/>
      <c r="EP40" s="128" t="s">
        <v>34</v>
      </c>
      <c r="EQ40" s="129"/>
      <c r="ER40" s="126" t="s">
        <v>35</v>
      </c>
      <c r="ES40" s="124" t="s">
        <v>36</v>
      </c>
      <c r="FM40" s="180" t="s">
        <v>165</v>
      </c>
      <c r="FN40" s="181"/>
      <c r="FO40" s="72"/>
      <c r="FP40" s="71"/>
      <c r="FQ40" s="71"/>
      <c r="FR40" s="71"/>
      <c r="FS40" s="71"/>
      <c r="FT40" s="71"/>
      <c r="FU40" s="71"/>
      <c r="FV40" s="71"/>
      <c r="FW40" s="71"/>
    </row>
    <row r="41" spans="22:179" ht="24.75">
      <c r="W41" s="16" t="s">
        <v>32</v>
      </c>
      <c r="X41" s="17">
        <v>41</v>
      </c>
      <c r="Y41" s="17">
        <v>8</v>
      </c>
      <c r="Z41" s="17">
        <v>49</v>
      </c>
      <c r="BL41" s="33" t="s">
        <v>148</v>
      </c>
      <c r="BM41">
        <v>1</v>
      </c>
      <c r="BN41" s="32">
        <f t="shared" si="38"/>
        <v>2.4390243902439025E-2</v>
      </c>
      <c r="BP41" s="32">
        <f t="shared" si="39"/>
        <v>0</v>
      </c>
      <c r="BQ41">
        <v>1</v>
      </c>
      <c r="BR41" s="32">
        <f t="shared" si="40"/>
        <v>2.0408163265306121E-2</v>
      </c>
      <c r="CC41" s="33" t="s">
        <v>110</v>
      </c>
      <c r="CE41" s="40">
        <f t="shared" si="5"/>
        <v>0</v>
      </c>
      <c r="CF41">
        <v>1</v>
      </c>
      <c r="CG41" s="40">
        <f t="shared" si="6"/>
        <v>4.5454545454545456E-2</v>
      </c>
      <c r="CH41">
        <v>1</v>
      </c>
      <c r="CI41" s="41">
        <f t="shared" si="7"/>
        <v>1.0101010101010102E-2</v>
      </c>
      <c r="CL41" s="34" t="s">
        <v>143</v>
      </c>
      <c r="CM41" s="35">
        <v>2</v>
      </c>
      <c r="CN41" s="40">
        <f t="shared" si="8"/>
        <v>2.5974025974025976E-2</v>
      </c>
      <c r="CO41" s="35"/>
      <c r="CP41" s="40">
        <f t="shared" si="9"/>
        <v>0</v>
      </c>
      <c r="CQ41" s="35">
        <v>2</v>
      </c>
      <c r="CR41" s="41">
        <f t="shared" si="10"/>
        <v>2.0202020202020204E-2</v>
      </c>
      <c r="CU41" s="14">
        <v>35</v>
      </c>
      <c r="CV41" s="37">
        <v>9.23</v>
      </c>
      <c r="CW41" s="37"/>
      <c r="CX41" s="37">
        <v>9.23</v>
      </c>
      <c r="CY41" s="37">
        <v>0.94752308678996811</v>
      </c>
      <c r="CZ41" s="37"/>
      <c r="DA41" s="37">
        <v>0.94752308678996811</v>
      </c>
      <c r="DD41" s="33" t="s">
        <v>110</v>
      </c>
      <c r="DF41" s="40">
        <f t="shared" si="11"/>
        <v>0</v>
      </c>
      <c r="DG41">
        <v>1</v>
      </c>
      <c r="DH41" s="40">
        <f t="shared" si="12"/>
        <v>4.5454545454545456E-2</v>
      </c>
      <c r="DI41">
        <v>1</v>
      </c>
      <c r="DJ41" s="41">
        <f t="shared" si="13"/>
        <v>1.0101010101010102E-2</v>
      </c>
      <c r="DM41" s="34" t="s">
        <v>148</v>
      </c>
      <c r="DN41" s="35">
        <v>1</v>
      </c>
      <c r="DO41" s="40">
        <f t="shared" si="14"/>
        <v>1.2987012987012988E-2</v>
      </c>
      <c r="DP41" s="35"/>
      <c r="DQ41" s="40">
        <f t="shared" si="15"/>
        <v>0</v>
      </c>
      <c r="DR41" s="35">
        <v>1</v>
      </c>
      <c r="DS41" s="41">
        <f t="shared" si="16"/>
        <v>1.0101010101010102E-2</v>
      </c>
      <c r="DV41" s="33" t="s">
        <v>110</v>
      </c>
      <c r="DX41" s="40">
        <f t="shared" si="17"/>
        <v>0</v>
      </c>
      <c r="DY41">
        <v>1</v>
      </c>
      <c r="DZ41" s="40">
        <f t="shared" si="18"/>
        <v>4.5454545454545456E-2</v>
      </c>
      <c r="EA41">
        <v>1</v>
      </c>
      <c r="EB41" s="41">
        <f t="shared" si="19"/>
        <v>1.0101010101010102E-2</v>
      </c>
      <c r="EE41" s="34" t="s">
        <v>120</v>
      </c>
      <c r="EF41" s="35">
        <v>6</v>
      </c>
      <c r="EG41" s="40">
        <f t="shared" si="20"/>
        <v>7.792207792207792E-2</v>
      </c>
      <c r="EH41" s="35"/>
      <c r="EI41" s="40">
        <f t="shared" si="21"/>
        <v>0</v>
      </c>
      <c r="EJ41" s="35">
        <v>6</v>
      </c>
      <c r="EK41" s="41">
        <f t="shared" si="22"/>
        <v>6.0606060606060608E-2</v>
      </c>
      <c r="EM41" s="134"/>
      <c r="EN41" s="135"/>
      <c r="EO41" s="136"/>
      <c r="EP41" s="6" t="s">
        <v>20</v>
      </c>
      <c r="EQ41" s="6" t="s">
        <v>31</v>
      </c>
      <c r="ER41" s="127"/>
      <c r="ES41" s="125"/>
      <c r="FM41" s="175" t="s">
        <v>166</v>
      </c>
      <c r="FN41" s="176"/>
      <c r="FO41" s="73"/>
      <c r="FP41" s="71"/>
      <c r="FQ41" s="71"/>
      <c r="FR41" s="71"/>
      <c r="FS41" s="71"/>
      <c r="FT41" s="71"/>
      <c r="FU41" s="71"/>
      <c r="FV41" s="71"/>
      <c r="FW41" s="71"/>
    </row>
    <row r="42" spans="22:179">
      <c r="BL42" s="16" t="s">
        <v>32</v>
      </c>
      <c r="BM42" s="17">
        <v>41</v>
      </c>
      <c r="BN42" s="32">
        <f t="shared" si="38"/>
        <v>1</v>
      </c>
      <c r="BO42" s="17">
        <v>8</v>
      </c>
      <c r="BP42" s="32">
        <f t="shared" si="39"/>
        <v>1</v>
      </c>
      <c r="BQ42" s="17">
        <v>49</v>
      </c>
      <c r="BR42" s="32">
        <f t="shared" si="40"/>
        <v>1</v>
      </c>
      <c r="CC42" s="34" t="s">
        <v>120</v>
      </c>
      <c r="CD42" s="45">
        <v>6</v>
      </c>
      <c r="CE42" s="40">
        <f t="shared" si="5"/>
        <v>7.792207792207792E-2</v>
      </c>
      <c r="CF42" s="35"/>
      <c r="CG42" s="40">
        <f t="shared" si="6"/>
        <v>0</v>
      </c>
      <c r="CH42" s="35">
        <v>6</v>
      </c>
      <c r="CI42" s="41">
        <f t="shared" si="7"/>
        <v>6.0606060606060608E-2</v>
      </c>
      <c r="CL42" s="33" t="s">
        <v>75</v>
      </c>
      <c r="CM42">
        <v>1</v>
      </c>
      <c r="CN42" s="40">
        <f t="shared" si="8"/>
        <v>1.2987012987012988E-2</v>
      </c>
      <c r="CP42" s="40">
        <f t="shared" si="9"/>
        <v>0</v>
      </c>
      <c r="CQ42">
        <v>1</v>
      </c>
      <c r="CR42" s="41">
        <f t="shared" si="10"/>
        <v>1.0101010101010102E-2</v>
      </c>
      <c r="CU42" s="14">
        <v>37</v>
      </c>
      <c r="CV42" s="37">
        <v>10.526666666666667</v>
      </c>
      <c r="CW42" s="37"/>
      <c r="CX42" s="37">
        <v>10.526666666666667</v>
      </c>
      <c r="CY42" s="37">
        <v>0.27646579052993359</v>
      </c>
      <c r="CZ42" s="37"/>
      <c r="DA42" s="37">
        <v>0.27646579052993359</v>
      </c>
      <c r="DD42" s="34" t="s">
        <v>120</v>
      </c>
      <c r="DE42" s="35">
        <v>6</v>
      </c>
      <c r="DF42" s="40">
        <f t="shared" si="11"/>
        <v>7.792207792207792E-2</v>
      </c>
      <c r="DG42" s="35"/>
      <c r="DH42" s="40">
        <f t="shared" si="12"/>
        <v>0</v>
      </c>
      <c r="DI42" s="35">
        <v>6</v>
      </c>
      <c r="DJ42" s="41">
        <f t="shared" si="13"/>
        <v>6.0606060606060608E-2</v>
      </c>
      <c r="DM42" s="33" t="s">
        <v>76</v>
      </c>
      <c r="DN42">
        <v>1</v>
      </c>
      <c r="DO42" s="40">
        <f t="shared" si="14"/>
        <v>1.2987012987012988E-2</v>
      </c>
      <c r="DQ42" s="40">
        <f t="shared" si="15"/>
        <v>0</v>
      </c>
      <c r="DR42">
        <v>1</v>
      </c>
      <c r="DS42" s="41">
        <f t="shared" si="16"/>
        <v>1.0101010101010102E-2</v>
      </c>
      <c r="DV42" s="34" t="s">
        <v>120</v>
      </c>
      <c r="DW42" s="35">
        <v>6</v>
      </c>
      <c r="DX42" s="40">
        <f t="shared" si="17"/>
        <v>7.792207792207792E-2</v>
      </c>
      <c r="DY42" s="35"/>
      <c r="DZ42" s="40">
        <f t="shared" si="18"/>
        <v>0</v>
      </c>
      <c r="EA42" s="35">
        <v>6</v>
      </c>
      <c r="EB42" s="41">
        <f t="shared" si="19"/>
        <v>6.0606060606060608E-2</v>
      </c>
      <c r="EE42" s="33" t="s">
        <v>77</v>
      </c>
      <c r="EF42">
        <v>4</v>
      </c>
      <c r="EG42" s="40">
        <f t="shared" si="20"/>
        <v>5.1948051948051951E-2</v>
      </c>
      <c r="EI42" s="40">
        <f t="shared" si="21"/>
        <v>0</v>
      </c>
      <c r="EJ42">
        <v>4</v>
      </c>
      <c r="EK42" s="41">
        <f t="shared" si="22"/>
        <v>4.0404040404040407E-2</v>
      </c>
      <c r="EM42" s="121" t="s">
        <v>167</v>
      </c>
      <c r="EN42" s="121" t="s">
        <v>110</v>
      </c>
      <c r="EO42" s="7" t="s">
        <v>11</v>
      </c>
      <c r="EP42" s="8">
        <v>6</v>
      </c>
      <c r="EQ42" s="8">
        <v>5</v>
      </c>
      <c r="ER42" s="8">
        <v>11</v>
      </c>
      <c r="ES42" s="10">
        <v>0.14544524118341051</v>
      </c>
    </row>
    <row r="43" spans="22:179" ht="24">
      <c r="CC43" s="33" t="s">
        <v>74</v>
      </c>
      <c r="CD43">
        <v>4</v>
      </c>
      <c r="CE43" s="40">
        <f t="shared" si="5"/>
        <v>5.1948051948051951E-2</v>
      </c>
      <c r="CG43" s="40">
        <f t="shared" si="6"/>
        <v>0</v>
      </c>
      <c r="CH43">
        <v>4</v>
      </c>
      <c r="CI43" s="41">
        <f t="shared" si="7"/>
        <v>4.0404040404040407E-2</v>
      </c>
      <c r="CL43" s="33" t="s">
        <v>93</v>
      </c>
      <c r="CM43">
        <v>1</v>
      </c>
      <c r="CN43" s="40">
        <f t="shared" si="8"/>
        <v>1.2987012987012988E-2</v>
      </c>
      <c r="CP43" s="40">
        <f t="shared" si="9"/>
        <v>0</v>
      </c>
      <c r="CQ43">
        <v>1</v>
      </c>
      <c r="CR43" s="41">
        <f t="shared" si="10"/>
        <v>1.0101010101010102E-2</v>
      </c>
      <c r="CU43" s="14">
        <v>42</v>
      </c>
      <c r="CV43" s="37">
        <v>10.315</v>
      </c>
      <c r="CW43" s="37"/>
      <c r="CX43" s="37">
        <v>10.315</v>
      </c>
      <c r="CY43" s="37">
        <v>0.4171930009000559</v>
      </c>
      <c r="CZ43" s="37"/>
      <c r="DA43" s="37">
        <v>0.4171930009000559</v>
      </c>
      <c r="DD43" s="33" t="s">
        <v>74</v>
      </c>
      <c r="DE43">
        <v>4</v>
      </c>
      <c r="DF43" s="40">
        <f t="shared" si="11"/>
        <v>5.1948051948051951E-2</v>
      </c>
      <c r="DH43" s="40">
        <f t="shared" si="12"/>
        <v>0</v>
      </c>
      <c r="DI43">
        <v>4</v>
      </c>
      <c r="DJ43" s="41">
        <f t="shared" si="13"/>
        <v>4.0404040404040407E-2</v>
      </c>
      <c r="DM43" s="34" t="s">
        <v>149</v>
      </c>
      <c r="DN43" s="35">
        <v>3</v>
      </c>
      <c r="DO43" s="40">
        <f t="shared" si="14"/>
        <v>3.896103896103896E-2</v>
      </c>
      <c r="DP43" s="35"/>
      <c r="DQ43" s="40">
        <f t="shared" si="15"/>
        <v>0</v>
      </c>
      <c r="DR43" s="35">
        <v>3</v>
      </c>
      <c r="DS43" s="41">
        <f t="shared" si="16"/>
        <v>3.0303030303030304E-2</v>
      </c>
      <c r="DV43" s="33" t="s">
        <v>74</v>
      </c>
      <c r="DW43">
        <v>4</v>
      </c>
      <c r="DX43" s="40">
        <f t="shared" si="17"/>
        <v>5.1948051948051951E-2</v>
      </c>
      <c r="DZ43" s="40">
        <f t="shared" si="18"/>
        <v>0</v>
      </c>
      <c r="EA43">
        <v>4</v>
      </c>
      <c r="EB43" s="41">
        <f t="shared" si="19"/>
        <v>4.0404040404040407E-2</v>
      </c>
      <c r="EE43" s="33" t="s">
        <v>111</v>
      </c>
      <c r="EF43">
        <v>1</v>
      </c>
      <c r="EG43" s="40">
        <f t="shared" si="20"/>
        <v>1.2987012987012988E-2</v>
      </c>
      <c r="EI43" s="40">
        <f t="shared" si="21"/>
        <v>0</v>
      </c>
      <c r="EJ43">
        <v>1</v>
      </c>
      <c r="EK43" s="41">
        <f t="shared" si="22"/>
        <v>1.0101010101010102E-2</v>
      </c>
      <c r="EM43" s="123"/>
      <c r="EN43" s="122"/>
      <c r="EO43" s="7" t="s">
        <v>95</v>
      </c>
      <c r="EP43" s="9">
        <v>8.4507042253521125E-2</v>
      </c>
      <c r="EQ43" s="9">
        <v>0.23809523809523805</v>
      </c>
      <c r="ER43" s="9">
        <v>0.11956521739130435</v>
      </c>
      <c r="ES43" s="11"/>
    </row>
    <row r="44" spans="22:179">
      <c r="CC44" s="33" t="s">
        <v>92</v>
      </c>
      <c r="CD44">
        <v>1</v>
      </c>
      <c r="CE44" s="40">
        <f t="shared" si="5"/>
        <v>1.2987012987012988E-2</v>
      </c>
      <c r="CG44" s="40">
        <f t="shared" si="6"/>
        <v>0</v>
      </c>
      <c r="CH44">
        <v>1</v>
      </c>
      <c r="CI44" s="41">
        <f t="shared" si="7"/>
        <v>1.0101010101010102E-2</v>
      </c>
      <c r="CL44" s="34" t="s">
        <v>146</v>
      </c>
      <c r="CM44" s="35">
        <v>2</v>
      </c>
      <c r="CN44" s="40">
        <f t="shared" si="8"/>
        <v>2.5974025974025976E-2</v>
      </c>
      <c r="CO44" s="35"/>
      <c r="CP44" s="40">
        <f t="shared" si="9"/>
        <v>0</v>
      </c>
      <c r="CQ44" s="35">
        <v>2</v>
      </c>
      <c r="CR44" s="41">
        <f t="shared" si="10"/>
        <v>2.0202020202020204E-2</v>
      </c>
      <c r="CU44" s="14" t="s">
        <v>136</v>
      </c>
      <c r="CV44" s="37"/>
      <c r="CW44" s="37">
        <v>9.3979999999999997</v>
      </c>
      <c r="CX44" s="37">
        <v>9.3979999999999997</v>
      </c>
      <c r="CY44" s="37"/>
      <c r="CZ44" s="37">
        <v>0.95821187636138361</v>
      </c>
      <c r="DA44" s="37">
        <v>0.95821187636138361</v>
      </c>
      <c r="DD44" s="33" t="s">
        <v>92</v>
      </c>
      <c r="DE44">
        <v>1</v>
      </c>
      <c r="DF44" s="40">
        <f t="shared" si="11"/>
        <v>1.2987012987012988E-2</v>
      </c>
      <c r="DH44" s="40">
        <f t="shared" si="12"/>
        <v>0</v>
      </c>
      <c r="DI44">
        <v>1</v>
      </c>
      <c r="DJ44" s="41">
        <f t="shared" si="13"/>
        <v>1.0101010101010102E-2</v>
      </c>
      <c r="DM44" s="33" t="s">
        <v>76</v>
      </c>
      <c r="DN44">
        <v>2</v>
      </c>
      <c r="DO44" s="40">
        <f t="shared" si="14"/>
        <v>2.5974025974025976E-2</v>
      </c>
      <c r="DQ44" s="40">
        <f t="shared" si="15"/>
        <v>0</v>
      </c>
      <c r="DR44">
        <v>2</v>
      </c>
      <c r="DS44" s="41">
        <f t="shared" si="16"/>
        <v>2.0202020202020204E-2</v>
      </c>
      <c r="DV44" s="33" t="s">
        <v>92</v>
      </c>
      <c r="DW44">
        <v>1</v>
      </c>
      <c r="DX44" s="40">
        <f t="shared" si="17"/>
        <v>1.2987012987012988E-2</v>
      </c>
      <c r="DZ44" s="40">
        <f t="shared" si="18"/>
        <v>0</v>
      </c>
      <c r="EA44">
        <v>1</v>
      </c>
      <c r="EB44" s="41">
        <f t="shared" si="19"/>
        <v>1.0101010101010102E-2</v>
      </c>
      <c r="EE44" s="33" t="s">
        <v>103</v>
      </c>
      <c r="EF44">
        <v>1</v>
      </c>
      <c r="EG44" s="40">
        <f t="shared" si="20"/>
        <v>1.2987012987012988E-2</v>
      </c>
      <c r="EI44" s="40">
        <f t="shared" si="21"/>
        <v>0</v>
      </c>
      <c r="EJ44">
        <v>1</v>
      </c>
      <c r="EK44" s="41">
        <f t="shared" si="22"/>
        <v>1.0101010101010102E-2</v>
      </c>
      <c r="EM44" s="123"/>
      <c r="EN44" s="121" t="s">
        <v>92</v>
      </c>
      <c r="EO44" s="7" t="s">
        <v>11</v>
      </c>
      <c r="EP44" s="8">
        <v>28</v>
      </c>
      <c r="EQ44" s="8">
        <v>8</v>
      </c>
      <c r="ER44" s="8">
        <v>36</v>
      </c>
      <c r="ES44" s="11"/>
    </row>
    <row r="45" spans="22:179" ht="24">
      <c r="CC45" s="33" t="s">
        <v>110</v>
      </c>
      <c r="CD45">
        <v>1</v>
      </c>
      <c r="CE45" s="40">
        <f t="shared" si="5"/>
        <v>1.2987012987012988E-2</v>
      </c>
      <c r="CG45" s="40">
        <f t="shared" si="6"/>
        <v>0</v>
      </c>
      <c r="CH45">
        <v>1</v>
      </c>
      <c r="CI45" s="41">
        <f t="shared" si="7"/>
        <v>1.0101010101010102E-2</v>
      </c>
      <c r="CL45" s="33" t="s">
        <v>93</v>
      </c>
      <c r="CM45">
        <v>2</v>
      </c>
      <c r="CN45" s="40">
        <f t="shared" si="8"/>
        <v>2.5974025974025976E-2</v>
      </c>
      <c r="CP45" s="40">
        <f t="shared" si="9"/>
        <v>0</v>
      </c>
      <c r="CQ45">
        <v>2</v>
      </c>
      <c r="CR45" s="41">
        <f t="shared" si="10"/>
        <v>2.0202020202020204E-2</v>
      </c>
      <c r="CU45" s="14" t="s">
        <v>120</v>
      </c>
      <c r="CV45" s="37">
        <v>8.4220000000000006</v>
      </c>
      <c r="CW45" s="37"/>
      <c r="CX45" s="37">
        <v>8.4220000000000006</v>
      </c>
      <c r="CY45" s="37">
        <v>1.7894328710516094</v>
      </c>
      <c r="CZ45" s="37"/>
      <c r="DA45" s="37">
        <v>1.7894328710516094</v>
      </c>
      <c r="DD45" s="33" t="s">
        <v>110</v>
      </c>
      <c r="DE45">
        <v>1</v>
      </c>
      <c r="DF45" s="40">
        <f t="shared" si="11"/>
        <v>1.2987012987012988E-2</v>
      </c>
      <c r="DH45" s="40">
        <f t="shared" si="12"/>
        <v>0</v>
      </c>
      <c r="DI45">
        <v>1</v>
      </c>
      <c r="DJ45" s="41">
        <f t="shared" si="13"/>
        <v>1.0101010101010102E-2</v>
      </c>
      <c r="DM45" s="33" t="s">
        <v>79</v>
      </c>
      <c r="DN45">
        <v>1</v>
      </c>
      <c r="DO45" s="40">
        <f t="shared" si="14"/>
        <v>1.2987012987012988E-2</v>
      </c>
      <c r="DQ45" s="40">
        <f t="shared" si="15"/>
        <v>0</v>
      </c>
      <c r="DR45">
        <v>1</v>
      </c>
      <c r="DS45" s="41">
        <f t="shared" si="16"/>
        <v>1.0101010101010102E-2</v>
      </c>
      <c r="DV45" s="33" t="s">
        <v>110</v>
      </c>
      <c r="DW45">
        <v>1</v>
      </c>
      <c r="DX45" s="40">
        <f t="shared" si="17"/>
        <v>1.2987012987012988E-2</v>
      </c>
      <c r="DZ45" s="40">
        <f t="shared" si="18"/>
        <v>0</v>
      </c>
      <c r="EA45">
        <v>1</v>
      </c>
      <c r="EB45" s="41">
        <f t="shared" si="19"/>
        <v>1.0101010101010102E-2</v>
      </c>
      <c r="EE45" s="34" t="s">
        <v>143</v>
      </c>
      <c r="EF45" s="35">
        <v>2</v>
      </c>
      <c r="EG45" s="40">
        <f t="shared" si="20"/>
        <v>2.5974025974025976E-2</v>
      </c>
      <c r="EH45" s="35"/>
      <c r="EI45" s="40">
        <f t="shared" si="21"/>
        <v>0</v>
      </c>
      <c r="EJ45" s="35">
        <v>2</v>
      </c>
      <c r="EK45" s="41">
        <f t="shared" si="22"/>
        <v>2.0202020202020204E-2</v>
      </c>
      <c r="EM45" s="123"/>
      <c r="EN45" s="122"/>
      <c r="EO45" s="7" t="s">
        <v>95</v>
      </c>
      <c r="EP45" s="9">
        <v>0.39436619718309857</v>
      </c>
      <c r="EQ45" s="9">
        <v>0.38095238095238093</v>
      </c>
      <c r="ER45" s="9">
        <v>0.39130434782608697</v>
      </c>
      <c r="ES45" s="11"/>
    </row>
    <row r="46" spans="22:179">
      <c r="CC46" s="34" t="s">
        <v>143</v>
      </c>
      <c r="CD46" s="45">
        <v>2</v>
      </c>
      <c r="CE46" s="40">
        <f t="shared" si="5"/>
        <v>2.5974025974025976E-2</v>
      </c>
      <c r="CF46" s="35"/>
      <c r="CG46" s="40">
        <f t="shared" si="6"/>
        <v>0</v>
      </c>
      <c r="CH46" s="35">
        <v>2</v>
      </c>
      <c r="CI46" s="41">
        <f t="shared" si="7"/>
        <v>2.0202020202020204E-2</v>
      </c>
      <c r="CL46" s="34" t="s">
        <v>148</v>
      </c>
      <c r="CM46" s="35">
        <v>1</v>
      </c>
      <c r="CN46" s="40">
        <f t="shared" si="8"/>
        <v>1.2987012987012988E-2</v>
      </c>
      <c r="CO46" s="35"/>
      <c r="CP46" s="40">
        <f t="shared" si="9"/>
        <v>0</v>
      </c>
      <c r="CQ46" s="35">
        <v>1</v>
      </c>
      <c r="CR46" s="41">
        <f t="shared" si="10"/>
        <v>1.0101010101010102E-2</v>
      </c>
      <c r="CU46" s="14" t="s">
        <v>143</v>
      </c>
      <c r="CV46" s="37">
        <v>9.34</v>
      </c>
      <c r="CW46" s="37"/>
      <c r="CX46" s="37">
        <v>9.34</v>
      </c>
      <c r="CY46" s="37">
        <v>0.48083261120688309</v>
      </c>
      <c r="CZ46" s="37"/>
      <c r="DA46" s="37">
        <v>0.48083261120688309</v>
      </c>
      <c r="DD46" s="34" t="s">
        <v>143</v>
      </c>
      <c r="DE46" s="35">
        <v>2</v>
      </c>
      <c r="DF46" s="40">
        <f t="shared" si="11"/>
        <v>2.5974025974025976E-2</v>
      </c>
      <c r="DG46" s="35"/>
      <c r="DH46" s="40">
        <f t="shared" si="12"/>
        <v>0</v>
      </c>
      <c r="DI46" s="35">
        <v>2</v>
      </c>
      <c r="DJ46" s="41">
        <f t="shared" si="13"/>
        <v>2.0202020202020204E-2</v>
      </c>
      <c r="DM46" s="34" t="s">
        <v>112</v>
      </c>
      <c r="DN46" s="35">
        <v>2</v>
      </c>
      <c r="DO46" s="40">
        <f t="shared" si="14"/>
        <v>2.5974025974025976E-2</v>
      </c>
      <c r="DP46" s="35"/>
      <c r="DQ46" s="40">
        <f t="shared" si="15"/>
        <v>0</v>
      </c>
      <c r="DR46" s="35">
        <v>2</v>
      </c>
      <c r="DS46" s="41">
        <f t="shared" si="16"/>
        <v>2.0202020202020204E-2</v>
      </c>
      <c r="DV46" s="34" t="s">
        <v>143</v>
      </c>
      <c r="DW46" s="35">
        <v>2</v>
      </c>
      <c r="DX46" s="40">
        <f t="shared" si="17"/>
        <v>2.5974025974025976E-2</v>
      </c>
      <c r="DY46" s="35"/>
      <c r="DZ46" s="40">
        <f t="shared" si="18"/>
        <v>0</v>
      </c>
      <c r="EA46" s="35">
        <v>2</v>
      </c>
      <c r="EB46" s="41">
        <f t="shared" si="19"/>
        <v>2.0202020202020204E-2</v>
      </c>
      <c r="EE46" s="33" t="s">
        <v>94</v>
      </c>
      <c r="EF46">
        <v>1</v>
      </c>
      <c r="EG46" s="40">
        <f t="shared" si="20"/>
        <v>1.2987012987012988E-2</v>
      </c>
      <c r="EI46" s="40">
        <f t="shared" si="21"/>
        <v>0</v>
      </c>
      <c r="EJ46">
        <v>1</v>
      </c>
      <c r="EK46" s="41">
        <f t="shared" si="22"/>
        <v>1.0101010101010102E-2</v>
      </c>
      <c r="EM46" s="123"/>
      <c r="EN46" s="121" t="s">
        <v>74</v>
      </c>
      <c r="EO46" s="7" t="s">
        <v>11</v>
      </c>
      <c r="EP46" s="8">
        <v>37</v>
      </c>
      <c r="EQ46" s="8">
        <v>8</v>
      </c>
      <c r="ER46" s="8">
        <v>45</v>
      </c>
      <c r="ES46" s="11"/>
    </row>
    <row r="47" spans="22:179" ht="24">
      <c r="CC47" s="33" t="s">
        <v>74</v>
      </c>
      <c r="CD47">
        <v>1</v>
      </c>
      <c r="CE47" s="40">
        <f t="shared" si="5"/>
        <v>1.2987012987012988E-2</v>
      </c>
      <c r="CG47" s="40">
        <f t="shared" si="6"/>
        <v>0</v>
      </c>
      <c r="CH47">
        <v>1</v>
      </c>
      <c r="CI47" s="41">
        <f t="shared" si="7"/>
        <v>1.0101010101010102E-2</v>
      </c>
      <c r="CL47" s="33" t="s">
        <v>102</v>
      </c>
      <c r="CM47">
        <v>1</v>
      </c>
      <c r="CN47" s="40">
        <f t="shared" si="8"/>
        <v>1.2987012987012988E-2</v>
      </c>
      <c r="CP47" s="40">
        <f t="shared" si="9"/>
        <v>0</v>
      </c>
      <c r="CQ47">
        <v>1</v>
      </c>
      <c r="CR47" s="41">
        <f t="shared" si="10"/>
        <v>1.0101010101010102E-2</v>
      </c>
      <c r="CU47" s="14" t="s">
        <v>146</v>
      </c>
      <c r="CV47" s="37">
        <v>8.02</v>
      </c>
      <c r="CW47" s="37"/>
      <c r="CX47" s="37">
        <v>8.02</v>
      </c>
      <c r="CY47" s="37">
        <v>0</v>
      </c>
      <c r="CZ47" s="37"/>
      <c r="DA47" s="37">
        <v>0</v>
      </c>
      <c r="DD47" s="33" t="s">
        <v>74</v>
      </c>
      <c r="DE47">
        <v>1</v>
      </c>
      <c r="DF47" s="40">
        <f t="shared" si="11"/>
        <v>1.2987012987012988E-2</v>
      </c>
      <c r="DH47" s="40">
        <f t="shared" si="12"/>
        <v>0</v>
      </c>
      <c r="DI47">
        <v>1</v>
      </c>
      <c r="DJ47" s="41">
        <f t="shared" si="13"/>
        <v>1.0101010101010102E-2</v>
      </c>
      <c r="DM47" s="33" t="s">
        <v>76</v>
      </c>
      <c r="DN47">
        <v>1</v>
      </c>
      <c r="DO47" s="40">
        <f t="shared" si="14"/>
        <v>1.2987012987012988E-2</v>
      </c>
      <c r="DQ47" s="40">
        <f t="shared" si="15"/>
        <v>0</v>
      </c>
      <c r="DR47">
        <v>1</v>
      </c>
      <c r="DS47" s="41">
        <f t="shared" si="16"/>
        <v>1.0101010101010102E-2</v>
      </c>
      <c r="DV47" s="33" t="s">
        <v>74</v>
      </c>
      <c r="DW47">
        <v>1</v>
      </c>
      <c r="DX47" s="40">
        <f t="shared" si="17"/>
        <v>1.2987012987012988E-2</v>
      </c>
      <c r="DZ47" s="40">
        <f t="shared" si="18"/>
        <v>0</v>
      </c>
      <c r="EA47">
        <v>1</v>
      </c>
      <c r="EB47" s="41">
        <f t="shared" si="19"/>
        <v>1.0101010101010102E-2</v>
      </c>
      <c r="EE47" s="33" t="s">
        <v>111</v>
      </c>
      <c r="EF47">
        <v>1</v>
      </c>
      <c r="EG47" s="40">
        <f t="shared" si="20"/>
        <v>1.2987012987012988E-2</v>
      </c>
      <c r="EI47" s="40">
        <f t="shared" si="21"/>
        <v>0</v>
      </c>
      <c r="EJ47">
        <v>1</v>
      </c>
      <c r="EK47" s="41">
        <f t="shared" si="22"/>
        <v>1.0101010101010102E-2</v>
      </c>
      <c r="EM47" s="122"/>
      <c r="EN47" s="122"/>
      <c r="EO47" s="7" t="s">
        <v>95</v>
      </c>
      <c r="EP47" s="9">
        <v>0.52112676056338025</v>
      </c>
      <c r="EQ47" s="9">
        <v>0.38095238095238093</v>
      </c>
      <c r="ER47" s="9">
        <v>0.48913043478260865</v>
      </c>
      <c r="ES47" s="11"/>
    </row>
    <row r="48" spans="22:179">
      <c r="CC48" s="33" t="s">
        <v>92</v>
      </c>
      <c r="CD48">
        <v>1</v>
      </c>
      <c r="CE48" s="40">
        <f t="shared" si="5"/>
        <v>1.2987012987012988E-2</v>
      </c>
      <c r="CG48" s="40">
        <f t="shared" si="6"/>
        <v>0</v>
      </c>
      <c r="CH48">
        <v>1</v>
      </c>
      <c r="CI48" s="41">
        <f t="shared" si="7"/>
        <v>1.0101010101010102E-2</v>
      </c>
      <c r="CL48" s="34" t="s">
        <v>149</v>
      </c>
      <c r="CM48" s="35">
        <v>3</v>
      </c>
      <c r="CN48" s="40">
        <f t="shared" si="8"/>
        <v>3.896103896103896E-2</v>
      </c>
      <c r="CO48" s="35"/>
      <c r="CP48" s="40">
        <f t="shared" si="9"/>
        <v>0</v>
      </c>
      <c r="CQ48" s="35">
        <v>3</v>
      </c>
      <c r="CR48" s="41">
        <f t="shared" si="10"/>
        <v>3.0303030303030304E-2</v>
      </c>
      <c r="CU48" s="14" t="s">
        <v>148</v>
      </c>
      <c r="CV48" s="37">
        <v>9.49</v>
      </c>
      <c r="CW48" s="37"/>
      <c r="CX48" s="37">
        <v>9.49</v>
      </c>
      <c r="CY48" s="37">
        <v>0</v>
      </c>
      <c r="CZ48" s="37"/>
      <c r="DA48" s="37">
        <v>0</v>
      </c>
      <c r="DD48" s="33" t="s">
        <v>92</v>
      </c>
      <c r="DE48">
        <v>1</v>
      </c>
      <c r="DF48" s="40">
        <f t="shared" si="11"/>
        <v>1.2987012987012988E-2</v>
      </c>
      <c r="DH48" s="40">
        <f t="shared" si="12"/>
        <v>0</v>
      </c>
      <c r="DI48">
        <v>1</v>
      </c>
      <c r="DJ48" s="41">
        <f t="shared" si="13"/>
        <v>1.0101010101010102E-2</v>
      </c>
      <c r="DM48" s="33" t="s">
        <v>79</v>
      </c>
      <c r="DN48">
        <v>1</v>
      </c>
      <c r="DO48" s="40">
        <f t="shared" si="14"/>
        <v>1.2987012987012988E-2</v>
      </c>
      <c r="DQ48" s="40">
        <f t="shared" si="15"/>
        <v>0</v>
      </c>
      <c r="DR48">
        <v>1</v>
      </c>
      <c r="DS48" s="41">
        <f t="shared" si="16"/>
        <v>1.0101010101010102E-2</v>
      </c>
      <c r="DV48" s="33" t="s">
        <v>92</v>
      </c>
      <c r="DW48">
        <v>1</v>
      </c>
      <c r="DX48" s="40">
        <f t="shared" si="17"/>
        <v>1.2987012987012988E-2</v>
      </c>
      <c r="DZ48" s="40">
        <f t="shared" si="18"/>
        <v>0</v>
      </c>
      <c r="EA48">
        <v>1</v>
      </c>
      <c r="EB48" s="41">
        <f t="shared" si="19"/>
        <v>1.0101010101010102E-2</v>
      </c>
      <c r="EE48" s="34" t="s">
        <v>146</v>
      </c>
      <c r="EF48" s="35">
        <v>2</v>
      </c>
      <c r="EG48" s="40">
        <f t="shared" si="20"/>
        <v>2.5974025974025976E-2</v>
      </c>
      <c r="EH48" s="35"/>
      <c r="EI48" s="40">
        <f t="shared" si="21"/>
        <v>0</v>
      </c>
      <c r="EJ48" s="35">
        <v>2</v>
      </c>
      <c r="EK48" s="41">
        <f t="shared" si="22"/>
        <v>2.0202020202020204E-2</v>
      </c>
      <c r="EM48" s="7" t="s">
        <v>35</v>
      </c>
      <c r="EN48" s="7"/>
      <c r="EO48" s="7" t="s">
        <v>11</v>
      </c>
      <c r="EP48" s="8">
        <v>71</v>
      </c>
      <c r="EQ48" s="8">
        <v>21</v>
      </c>
      <c r="ER48" s="8">
        <v>92</v>
      </c>
      <c r="ES48" s="11"/>
    </row>
    <row r="49" spans="81:155" ht="24">
      <c r="CC49" s="34" t="s">
        <v>146</v>
      </c>
      <c r="CD49" s="45">
        <v>2</v>
      </c>
      <c r="CE49" s="40">
        <f t="shared" si="5"/>
        <v>2.5974025974025976E-2</v>
      </c>
      <c r="CF49" s="35"/>
      <c r="CG49" s="40">
        <f t="shared" si="6"/>
        <v>0</v>
      </c>
      <c r="CH49" s="35">
        <v>2</v>
      </c>
      <c r="CI49" s="41">
        <f t="shared" si="7"/>
        <v>2.0202020202020204E-2</v>
      </c>
      <c r="CL49" s="33" t="s">
        <v>93</v>
      </c>
      <c r="CM49">
        <v>2</v>
      </c>
      <c r="CN49" s="40">
        <f t="shared" si="8"/>
        <v>2.5974025974025976E-2</v>
      </c>
      <c r="CP49" s="40">
        <f t="shared" si="9"/>
        <v>0</v>
      </c>
      <c r="CQ49">
        <v>2</v>
      </c>
      <c r="CR49" s="41">
        <f t="shared" si="10"/>
        <v>2.0202020202020204E-2</v>
      </c>
      <c r="CU49" s="14" t="s">
        <v>149</v>
      </c>
      <c r="CV49" s="37">
        <v>11.215</v>
      </c>
      <c r="CW49" s="37"/>
      <c r="CX49" s="37">
        <v>11.215</v>
      </c>
      <c r="CY49" s="37">
        <v>0.68589357775095083</v>
      </c>
      <c r="CZ49" s="37"/>
      <c r="DA49" s="37">
        <v>0.68589357775095083</v>
      </c>
      <c r="DD49" s="34" t="s">
        <v>146</v>
      </c>
      <c r="DE49" s="35">
        <v>2</v>
      </c>
      <c r="DF49" s="40">
        <f t="shared" si="11"/>
        <v>2.5974025974025976E-2</v>
      </c>
      <c r="DG49" s="35"/>
      <c r="DH49" s="40">
        <f t="shared" si="12"/>
        <v>0</v>
      </c>
      <c r="DI49" s="35">
        <v>2</v>
      </c>
      <c r="DJ49" s="41">
        <f t="shared" si="13"/>
        <v>2.0202020202020204E-2</v>
      </c>
      <c r="DM49" s="34" t="s">
        <v>135</v>
      </c>
      <c r="DN49" s="35"/>
      <c r="DO49" s="40">
        <f t="shared" si="14"/>
        <v>0</v>
      </c>
      <c r="DP49" s="35">
        <v>3</v>
      </c>
      <c r="DQ49" s="40">
        <f t="shared" si="15"/>
        <v>0.13636363636363635</v>
      </c>
      <c r="DR49" s="35">
        <v>3</v>
      </c>
      <c r="DS49" s="41">
        <f t="shared" si="16"/>
        <v>3.0303030303030304E-2</v>
      </c>
      <c r="DV49" s="34" t="s">
        <v>146</v>
      </c>
      <c r="DW49" s="35">
        <v>2</v>
      </c>
      <c r="DX49" s="40">
        <f t="shared" si="17"/>
        <v>2.5974025974025976E-2</v>
      </c>
      <c r="DY49" s="35"/>
      <c r="DZ49" s="40">
        <f t="shared" si="18"/>
        <v>0</v>
      </c>
      <c r="EA49" s="35">
        <v>2</v>
      </c>
      <c r="EB49" s="41">
        <f t="shared" si="19"/>
        <v>2.0202020202020204E-2</v>
      </c>
      <c r="EE49" s="33" t="s">
        <v>103</v>
      </c>
      <c r="EF49">
        <v>2</v>
      </c>
      <c r="EG49" s="40">
        <f t="shared" si="20"/>
        <v>2.5974025974025976E-2</v>
      </c>
      <c r="EI49" s="40">
        <f t="shared" si="21"/>
        <v>0</v>
      </c>
      <c r="EJ49">
        <v>2</v>
      </c>
      <c r="EK49" s="41">
        <f t="shared" si="22"/>
        <v>2.0202020202020204E-2</v>
      </c>
      <c r="EM49" s="7"/>
      <c r="EN49" s="7"/>
      <c r="EO49" s="7" t="s">
        <v>95</v>
      </c>
      <c r="EP49" s="9">
        <v>1</v>
      </c>
      <c r="EQ49" s="9">
        <v>1</v>
      </c>
      <c r="ER49" s="9">
        <v>1</v>
      </c>
      <c r="ES49" s="12"/>
    </row>
    <row r="50" spans="81:155">
      <c r="CC50" s="33" t="s">
        <v>74</v>
      </c>
      <c r="CD50">
        <v>1</v>
      </c>
      <c r="CE50" s="40">
        <f t="shared" si="5"/>
        <v>1.2987012987012988E-2</v>
      </c>
      <c r="CG50" s="40">
        <f t="shared" si="6"/>
        <v>0</v>
      </c>
      <c r="CH50">
        <v>1</v>
      </c>
      <c r="CI50" s="41">
        <f t="shared" si="7"/>
        <v>1.0101010101010102E-2</v>
      </c>
      <c r="CL50" s="33" t="s">
        <v>102</v>
      </c>
      <c r="CM50">
        <v>1</v>
      </c>
      <c r="CN50" s="40">
        <f t="shared" si="8"/>
        <v>1.2987012987012988E-2</v>
      </c>
      <c r="CP50" s="40">
        <f t="shared" si="9"/>
        <v>0</v>
      </c>
      <c r="CQ50">
        <v>1</v>
      </c>
      <c r="CR50" s="41">
        <f t="shared" si="10"/>
        <v>1.0101010101010102E-2</v>
      </c>
      <c r="CU50" s="14" t="s">
        <v>112</v>
      </c>
      <c r="CV50" s="37">
        <v>3.7350000000000003</v>
      </c>
      <c r="CW50" s="37"/>
      <c r="CX50" s="37">
        <v>3.7350000000000003</v>
      </c>
      <c r="CY50" s="37">
        <v>1.1242997820866079</v>
      </c>
      <c r="CZ50" s="37"/>
      <c r="DA50" s="37">
        <v>1.1242997820866079</v>
      </c>
      <c r="DD50" s="33" t="s">
        <v>74</v>
      </c>
      <c r="DE50">
        <v>1</v>
      </c>
      <c r="DF50" s="40">
        <f t="shared" si="11"/>
        <v>1.2987012987012988E-2</v>
      </c>
      <c r="DH50" s="40">
        <f t="shared" si="12"/>
        <v>0</v>
      </c>
      <c r="DI50">
        <v>1</v>
      </c>
      <c r="DJ50" s="41">
        <f t="shared" si="13"/>
        <v>1.0101010101010102E-2</v>
      </c>
      <c r="DM50" s="33" t="s">
        <v>76</v>
      </c>
      <c r="DO50" s="40">
        <f t="shared" si="14"/>
        <v>0</v>
      </c>
      <c r="DP50">
        <v>3</v>
      </c>
      <c r="DQ50" s="40">
        <f t="shared" si="15"/>
        <v>0.13636363636363635</v>
      </c>
      <c r="DR50">
        <v>3</v>
      </c>
      <c r="DS50" s="41">
        <f t="shared" si="16"/>
        <v>3.0303030303030304E-2</v>
      </c>
      <c r="DV50" s="33" t="s">
        <v>74</v>
      </c>
      <c r="DW50">
        <v>1</v>
      </c>
      <c r="DX50" s="40">
        <f t="shared" si="17"/>
        <v>1.2987012987012988E-2</v>
      </c>
      <c r="DZ50" s="40">
        <f t="shared" si="18"/>
        <v>0</v>
      </c>
      <c r="EA50">
        <v>1</v>
      </c>
      <c r="EB50" s="41">
        <f t="shared" si="19"/>
        <v>1.0101010101010102E-2</v>
      </c>
      <c r="EE50" s="34" t="s">
        <v>148</v>
      </c>
      <c r="EF50" s="35">
        <v>1</v>
      </c>
      <c r="EG50" s="40">
        <f t="shared" si="20"/>
        <v>1.2987012987012988E-2</v>
      </c>
      <c r="EH50" s="35"/>
      <c r="EI50" s="40">
        <f t="shared" si="21"/>
        <v>0</v>
      </c>
      <c r="EJ50" s="35">
        <v>1</v>
      </c>
      <c r="EK50" s="41">
        <f t="shared" si="22"/>
        <v>1.0101010101010102E-2</v>
      </c>
      <c r="EM50" s="5"/>
      <c r="EN50" s="5"/>
      <c r="EO50" s="5"/>
      <c r="EP50" s="5"/>
      <c r="EQ50" s="5"/>
      <c r="ER50" s="5"/>
      <c r="ES50" s="5"/>
    </row>
    <row r="51" spans="81:155">
      <c r="CC51" s="33" t="s">
        <v>92</v>
      </c>
      <c r="CD51">
        <v>1</v>
      </c>
      <c r="CE51" s="40">
        <f t="shared" si="5"/>
        <v>1.2987012987012988E-2</v>
      </c>
      <c r="CG51" s="40">
        <f t="shared" si="6"/>
        <v>0</v>
      </c>
      <c r="CH51">
        <v>1</v>
      </c>
      <c r="CI51" s="41">
        <f t="shared" si="7"/>
        <v>1.0101010101010102E-2</v>
      </c>
      <c r="CL51" s="34" t="s">
        <v>112</v>
      </c>
      <c r="CM51" s="35">
        <v>2</v>
      </c>
      <c r="CN51" s="40">
        <f t="shared" si="8"/>
        <v>2.5974025974025976E-2</v>
      </c>
      <c r="CO51" s="35"/>
      <c r="CP51" s="40">
        <f t="shared" si="9"/>
        <v>0</v>
      </c>
      <c r="CQ51" s="35">
        <v>2</v>
      </c>
      <c r="CR51" s="41">
        <f t="shared" si="10"/>
        <v>2.0202020202020204E-2</v>
      </c>
      <c r="CU51" s="14" t="s">
        <v>135</v>
      </c>
      <c r="CV51" s="37"/>
      <c r="CW51" s="37">
        <v>10.254999999999999</v>
      </c>
      <c r="CX51" s="37">
        <v>10.254999999999999</v>
      </c>
      <c r="CY51" s="37"/>
      <c r="CZ51" s="37">
        <v>0.72831998462216474</v>
      </c>
      <c r="DA51" s="37">
        <v>0.72831998462216474</v>
      </c>
      <c r="DD51" s="33" t="s">
        <v>92</v>
      </c>
      <c r="DE51">
        <v>1</v>
      </c>
      <c r="DF51" s="40">
        <f t="shared" si="11"/>
        <v>1.2987012987012988E-2</v>
      </c>
      <c r="DH51" s="40">
        <f t="shared" si="12"/>
        <v>0</v>
      </c>
      <c r="DI51">
        <v>1</v>
      </c>
      <c r="DJ51" s="41">
        <f t="shared" si="13"/>
        <v>1.0101010101010102E-2</v>
      </c>
      <c r="DM51" s="34" t="s">
        <v>126</v>
      </c>
      <c r="DN51" s="35">
        <v>3</v>
      </c>
      <c r="DO51" s="40">
        <f t="shared" si="14"/>
        <v>3.896103896103896E-2</v>
      </c>
      <c r="DP51" s="35"/>
      <c r="DQ51" s="40">
        <f t="shared" si="15"/>
        <v>0</v>
      </c>
      <c r="DR51" s="35">
        <v>3</v>
      </c>
      <c r="DS51" s="41">
        <f t="shared" si="16"/>
        <v>3.0303030303030304E-2</v>
      </c>
      <c r="DV51" s="33" t="s">
        <v>92</v>
      </c>
      <c r="DW51">
        <v>1</v>
      </c>
      <c r="DX51" s="40">
        <f t="shared" si="17"/>
        <v>1.2987012987012988E-2</v>
      </c>
      <c r="DZ51" s="40">
        <f t="shared" si="18"/>
        <v>0</v>
      </c>
      <c r="EA51">
        <v>1</v>
      </c>
      <c r="EB51" s="41">
        <f t="shared" si="19"/>
        <v>1.0101010101010102E-2</v>
      </c>
      <c r="EE51" s="33" t="s">
        <v>77</v>
      </c>
      <c r="EF51">
        <v>1</v>
      </c>
      <c r="EG51" s="40">
        <f t="shared" si="20"/>
        <v>1.2987012987012988E-2</v>
      </c>
      <c r="EI51" s="40">
        <f t="shared" si="21"/>
        <v>0</v>
      </c>
      <c r="EJ51">
        <v>1</v>
      </c>
      <c r="EK51" s="41">
        <f t="shared" si="22"/>
        <v>1.0101010101010102E-2</v>
      </c>
      <c r="EM51" s="131" t="s">
        <v>10</v>
      </c>
      <c r="EN51" s="132"/>
      <c r="EO51" s="133"/>
      <c r="EP51" s="128" t="s">
        <v>34</v>
      </c>
      <c r="EQ51" s="129"/>
      <c r="ER51" s="126" t="s">
        <v>35</v>
      </c>
      <c r="ES51" s="124" t="s">
        <v>36</v>
      </c>
      <c r="EW51" s="172" t="s">
        <v>168</v>
      </c>
      <c r="EX51" s="173" t="s">
        <v>24</v>
      </c>
      <c r="EY51" s="174"/>
    </row>
    <row r="52" spans="81:155" ht="24.75">
      <c r="CC52" s="34" t="s">
        <v>148</v>
      </c>
      <c r="CD52" s="45">
        <v>1</v>
      </c>
      <c r="CE52" s="40">
        <f t="shared" si="5"/>
        <v>1.2987012987012988E-2</v>
      </c>
      <c r="CF52" s="35"/>
      <c r="CG52" s="40">
        <f t="shared" si="6"/>
        <v>0</v>
      </c>
      <c r="CH52" s="35">
        <v>1</v>
      </c>
      <c r="CI52" s="41">
        <f t="shared" si="7"/>
        <v>1.0101010101010102E-2</v>
      </c>
      <c r="CL52" s="33" t="s">
        <v>75</v>
      </c>
      <c r="CM52">
        <v>1</v>
      </c>
      <c r="CN52" s="40">
        <f t="shared" si="8"/>
        <v>1.2987012987012988E-2</v>
      </c>
      <c r="CP52" s="40">
        <f t="shared" si="9"/>
        <v>0</v>
      </c>
      <c r="CQ52">
        <v>1</v>
      </c>
      <c r="CR52" s="41">
        <f t="shared" si="10"/>
        <v>1.0101010101010102E-2</v>
      </c>
      <c r="CU52" s="14" t="s">
        <v>126</v>
      </c>
      <c r="CV52" s="37">
        <v>9.3833333333333346</v>
      </c>
      <c r="CW52" s="37"/>
      <c r="CX52" s="37">
        <v>9.3833333333333346</v>
      </c>
      <c r="CY52" s="37">
        <v>1.0483479066289607</v>
      </c>
      <c r="CZ52" s="37"/>
      <c r="DA52" s="37">
        <v>1.0483479066289607</v>
      </c>
      <c r="DD52" s="34" t="s">
        <v>148</v>
      </c>
      <c r="DE52" s="35">
        <v>1</v>
      </c>
      <c r="DF52" s="40">
        <f t="shared" si="11"/>
        <v>1.2987012987012988E-2</v>
      </c>
      <c r="DG52" s="35"/>
      <c r="DH52" s="40">
        <f t="shared" si="12"/>
        <v>0</v>
      </c>
      <c r="DI52" s="35">
        <v>1</v>
      </c>
      <c r="DJ52" s="41">
        <f t="shared" si="13"/>
        <v>1.0101010101010102E-2</v>
      </c>
      <c r="DM52" s="33" t="s">
        <v>76</v>
      </c>
      <c r="DN52">
        <v>3</v>
      </c>
      <c r="DO52" s="40">
        <f t="shared" si="14"/>
        <v>3.896103896103896E-2</v>
      </c>
      <c r="DQ52" s="40">
        <f t="shared" si="15"/>
        <v>0</v>
      </c>
      <c r="DR52">
        <v>3</v>
      </c>
      <c r="DS52" s="41">
        <f t="shared" si="16"/>
        <v>3.0303030303030304E-2</v>
      </c>
      <c r="DV52" s="34" t="s">
        <v>148</v>
      </c>
      <c r="DW52" s="35">
        <v>1</v>
      </c>
      <c r="DX52" s="40">
        <f t="shared" si="17"/>
        <v>1.2987012987012988E-2</v>
      </c>
      <c r="DY52" s="35"/>
      <c r="DZ52" s="40">
        <f t="shared" si="18"/>
        <v>0</v>
      </c>
      <c r="EA52" s="35">
        <v>1</v>
      </c>
      <c r="EB52" s="41">
        <f t="shared" si="19"/>
        <v>1.0101010101010102E-2</v>
      </c>
      <c r="EE52" s="34" t="s">
        <v>149</v>
      </c>
      <c r="EF52" s="35">
        <v>3</v>
      </c>
      <c r="EG52" s="40">
        <f t="shared" si="20"/>
        <v>3.896103896103896E-2</v>
      </c>
      <c r="EH52" s="35"/>
      <c r="EI52" s="40">
        <f t="shared" si="21"/>
        <v>0</v>
      </c>
      <c r="EJ52" s="35">
        <v>3</v>
      </c>
      <c r="EK52" s="41">
        <f t="shared" si="22"/>
        <v>3.0303030303030304E-2</v>
      </c>
      <c r="EM52" s="134"/>
      <c r="EN52" s="135"/>
      <c r="EO52" s="136"/>
      <c r="EP52" s="6" t="s">
        <v>20</v>
      </c>
      <c r="EQ52" s="6" t="s">
        <v>31</v>
      </c>
      <c r="ER52" s="127"/>
      <c r="ES52" s="125"/>
      <c r="EW52" s="172"/>
      <c r="EX52" s="29" t="s">
        <v>169</v>
      </c>
      <c r="EY52" s="29" t="s">
        <v>31</v>
      </c>
    </row>
    <row r="53" spans="81:155">
      <c r="CC53" s="33" t="s">
        <v>74</v>
      </c>
      <c r="CD53">
        <v>1</v>
      </c>
      <c r="CE53" s="40">
        <f t="shared" si="5"/>
        <v>1.2987012987012988E-2</v>
      </c>
      <c r="CG53" s="40">
        <f t="shared" si="6"/>
        <v>0</v>
      </c>
      <c r="CH53">
        <v>1</v>
      </c>
      <c r="CI53" s="41">
        <f t="shared" si="7"/>
        <v>1.0101010101010102E-2</v>
      </c>
      <c r="CL53" s="33" t="s">
        <v>93</v>
      </c>
      <c r="CM53">
        <v>1</v>
      </c>
      <c r="CN53" s="40">
        <f t="shared" si="8"/>
        <v>1.2987012987012988E-2</v>
      </c>
      <c r="CP53" s="40">
        <f t="shared" si="9"/>
        <v>0</v>
      </c>
      <c r="CQ53">
        <v>1</v>
      </c>
      <c r="CR53" s="41">
        <f t="shared" si="10"/>
        <v>1.0101010101010102E-2</v>
      </c>
      <c r="CU53" s="14" t="s">
        <v>153</v>
      </c>
      <c r="CV53" s="37"/>
      <c r="CW53" s="37">
        <v>8.5</v>
      </c>
      <c r="CX53" s="37">
        <v>8.5</v>
      </c>
      <c r="CY53" s="37"/>
      <c r="CZ53" s="37">
        <v>0</v>
      </c>
      <c r="DA53" s="37">
        <v>0</v>
      </c>
      <c r="DD53" s="33" t="s">
        <v>74</v>
      </c>
      <c r="DE53">
        <v>1</v>
      </c>
      <c r="DF53" s="40">
        <f t="shared" si="11"/>
        <v>1.2987012987012988E-2</v>
      </c>
      <c r="DH53" s="40">
        <f t="shared" si="12"/>
        <v>0</v>
      </c>
      <c r="DI53">
        <v>1</v>
      </c>
      <c r="DJ53" s="41">
        <f t="shared" si="13"/>
        <v>1.0101010101010102E-2</v>
      </c>
      <c r="DM53" s="34" t="s">
        <v>153</v>
      </c>
      <c r="DN53" s="35"/>
      <c r="DO53" s="40">
        <f t="shared" si="14"/>
        <v>0</v>
      </c>
      <c r="DP53" s="35">
        <v>3</v>
      </c>
      <c r="DQ53" s="40">
        <f t="shared" si="15"/>
        <v>0.13636363636363635</v>
      </c>
      <c r="DR53" s="35">
        <v>3</v>
      </c>
      <c r="DS53" s="41">
        <f t="shared" si="16"/>
        <v>3.0303030303030304E-2</v>
      </c>
      <c r="DV53" s="33" t="s">
        <v>74</v>
      </c>
      <c r="DW53">
        <v>1</v>
      </c>
      <c r="DX53" s="40">
        <f t="shared" si="17"/>
        <v>1.2987012987012988E-2</v>
      </c>
      <c r="DZ53" s="40">
        <f t="shared" si="18"/>
        <v>0</v>
      </c>
      <c r="EA53">
        <v>1</v>
      </c>
      <c r="EB53" s="41">
        <f t="shared" si="19"/>
        <v>1.0101010101010102E-2</v>
      </c>
      <c r="EE53" s="33" t="s">
        <v>77</v>
      </c>
      <c r="EF53">
        <v>1</v>
      </c>
      <c r="EG53" s="40">
        <f t="shared" si="20"/>
        <v>1.2987012987012988E-2</v>
      </c>
      <c r="EI53" s="40">
        <f t="shared" si="21"/>
        <v>0</v>
      </c>
      <c r="EJ53">
        <v>1</v>
      </c>
      <c r="EK53" s="41">
        <f t="shared" si="22"/>
        <v>1.0101010101010102E-2</v>
      </c>
      <c r="EM53" s="121" t="s">
        <v>170</v>
      </c>
      <c r="EN53" s="121" t="s">
        <v>102</v>
      </c>
      <c r="EO53" s="7" t="s">
        <v>11</v>
      </c>
      <c r="EP53" s="8">
        <v>19</v>
      </c>
      <c r="EQ53" s="8">
        <v>2</v>
      </c>
      <c r="ER53" s="8">
        <v>21</v>
      </c>
      <c r="ES53" s="10">
        <v>0.3094822090505473</v>
      </c>
      <c r="EW53" s="3" t="s">
        <v>102</v>
      </c>
      <c r="EX53" s="3" t="s">
        <v>171</v>
      </c>
      <c r="EY53" s="3" t="s">
        <v>172</v>
      </c>
    </row>
    <row r="54" spans="81:155" ht="24">
      <c r="CC54" s="34" t="s">
        <v>149</v>
      </c>
      <c r="CD54" s="45">
        <v>3</v>
      </c>
      <c r="CE54" s="40">
        <f t="shared" si="5"/>
        <v>3.896103896103896E-2</v>
      </c>
      <c r="CF54" s="35"/>
      <c r="CG54" s="40">
        <f t="shared" si="6"/>
        <v>0</v>
      </c>
      <c r="CH54" s="35">
        <v>3</v>
      </c>
      <c r="CI54" s="41">
        <f t="shared" si="7"/>
        <v>3.0303030303030304E-2</v>
      </c>
      <c r="CL54" s="34" t="s">
        <v>135</v>
      </c>
      <c r="CM54" s="35"/>
      <c r="CN54" s="40">
        <f t="shared" si="8"/>
        <v>0</v>
      </c>
      <c r="CO54" s="35">
        <v>3</v>
      </c>
      <c r="CP54" s="40">
        <f t="shared" si="9"/>
        <v>0.13636363636363635</v>
      </c>
      <c r="CQ54" s="35">
        <v>3</v>
      </c>
      <c r="CR54" s="41">
        <f t="shared" si="10"/>
        <v>3.0303030303030304E-2</v>
      </c>
      <c r="CU54" s="14" t="s">
        <v>142</v>
      </c>
      <c r="CV54" s="37">
        <v>10.440000000000001</v>
      </c>
      <c r="CW54" s="37"/>
      <c r="CX54" s="37">
        <v>10.440000000000001</v>
      </c>
      <c r="CY54" s="37">
        <v>0.66468037431533378</v>
      </c>
      <c r="CZ54" s="37"/>
      <c r="DA54" s="37">
        <v>0.66468037431533378</v>
      </c>
      <c r="DD54" s="34" t="s">
        <v>149</v>
      </c>
      <c r="DE54" s="35">
        <v>3</v>
      </c>
      <c r="DF54" s="40">
        <f t="shared" si="11"/>
        <v>3.896103896103896E-2</v>
      </c>
      <c r="DG54" s="35"/>
      <c r="DH54" s="40">
        <f t="shared" si="12"/>
        <v>0</v>
      </c>
      <c r="DI54" s="35">
        <v>3</v>
      </c>
      <c r="DJ54" s="41">
        <f t="shared" si="13"/>
        <v>3.0303030303030304E-2</v>
      </c>
      <c r="DM54" s="33" t="s">
        <v>76</v>
      </c>
      <c r="DO54" s="40">
        <f t="shared" si="14"/>
        <v>0</v>
      </c>
      <c r="DP54">
        <v>3</v>
      </c>
      <c r="DQ54" s="40">
        <f t="shared" si="15"/>
        <v>0.13636363636363635</v>
      </c>
      <c r="DR54">
        <v>3</v>
      </c>
      <c r="DS54" s="41">
        <f t="shared" si="16"/>
        <v>3.0303030303030304E-2</v>
      </c>
      <c r="DV54" s="34" t="s">
        <v>149</v>
      </c>
      <c r="DW54" s="35">
        <v>3</v>
      </c>
      <c r="DX54" s="40">
        <f t="shared" si="17"/>
        <v>3.896103896103896E-2</v>
      </c>
      <c r="DY54" s="35"/>
      <c r="DZ54" s="40">
        <f t="shared" si="18"/>
        <v>0</v>
      </c>
      <c r="EA54" s="35">
        <v>3</v>
      </c>
      <c r="EB54" s="41">
        <f t="shared" si="19"/>
        <v>3.0303030303030304E-2</v>
      </c>
      <c r="EE54" s="33" t="s">
        <v>94</v>
      </c>
      <c r="EF54">
        <v>1</v>
      </c>
      <c r="EG54" s="40">
        <f t="shared" si="20"/>
        <v>1.2987012987012988E-2</v>
      </c>
      <c r="EI54" s="40">
        <f t="shared" si="21"/>
        <v>0</v>
      </c>
      <c r="EJ54">
        <v>1</v>
      </c>
      <c r="EK54" s="41">
        <f t="shared" si="22"/>
        <v>1.0101010101010102E-2</v>
      </c>
      <c r="EM54" s="123"/>
      <c r="EN54" s="122"/>
      <c r="EO54" s="7" t="s">
        <v>95</v>
      </c>
      <c r="EP54" s="9">
        <v>0.26760563380281688</v>
      </c>
      <c r="EQ54" s="9">
        <v>9.5238095238095233E-2</v>
      </c>
      <c r="ER54" s="9">
        <v>0.22826086956521738</v>
      </c>
      <c r="ES54" s="11"/>
      <c r="EW54" s="3" t="s">
        <v>93</v>
      </c>
      <c r="EX54" s="3"/>
      <c r="EY54" s="3"/>
    </row>
    <row r="55" spans="81:155">
      <c r="CC55" s="33" t="s">
        <v>74</v>
      </c>
      <c r="CD55">
        <v>1</v>
      </c>
      <c r="CE55" s="40">
        <f t="shared" si="5"/>
        <v>1.2987012987012988E-2</v>
      </c>
      <c r="CG55" s="40">
        <f t="shared" si="6"/>
        <v>0</v>
      </c>
      <c r="CH55">
        <v>1</v>
      </c>
      <c r="CI55" s="41">
        <f t="shared" si="7"/>
        <v>1.0101010101010102E-2</v>
      </c>
      <c r="CL55" s="33" t="s">
        <v>75</v>
      </c>
      <c r="CN55" s="40">
        <f t="shared" si="8"/>
        <v>0</v>
      </c>
      <c r="CO55">
        <v>2</v>
      </c>
      <c r="CP55" s="40">
        <f t="shared" si="9"/>
        <v>9.0909090909090912E-2</v>
      </c>
      <c r="CQ55">
        <v>2</v>
      </c>
      <c r="CR55" s="41">
        <f t="shared" si="10"/>
        <v>2.0202020202020204E-2</v>
      </c>
      <c r="CU55" s="14" t="s">
        <v>131</v>
      </c>
      <c r="CV55" s="37"/>
      <c r="CW55" s="37">
        <v>7.4866666666666672</v>
      </c>
      <c r="CX55" s="37">
        <v>7.4866666666666672</v>
      </c>
      <c r="CY55" s="37"/>
      <c r="CZ55" s="37">
        <v>0.84334650846097137</v>
      </c>
      <c r="DA55" s="37">
        <v>0.84334650846097137</v>
      </c>
      <c r="DD55" s="33" t="s">
        <v>74</v>
      </c>
      <c r="DE55">
        <v>1</v>
      </c>
      <c r="DF55" s="40">
        <f t="shared" si="11"/>
        <v>1.2987012987012988E-2</v>
      </c>
      <c r="DH55" s="40">
        <f t="shared" si="12"/>
        <v>0</v>
      </c>
      <c r="DI55">
        <v>1</v>
      </c>
      <c r="DJ55" s="41">
        <f t="shared" si="13"/>
        <v>1.0101010101010102E-2</v>
      </c>
      <c r="DM55" s="34" t="s">
        <v>142</v>
      </c>
      <c r="DN55" s="35">
        <v>2</v>
      </c>
      <c r="DO55" s="40">
        <f t="shared" si="14"/>
        <v>2.5974025974025976E-2</v>
      </c>
      <c r="DP55" s="35"/>
      <c r="DQ55" s="40">
        <f t="shared" si="15"/>
        <v>0</v>
      </c>
      <c r="DR55" s="35">
        <v>2</v>
      </c>
      <c r="DS55" s="41">
        <f t="shared" si="16"/>
        <v>2.0202020202020204E-2</v>
      </c>
      <c r="DV55" s="33" t="s">
        <v>74</v>
      </c>
      <c r="DW55">
        <v>1</v>
      </c>
      <c r="DX55" s="40">
        <f t="shared" si="17"/>
        <v>1.2987012987012988E-2</v>
      </c>
      <c r="DZ55" s="40">
        <f t="shared" si="18"/>
        <v>0</v>
      </c>
      <c r="EA55">
        <v>1</v>
      </c>
      <c r="EB55" s="41">
        <f t="shared" si="19"/>
        <v>1.0101010101010102E-2</v>
      </c>
      <c r="EE55" s="33" t="s">
        <v>103</v>
      </c>
      <c r="EF55">
        <v>1</v>
      </c>
      <c r="EG55" s="40">
        <f t="shared" si="20"/>
        <v>1.2987012987012988E-2</v>
      </c>
      <c r="EI55" s="40">
        <f t="shared" si="21"/>
        <v>0</v>
      </c>
      <c r="EJ55">
        <v>1</v>
      </c>
      <c r="EK55" s="41">
        <f t="shared" si="22"/>
        <v>1.0101010101010102E-2</v>
      </c>
      <c r="EM55" s="123"/>
      <c r="EN55" s="121" t="s">
        <v>93</v>
      </c>
      <c r="EO55" s="7" t="s">
        <v>11</v>
      </c>
      <c r="EP55" s="8">
        <v>35</v>
      </c>
      <c r="EQ55" s="8">
        <v>13</v>
      </c>
      <c r="ER55" s="8">
        <v>48</v>
      </c>
      <c r="ES55" s="11"/>
      <c r="EW55" s="3" t="s">
        <v>75</v>
      </c>
      <c r="EX55" s="3"/>
      <c r="EY55" s="3"/>
    </row>
    <row r="56" spans="81:155" ht="24">
      <c r="CC56" s="33" t="s">
        <v>92</v>
      </c>
      <c r="CD56">
        <v>1</v>
      </c>
      <c r="CE56" s="40">
        <f t="shared" si="5"/>
        <v>1.2987012987012988E-2</v>
      </c>
      <c r="CG56" s="40">
        <f t="shared" si="6"/>
        <v>0</v>
      </c>
      <c r="CH56">
        <v>1</v>
      </c>
      <c r="CI56" s="41">
        <f t="shared" si="7"/>
        <v>1.0101010101010102E-2</v>
      </c>
      <c r="CL56" s="33" t="s">
        <v>93</v>
      </c>
      <c r="CN56" s="40">
        <f t="shared" si="8"/>
        <v>0</v>
      </c>
      <c r="CO56">
        <v>1</v>
      </c>
      <c r="CP56" s="40">
        <f t="shared" si="9"/>
        <v>4.5454545454545456E-2</v>
      </c>
      <c r="CQ56">
        <v>1</v>
      </c>
      <c r="CR56" s="41">
        <f t="shared" si="10"/>
        <v>1.0101010101010102E-2</v>
      </c>
      <c r="CU56" s="14" t="s">
        <v>147</v>
      </c>
      <c r="CV56" s="37"/>
      <c r="CW56" s="37">
        <v>8.9600000000000009</v>
      </c>
      <c r="CX56" s="37">
        <v>8.9600000000000009</v>
      </c>
      <c r="CY56" s="37"/>
      <c r="CZ56" s="37">
        <v>0.6114736298483997</v>
      </c>
      <c r="DA56" s="37">
        <v>0.6114736298483997</v>
      </c>
      <c r="DD56" s="33" t="s">
        <v>92</v>
      </c>
      <c r="DE56">
        <v>1</v>
      </c>
      <c r="DF56" s="40">
        <f t="shared" si="11"/>
        <v>1.2987012987012988E-2</v>
      </c>
      <c r="DH56" s="40">
        <f t="shared" si="12"/>
        <v>0</v>
      </c>
      <c r="DI56">
        <v>1</v>
      </c>
      <c r="DJ56" s="41">
        <f t="shared" si="13"/>
        <v>1.0101010101010102E-2</v>
      </c>
      <c r="DM56" s="33" t="s">
        <v>76</v>
      </c>
      <c r="DN56">
        <v>1</v>
      </c>
      <c r="DO56" s="40">
        <f t="shared" si="14"/>
        <v>1.2987012987012988E-2</v>
      </c>
      <c r="DQ56" s="40">
        <f t="shared" si="15"/>
        <v>0</v>
      </c>
      <c r="DR56">
        <v>1</v>
      </c>
      <c r="DS56" s="41">
        <f t="shared" si="16"/>
        <v>1.0101010101010102E-2</v>
      </c>
      <c r="DV56" s="33" t="s">
        <v>92</v>
      </c>
      <c r="DW56">
        <v>1</v>
      </c>
      <c r="DX56" s="40">
        <f t="shared" si="17"/>
        <v>1.2987012987012988E-2</v>
      </c>
      <c r="DZ56" s="40">
        <f t="shared" si="18"/>
        <v>0</v>
      </c>
      <c r="EA56">
        <v>1</v>
      </c>
      <c r="EB56" s="41">
        <f t="shared" si="19"/>
        <v>1.0101010101010102E-2</v>
      </c>
      <c r="EE56" s="34" t="s">
        <v>112</v>
      </c>
      <c r="EF56" s="35">
        <v>2</v>
      </c>
      <c r="EG56" s="40">
        <f t="shared" si="20"/>
        <v>2.5974025974025976E-2</v>
      </c>
      <c r="EH56" s="35"/>
      <c r="EI56" s="40">
        <f t="shared" si="21"/>
        <v>0</v>
      </c>
      <c r="EJ56" s="35">
        <v>2</v>
      </c>
      <c r="EK56" s="41">
        <f t="shared" si="22"/>
        <v>2.0202020202020204E-2</v>
      </c>
      <c r="EM56" s="123"/>
      <c r="EN56" s="122"/>
      <c r="EO56" s="7" t="s">
        <v>95</v>
      </c>
      <c r="EP56" s="9">
        <v>0.49295774647887325</v>
      </c>
      <c r="EQ56" s="9">
        <v>0.61904761904761907</v>
      </c>
      <c r="ER56" s="9">
        <v>0.52173913043478259</v>
      </c>
      <c r="ES56" s="11"/>
      <c r="EW56" s="3" t="s">
        <v>116</v>
      </c>
      <c r="EX56" s="3"/>
      <c r="EY56" s="3"/>
    </row>
    <row r="57" spans="81:155">
      <c r="CC57" s="33" t="s">
        <v>110</v>
      </c>
      <c r="CD57">
        <v>1</v>
      </c>
      <c r="CE57" s="40">
        <f t="shared" si="5"/>
        <v>1.2987012987012988E-2</v>
      </c>
      <c r="CG57" s="40">
        <f t="shared" si="6"/>
        <v>0</v>
      </c>
      <c r="CH57">
        <v>1</v>
      </c>
      <c r="CI57" s="41">
        <f t="shared" si="7"/>
        <v>1.0101010101010102E-2</v>
      </c>
      <c r="CL57" s="34" t="s">
        <v>126</v>
      </c>
      <c r="CM57" s="35">
        <v>3</v>
      </c>
      <c r="CN57" s="40">
        <f t="shared" si="8"/>
        <v>3.896103896103896E-2</v>
      </c>
      <c r="CO57" s="35"/>
      <c r="CP57" s="40">
        <f t="shared" si="9"/>
        <v>0</v>
      </c>
      <c r="CQ57" s="35">
        <v>3</v>
      </c>
      <c r="CR57" s="41">
        <f t="shared" si="10"/>
        <v>3.0303030303030304E-2</v>
      </c>
      <c r="CU57" s="14" t="s">
        <v>137</v>
      </c>
      <c r="CV57" s="37">
        <v>9.8480000000000008</v>
      </c>
      <c r="CW57" s="37"/>
      <c r="CX57" s="37">
        <v>9.8480000000000008</v>
      </c>
      <c r="CY57" s="37">
        <v>1.3284652799377183</v>
      </c>
      <c r="CZ57" s="37"/>
      <c r="DA57" s="37">
        <v>1.3284652799377183</v>
      </c>
      <c r="DD57" s="33" t="s">
        <v>110</v>
      </c>
      <c r="DE57">
        <v>1</v>
      </c>
      <c r="DF57" s="40">
        <f t="shared" si="11"/>
        <v>1.2987012987012988E-2</v>
      </c>
      <c r="DH57" s="40">
        <f t="shared" si="12"/>
        <v>0</v>
      </c>
      <c r="DI57">
        <v>1</v>
      </c>
      <c r="DJ57" s="41">
        <f t="shared" si="13"/>
        <v>1.0101010101010102E-2</v>
      </c>
      <c r="DM57" s="33" t="s">
        <v>79</v>
      </c>
      <c r="DN57">
        <v>1</v>
      </c>
      <c r="DO57" s="40">
        <f t="shared" si="14"/>
        <v>1.2987012987012988E-2</v>
      </c>
      <c r="DQ57" s="40">
        <f t="shared" si="15"/>
        <v>0</v>
      </c>
      <c r="DR57">
        <v>1</v>
      </c>
      <c r="DS57" s="41">
        <f t="shared" si="16"/>
        <v>1.0101010101010102E-2</v>
      </c>
      <c r="DV57" s="33" t="s">
        <v>110</v>
      </c>
      <c r="DW57">
        <v>1</v>
      </c>
      <c r="DX57" s="40">
        <f t="shared" si="17"/>
        <v>1.2987012987012988E-2</v>
      </c>
      <c r="DZ57" s="40">
        <f t="shared" si="18"/>
        <v>0</v>
      </c>
      <c r="EA57">
        <v>1</v>
      </c>
      <c r="EB57" s="41">
        <f t="shared" si="19"/>
        <v>1.0101010101010102E-2</v>
      </c>
      <c r="EE57" s="33" t="s">
        <v>111</v>
      </c>
      <c r="EF57">
        <v>1</v>
      </c>
      <c r="EG57" s="40">
        <f t="shared" si="20"/>
        <v>1.2987012987012988E-2</v>
      </c>
      <c r="EI57" s="40">
        <f t="shared" si="21"/>
        <v>0</v>
      </c>
      <c r="EJ57">
        <v>1</v>
      </c>
      <c r="EK57" s="41">
        <f t="shared" si="22"/>
        <v>1.0101010101010102E-2</v>
      </c>
      <c r="EM57" s="123"/>
      <c r="EN57" s="121" t="s">
        <v>75</v>
      </c>
      <c r="EO57" s="7" t="s">
        <v>11</v>
      </c>
      <c r="EP57" s="8">
        <v>15</v>
      </c>
      <c r="EQ57" s="8">
        <v>6</v>
      </c>
      <c r="ER57" s="8">
        <v>21</v>
      </c>
      <c r="ES57" s="11"/>
    </row>
    <row r="58" spans="81:155" ht="24">
      <c r="CC58" s="34" t="s">
        <v>112</v>
      </c>
      <c r="CD58" s="45">
        <v>2</v>
      </c>
      <c r="CE58" s="40">
        <f t="shared" si="5"/>
        <v>2.5974025974025976E-2</v>
      </c>
      <c r="CF58" s="35"/>
      <c r="CG58" s="40">
        <f t="shared" si="6"/>
        <v>0</v>
      </c>
      <c r="CH58" s="35">
        <v>2</v>
      </c>
      <c r="CI58" s="41">
        <f t="shared" si="7"/>
        <v>2.0202020202020204E-2</v>
      </c>
      <c r="CL58" s="33" t="s">
        <v>75</v>
      </c>
      <c r="CM58">
        <v>1</v>
      </c>
      <c r="CN58" s="40">
        <f t="shared" si="8"/>
        <v>1.2987012987012988E-2</v>
      </c>
      <c r="CP58" s="40">
        <f t="shared" si="9"/>
        <v>0</v>
      </c>
      <c r="CQ58">
        <v>1</v>
      </c>
      <c r="CR58" s="41">
        <f t="shared" si="10"/>
        <v>1.0101010101010102E-2</v>
      </c>
      <c r="CU58" s="14" t="s">
        <v>145</v>
      </c>
      <c r="CV58" s="37">
        <v>8.2799999999999994</v>
      </c>
      <c r="CW58" s="37"/>
      <c r="CX58" s="37">
        <v>8.2799999999999994</v>
      </c>
      <c r="CY58" s="37">
        <v>2.3334523779156116</v>
      </c>
      <c r="CZ58" s="37"/>
      <c r="DA58" s="37">
        <v>2.3334523779156116</v>
      </c>
      <c r="DD58" s="34" t="s">
        <v>112</v>
      </c>
      <c r="DE58" s="35">
        <v>2</v>
      </c>
      <c r="DF58" s="40">
        <f t="shared" si="11"/>
        <v>2.5974025974025976E-2</v>
      </c>
      <c r="DG58" s="35"/>
      <c r="DH58" s="40">
        <f t="shared" si="12"/>
        <v>0</v>
      </c>
      <c r="DI58" s="35">
        <v>2</v>
      </c>
      <c r="DJ58" s="41">
        <f t="shared" si="13"/>
        <v>2.0202020202020204E-2</v>
      </c>
      <c r="DM58" s="34" t="s">
        <v>131</v>
      </c>
      <c r="DN58" s="35"/>
      <c r="DO58" s="40">
        <f t="shared" si="14"/>
        <v>0</v>
      </c>
      <c r="DP58" s="35">
        <v>3</v>
      </c>
      <c r="DQ58" s="40">
        <f t="shared" si="15"/>
        <v>0.13636363636363635</v>
      </c>
      <c r="DR58" s="35">
        <v>3</v>
      </c>
      <c r="DS58" s="41">
        <f t="shared" si="16"/>
        <v>3.0303030303030304E-2</v>
      </c>
      <c r="DV58" s="34" t="s">
        <v>112</v>
      </c>
      <c r="DW58" s="35">
        <v>2</v>
      </c>
      <c r="DX58" s="40">
        <f t="shared" si="17"/>
        <v>2.5974025974025976E-2</v>
      </c>
      <c r="DY58" s="35"/>
      <c r="DZ58" s="40">
        <f t="shared" si="18"/>
        <v>0</v>
      </c>
      <c r="EA58" s="35">
        <v>2</v>
      </c>
      <c r="EB58" s="41">
        <f t="shared" si="19"/>
        <v>2.0202020202020204E-2</v>
      </c>
      <c r="EE58" s="33" t="s">
        <v>103</v>
      </c>
      <c r="EF58">
        <v>1</v>
      </c>
      <c r="EG58" s="40">
        <f t="shared" si="20"/>
        <v>1.2987012987012988E-2</v>
      </c>
      <c r="EI58" s="40">
        <f t="shared" si="21"/>
        <v>0</v>
      </c>
      <c r="EJ58">
        <v>1</v>
      </c>
      <c r="EK58" s="41">
        <f t="shared" si="22"/>
        <v>1.0101010101010102E-2</v>
      </c>
      <c r="EM58" s="123"/>
      <c r="EN58" s="122"/>
      <c r="EO58" s="7" t="s">
        <v>95</v>
      </c>
      <c r="EP58" s="9">
        <v>0.21126760563380281</v>
      </c>
      <c r="EQ58" s="9">
        <v>0.2857142857142857</v>
      </c>
      <c r="ER58" s="9">
        <v>0.22826086956521738</v>
      </c>
      <c r="ES58" s="11"/>
    </row>
    <row r="59" spans="81:155">
      <c r="CC59" s="33" t="s">
        <v>74</v>
      </c>
      <c r="CD59">
        <v>1</v>
      </c>
      <c r="CE59" s="40">
        <f t="shared" si="5"/>
        <v>1.2987012987012988E-2</v>
      </c>
      <c r="CG59" s="40">
        <f t="shared" si="6"/>
        <v>0</v>
      </c>
      <c r="CH59">
        <v>1</v>
      </c>
      <c r="CI59" s="41">
        <f t="shared" si="7"/>
        <v>1.0101010101010102E-2</v>
      </c>
      <c r="CL59" s="33" t="s">
        <v>93</v>
      </c>
      <c r="CM59">
        <v>1</v>
      </c>
      <c r="CN59" s="40">
        <f t="shared" si="8"/>
        <v>1.2987012987012988E-2</v>
      </c>
      <c r="CP59" s="40">
        <f t="shared" si="9"/>
        <v>0</v>
      </c>
      <c r="CQ59">
        <v>1</v>
      </c>
      <c r="CR59" s="41">
        <f t="shared" si="10"/>
        <v>1.0101010101010102E-2</v>
      </c>
      <c r="CU59" s="14" t="s">
        <v>156</v>
      </c>
      <c r="CV59" s="37">
        <v>7.6599999999999993</v>
      </c>
      <c r="CW59" s="37"/>
      <c r="CX59" s="37">
        <v>7.6599999999999993</v>
      </c>
      <c r="CY59" s="37">
        <v>4.1847700056275503</v>
      </c>
      <c r="CZ59" s="37"/>
      <c r="DA59" s="37">
        <v>4.1847700056275503</v>
      </c>
      <c r="DD59" s="33" t="s">
        <v>74</v>
      </c>
      <c r="DE59">
        <v>1</v>
      </c>
      <c r="DF59" s="40">
        <f t="shared" si="11"/>
        <v>1.2987012987012988E-2</v>
      </c>
      <c r="DH59" s="40">
        <f t="shared" si="12"/>
        <v>0</v>
      </c>
      <c r="DI59">
        <v>1</v>
      </c>
      <c r="DJ59" s="41">
        <f t="shared" si="13"/>
        <v>1.0101010101010102E-2</v>
      </c>
      <c r="DM59" s="33" t="s">
        <v>91</v>
      </c>
      <c r="DO59" s="40">
        <f t="shared" si="14"/>
        <v>0</v>
      </c>
      <c r="DP59">
        <v>2</v>
      </c>
      <c r="DQ59" s="40">
        <f t="shared" si="15"/>
        <v>9.0909090909090912E-2</v>
      </c>
      <c r="DR59">
        <v>2</v>
      </c>
      <c r="DS59" s="41">
        <f t="shared" si="16"/>
        <v>2.0202020202020204E-2</v>
      </c>
      <c r="DV59" s="33" t="s">
        <v>74</v>
      </c>
      <c r="DW59">
        <v>1</v>
      </c>
      <c r="DX59" s="40">
        <f t="shared" si="17"/>
        <v>1.2987012987012988E-2</v>
      </c>
      <c r="DZ59" s="40">
        <f t="shared" si="18"/>
        <v>0</v>
      </c>
      <c r="EA59">
        <v>1</v>
      </c>
      <c r="EB59" s="41">
        <f t="shared" si="19"/>
        <v>1.0101010101010102E-2</v>
      </c>
      <c r="EE59" s="34" t="s">
        <v>135</v>
      </c>
      <c r="EF59" s="35"/>
      <c r="EG59" s="40">
        <f t="shared" si="20"/>
        <v>0</v>
      </c>
      <c r="EH59" s="35">
        <v>3</v>
      </c>
      <c r="EI59" s="40">
        <f t="shared" si="21"/>
        <v>0.13636363636363635</v>
      </c>
      <c r="EJ59" s="35">
        <v>3</v>
      </c>
      <c r="EK59" s="41">
        <f t="shared" si="22"/>
        <v>3.0303030303030304E-2</v>
      </c>
      <c r="EM59" s="123"/>
      <c r="EN59" s="121" t="s">
        <v>116</v>
      </c>
      <c r="EO59" s="7" t="s">
        <v>11</v>
      </c>
      <c r="EP59" s="8">
        <v>2</v>
      </c>
      <c r="EQ59" s="8">
        <v>0</v>
      </c>
      <c r="ER59" s="8">
        <v>2</v>
      </c>
      <c r="ES59" s="11"/>
    </row>
    <row r="60" spans="81:155" ht="24">
      <c r="CC60" s="33" t="s">
        <v>92</v>
      </c>
      <c r="CD60">
        <v>1</v>
      </c>
      <c r="CE60" s="40">
        <f t="shared" si="5"/>
        <v>1.2987012987012988E-2</v>
      </c>
      <c r="CG60" s="40">
        <f t="shared" si="6"/>
        <v>0</v>
      </c>
      <c r="CH60">
        <v>1</v>
      </c>
      <c r="CI60" s="41">
        <f t="shared" si="7"/>
        <v>1.0101010101010102E-2</v>
      </c>
      <c r="CL60" s="33" t="s">
        <v>102</v>
      </c>
      <c r="CM60">
        <v>1</v>
      </c>
      <c r="CN60" s="40">
        <f t="shared" si="8"/>
        <v>1.2987012987012988E-2</v>
      </c>
      <c r="CP60" s="40">
        <f t="shared" si="9"/>
        <v>0</v>
      </c>
      <c r="CQ60">
        <v>1</v>
      </c>
      <c r="CR60" s="41">
        <f t="shared" si="10"/>
        <v>1.0101010101010102E-2</v>
      </c>
      <c r="CU60" s="14" t="s">
        <v>162</v>
      </c>
      <c r="CV60" s="37"/>
      <c r="CW60" s="37">
        <v>7.1749999999999998</v>
      </c>
      <c r="CX60" s="37">
        <v>7.1749999999999998</v>
      </c>
      <c r="CY60" s="37"/>
      <c r="CZ60" s="37">
        <v>0.24748737341529392</v>
      </c>
      <c r="DA60" s="37">
        <v>0.24748737341529392</v>
      </c>
      <c r="DD60" s="33" t="s">
        <v>110</v>
      </c>
      <c r="DE60">
        <v>1</v>
      </c>
      <c r="DF60" s="40">
        <f t="shared" si="11"/>
        <v>1.2987012987012988E-2</v>
      </c>
      <c r="DH60" s="40">
        <f t="shared" si="12"/>
        <v>0</v>
      </c>
      <c r="DI60">
        <v>1</v>
      </c>
      <c r="DJ60" s="41">
        <f t="shared" si="13"/>
        <v>1.0101010101010102E-2</v>
      </c>
      <c r="DM60" s="33" t="s">
        <v>76</v>
      </c>
      <c r="DO60" s="40">
        <f t="shared" si="14"/>
        <v>0</v>
      </c>
      <c r="DP60">
        <v>1</v>
      </c>
      <c r="DQ60" s="40">
        <f t="shared" si="15"/>
        <v>4.5454545454545456E-2</v>
      </c>
      <c r="DR60">
        <v>1</v>
      </c>
      <c r="DS60" s="41">
        <f t="shared" si="16"/>
        <v>1.0101010101010102E-2</v>
      </c>
      <c r="DV60" s="33" t="s">
        <v>92</v>
      </c>
      <c r="DW60">
        <v>1</v>
      </c>
      <c r="DX60" s="40">
        <f t="shared" si="17"/>
        <v>1.2987012987012988E-2</v>
      </c>
      <c r="DZ60" s="40">
        <f t="shared" si="18"/>
        <v>0</v>
      </c>
      <c r="EA60">
        <v>1</v>
      </c>
      <c r="EB60" s="41">
        <f t="shared" si="19"/>
        <v>1.0101010101010102E-2</v>
      </c>
      <c r="EE60" s="33" t="s">
        <v>77</v>
      </c>
      <c r="EG60" s="40">
        <f t="shared" si="20"/>
        <v>0</v>
      </c>
      <c r="EH60">
        <v>3</v>
      </c>
      <c r="EI60" s="40">
        <f t="shared" si="21"/>
        <v>0.13636363636363635</v>
      </c>
      <c r="EJ60">
        <v>3</v>
      </c>
      <c r="EK60" s="41">
        <f t="shared" si="22"/>
        <v>3.0303030303030304E-2</v>
      </c>
      <c r="EM60" s="122"/>
      <c r="EN60" s="122"/>
      <c r="EO60" s="7" t="s">
        <v>95</v>
      </c>
      <c r="EP60" s="9">
        <v>2.8169014084507046E-2</v>
      </c>
      <c r="EQ60" s="9">
        <v>0</v>
      </c>
      <c r="ER60" s="9">
        <v>2.1739130434782608E-2</v>
      </c>
      <c r="ES60" s="11"/>
    </row>
    <row r="61" spans="81:155">
      <c r="CC61" s="34" t="s">
        <v>135</v>
      </c>
      <c r="CD61" s="35"/>
      <c r="CE61" s="40">
        <f t="shared" si="5"/>
        <v>0</v>
      </c>
      <c r="CF61" s="35">
        <v>3</v>
      </c>
      <c r="CG61" s="40">
        <f t="shared" si="6"/>
        <v>0.13636363636363635</v>
      </c>
      <c r="CH61" s="35">
        <v>3</v>
      </c>
      <c r="CI61" s="41">
        <f t="shared" si="7"/>
        <v>3.0303030303030304E-2</v>
      </c>
      <c r="CL61" s="34" t="s">
        <v>153</v>
      </c>
      <c r="CM61" s="35"/>
      <c r="CN61" s="40">
        <f t="shared" si="8"/>
        <v>0</v>
      </c>
      <c r="CO61" s="35">
        <v>3</v>
      </c>
      <c r="CP61" s="40">
        <f t="shared" si="9"/>
        <v>0.13636363636363635</v>
      </c>
      <c r="CQ61" s="35">
        <v>3</v>
      </c>
      <c r="CR61" s="41">
        <f t="shared" si="10"/>
        <v>3.0303030303030304E-2</v>
      </c>
      <c r="CU61" s="14" t="s">
        <v>151</v>
      </c>
      <c r="CV61" s="37"/>
      <c r="CW61" s="37">
        <v>8.73</v>
      </c>
      <c r="CX61" s="37">
        <v>8.73</v>
      </c>
      <c r="CY61" s="37"/>
      <c r="CZ61" s="37">
        <v>0</v>
      </c>
      <c r="DA61" s="37">
        <v>0</v>
      </c>
      <c r="DD61" s="34" t="s">
        <v>135</v>
      </c>
      <c r="DE61" s="35"/>
      <c r="DF61" s="40">
        <f t="shared" si="11"/>
        <v>0</v>
      </c>
      <c r="DG61" s="35">
        <v>3</v>
      </c>
      <c r="DH61" s="40">
        <f t="shared" si="12"/>
        <v>0.13636363636363635</v>
      </c>
      <c r="DI61" s="35">
        <v>3</v>
      </c>
      <c r="DJ61" s="41">
        <f t="shared" si="13"/>
        <v>3.0303030303030304E-2</v>
      </c>
      <c r="DM61" s="34" t="s">
        <v>147</v>
      </c>
      <c r="DN61" s="35"/>
      <c r="DO61" s="40">
        <f t="shared" si="14"/>
        <v>0</v>
      </c>
      <c r="DP61" s="35">
        <v>3</v>
      </c>
      <c r="DQ61" s="40">
        <f t="shared" si="15"/>
        <v>0.13636363636363635</v>
      </c>
      <c r="DR61" s="35">
        <v>3</v>
      </c>
      <c r="DS61" s="41">
        <f t="shared" si="16"/>
        <v>3.0303030303030304E-2</v>
      </c>
      <c r="DV61" s="34" t="s">
        <v>135</v>
      </c>
      <c r="DW61" s="35"/>
      <c r="DX61" s="40">
        <f t="shared" si="17"/>
        <v>0</v>
      </c>
      <c r="DY61" s="35">
        <v>3</v>
      </c>
      <c r="DZ61" s="40">
        <f t="shared" si="18"/>
        <v>0.13636363636363635</v>
      </c>
      <c r="EA61" s="35">
        <v>3</v>
      </c>
      <c r="EB61" s="41">
        <f t="shared" si="19"/>
        <v>3.0303030303030304E-2</v>
      </c>
      <c r="EE61" s="34" t="s">
        <v>126</v>
      </c>
      <c r="EF61" s="35">
        <v>3</v>
      </c>
      <c r="EG61" s="40">
        <f t="shared" si="20"/>
        <v>3.896103896103896E-2</v>
      </c>
      <c r="EH61" s="35"/>
      <c r="EI61" s="40">
        <f t="shared" si="21"/>
        <v>0</v>
      </c>
      <c r="EJ61" s="35">
        <v>3</v>
      </c>
      <c r="EK61" s="41">
        <f t="shared" si="22"/>
        <v>3.0303030303030304E-2</v>
      </c>
      <c r="EM61" s="7" t="s">
        <v>35</v>
      </c>
      <c r="EN61" s="7"/>
      <c r="EO61" s="7" t="s">
        <v>11</v>
      </c>
      <c r="EP61" s="8">
        <v>71</v>
      </c>
      <c r="EQ61" s="8">
        <v>21</v>
      </c>
      <c r="ER61" s="8">
        <v>92</v>
      </c>
      <c r="ES61" s="11"/>
    </row>
    <row r="62" spans="81:155" ht="24">
      <c r="CC62" s="33" t="s">
        <v>74</v>
      </c>
      <c r="CE62" s="40">
        <f t="shared" si="5"/>
        <v>0</v>
      </c>
      <c r="CF62">
        <v>1</v>
      </c>
      <c r="CG62" s="40">
        <f t="shared" si="6"/>
        <v>4.5454545454545456E-2</v>
      </c>
      <c r="CH62">
        <v>1</v>
      </c>
      <c r="CI62" s="41">
        <f t="shared" si="7"/>
        <v>1.0101010101010102E-2</v>
      </c>
      <c r="CL62" s="33" t="s">
        <v>75</v>
      </c>
      <c r="CN62" s="40">
        <f t="shared" si="8"/>
        <v>0</v>
      </c>
      <c r="CO62">
        <v>2</v>
      </c>
      <c r="CP62" s="40">
        <f t="shared" si="9"/>
        <v>9.0909090909090912E-2</v>
      </c>
      <c r="CQ62">
        <v>2</v>
      </c>
      <c r="CR62" s="41">
        <f t="shared" si="10"/>
        <v>2.0202020202020204E-2</v>
      </c>
      <c r="CT62" s="42" t="s">
        <v>173</v>
      </c>
      <c r="CU62" s="14">
        <v>12</v>
      </c>
      <c r="CV62" s="37">
        <v>6.9733333333333336</v>
      </c>
      <c r="CW62" s="37"/>
      <c r="CX62" s="37">
        <v>6.9733333333333336</v>
      </c>
      <c r="CY62" s="37">
        <v>0.76787585802218727</v>
      </c>
      <c r="CZ62" s="37"/>
      <c r="DA62" s="37">
        <v>0.76787585802218727</v>
      </c>
      <c r="DD62" s="33" t="s">
        <v>74</v>
      </c>
      <c r="DF62" s="40">
        <f t="shared" si="11"/>
        <v>0</v>
      </c>
      <c r="DG62">
        <v>1</v>
      </c>
      <c r="DH62" s="40">
        <f t="shared" si="12"/>
        <v>4.5454545454545456E-2</v>
      </c>
      <c r="DI62">
        <v>1</v>
      </c>
      <c r="DJ62" s="41">
        <f t="shared" si="13"/>
        <v>1.0101010101010102E-2</v>
      </c>
      <c r="DM62" s="33" t="s">
        <v>91</v>
      </c>
      <c r="DO62" s="40">
        <f t="shared" si="14"/>
        <v>0</v>
      </c>
      <c r="DP62">
        <v>1</v>
      </c>
      <c r="DQ62" s="40">
        <f t="shared" si="15"/>
        <v>4.5454545454545456E-2</v>
      </c>
      <c r="DR62">
        <v>1</v>
      </c>
      <c r="DS62" s="41">
        <f t="shared" si="16"/>
        <v>1.0101010101010102E-2</v>
      </c>
      <c r="DV62" s="33" t="s">
        <v>74</v>
      </c>
      <c r="DX62" s="40">
        <f t="shared" si="17"/>
        <v>0</v>
      </c>
      <c r="DY62">
        <v>1</v>
      </c>
      <c r="DZ62" s="40">
        <f t="shared" si="18"/>
        <v>4.5454545454545456E-2</v>
      </c>
      <c r="EA62">
        <v>1</v>
      </c>
      <c r="EB62" s="41">
        <f t="shared" si="19"/>
        <v>1.0101010101010102E-2</v>
      </c>
      <c r="EE62" s="33" t="s">
        <v>111</v>
      </c>
      <c r="EF62">
        <v>2</v>
      </c>
      <c r="EG62" s="40">
        <f t="shared" si="20"/>
        <v>2.5974025974025976E-2</v>
      </c>
      <c r="EI62" s="40">
        <f t="shared" si="21"/>
        <v>0</v>
      </c>
      <c r="EJ62">
        <v>2</v>
      </c>
      <c r="EK62" s="41">
        <f t="shared" si="22"/>
        <v>2.0202020202020204E-2</v>
      </c>
      <c r="EM62" s="7"/>
      <c r="EN62" s="7"/>
      <c r="EO62" s="7" t="s">
        <v>95</v>
      </c>
      <c r="EP62" s="9">
        <v>1</v>
      </c>
      <c r="EQ62" s="9">
        <v>1</v>
      </c>
      <c r="ER62" s="9">
        <v>1</v>
      </c>
      <c r="ES62" s="12"/>
    </row>
    <row r="63" spans="81:155">
      <c r="CC63" s="33" t="s">
        <v>92</v>
      </c>
      <c r="CE63" s="40">
        <f t="shared" si="5"/>
        <v>0</v>
      </c>
      <c r="CF63">
        <v>1</v>
      </c>
      <c r="CG63" s="40">
        <f t="shared" si="6"/>
        <v>4.5454545454545456E-2</v>
      </c>
      <c r="CH63">
        <v>1</v>
      </c>
      <c r="CI63" s="41">
        <f t="shared" si="7"/>
        <v>1.0101010101010102E-2</v>
      </c>
      <c r="CL63" s="33" t="s">
        <v>93</v>
      </c>
      <c r="CN63" s="40">
        <f t="shared" si="8"/>
        <v>0</v>
      </c>
      <c r="CO63">
        <v>1</v>
      </c>
      <c r="CP63" s="40">
        <f t="shared" si="9"/>
        <v>4.5454545454545456E-2</v>
      </c>
      <c r="CQ63">
        <v>1</v>
      </c>
      <c r="CR63" s="41">
        <f t="shared" si="10"/>
        <v>1.0101010101010102E-2</v>
      </c>
      <c r="CU63" s="14">
        <v>14</v>
      </c>
      <c r="CV63" s="37">
        <v>6.24</v>
      </c>
      <c r="CW63" s="37"/>
      <c r="CX63" s="37">
        <v>6.24</v>
      </c>
      <c r="CY63" s="37">
        <v>0</v>
      </c>
      <c r="CZ63" s="37"/>
      <c r="DA63" s="37">
        <v>0</v>
      </c>
      <c r="DD63" s="33" t="s">
        <v>92</v>
      </c>
      <c r="DF63" s="40">
        <f t="shared" si="11"/>
        <v>0</v>
      </c>
      <c r="DG63">
        <v>1</v>
      </c>
      <c r="DH63" s="40">
        <f t="shared" si="12"/>
        <v>4.5454545454545456E-2</v>
      </c>
      <c r="DI63">
        <v>1</v>
      </c>
      <c r="DJ63" s="41">
        <f t="shared" si="13"/>
        <v>1.0101010101010102E-2</v>
      </c>
      <c r="DM63" s="33" t="s">
        <v>76</v>
      </c>
      <c r="DO63" s="40">
        <f t="shared" si="14"/>
        <v>0</v>
      </c>
      <c r="DP63">
        <v>2</v>
      </c>
      <c r="DQ63" s="40">
        <f t="shared" si="15"/>
        <v>9.0909090909090912E-2</v>
      </c>
      <c r="DR63">
        <v>2</v>
      </c>
      <c r="DS63" s="41">
        <f t="shared" si="16"/>
        <v>2.0202020202020204E-2</v>
      </c>
      <c r="DV63" s="33" t="s">
        <v>92</v>
      </c>
      <c r="DX63" s="40">
        <f t="shared" si="17"/>
        <v>0</v>
      </c>
      <c r="DY63">
        <v>1</v>
      </c>
      <c r="DZ63" s="40">
        <f t="shared" si="18"/>
        <v>4.5454545454545456E-2</v>
      </c>
      <c r="EA63">
        <v>1</v>
      </c>
      <c r="EB63" s="41">
        <f t="shared" si="19"/>
        <v>1.0101010101010102E-2</v>
      </c>
      <c r="EE63" s="33" t="s">
        <v>103</v>
      </c>
      <c r="EF63">
        <v>1</v>
      </c>
      <c r="EG63" s="40">
        <f t="shared" si="20"/>
        <v>1.2987012987012988E-2</v>
      </c>
      <c r="EI63" s="40">
        <f t="shared" si="21"/>
        <v>0</v>
      </c>
      <c r="EJ63">
        <v>1</v>
      </c>
      <c r="EK63" s="41">
        <f t="shared" si="22"/>
        <v>1.0101010101010102E-2</v>
      </c>
      <c r="EM63" s="5"/>
      <c r="EN63" s="5"/>
      <c r="EO63" s="5"/>
      <c r="EP63" s="5"/>
      <c r="EQ63" s="5"/>
      <c r="ER63" s="5"/>
      <c r="ES63" s="5"/>
    </row>
    <row r="64" spans="81:155">
      <c r="CC64" s="33" t="s">
        <v>110</v>
      </c>
      <c r="CE64" s="40">
        <f t="shared" si="5"/>
        <v>0</v>
      </c>
      <c r="CF64">
        <v>1</v>
      </c>
      <c r="CG64" s="40">
        <f t="shared" si="6"/>
        <v>4.5454545454545456E-2</v>
      </c>
      <c r="CH64">
        <v>1</v>
      </c>
      <c r="CI64" s="41">
        <f t="shared" si="7"/>
        <v>1.0101010101010102E-2</v>
      </c>
      <c r="CL64" s="34" t="s">
        <v>142</v>
      </c>
      <c r="CM64" s="35">
        <v>2</v>
      </c>
      <c r="CN64" s="40">
        <f t="shared" si="8"/>
        <v>2.5974025974025976E-2</v>
      </c>
      <c r="CO64" s="35"/>
      <c r="CP64" s="40">
        <f t="shared" si="9"/>
        <v>0</v>
      </c>
      <c r="CQ64" s="35">
        <v>2</v>
      </c>
      <c r="CR64" s="41">
        <f t="shared" si="10"/>
        <v>2.0202020202020204E-2</v>
      </c>
      <c r="CU64" s="14">
        <v>22</v>
      </c>
      <c r="CV64" s="37">
        <v>4.8033333333333337</v>
      </c>
      <c r="CW64" s="37"/>
      <c r="CX64" s="37">
        <v>4.8033333333333337</v>
      </c>
      <c r="CY64" s="37">
        <v>0.9237604307034003</v>
      </c>
      <c r="CZ64" s="37"/>
      <c r="DA64" s="37">
        <v>0.9237604307034003</v>
      </c>
      <c r="DD64" s="33" t="s">
        <v>110</v>
      </c>
      <c r="DF64" s="40">
        <f t="shared" si="11"/>
        <v>0</v>
      </c>
      <c r="DG64">
        <v>1</v>
      </c>
      <c r="DH64" s="40">
        <f t="shared" si="12"/>
        <v>4.5454545454545456E-2</v>
      </c>
      <c r="DI64">
        <v>1</v>
      </c>
      <c r="DJ64" s="41">
        <f t="shared" si="13"/>
        <v>1.0101010101010102E-2</v>
      </c>
      <c r="DM64" s="34" t="s">
        <v>137</v>
      </c>
      <c r="DN64" s="35">
        <v>5</v>
      </c>
      <c r="DO64" s="40">
        <f t="shared" si="14"/>
        <v>6.4935064935064929E-2</v>
      </c>
      <c r="DP64" s="35"/>
      <c r="DQ64" s="40">
        <f t="shared" si="15"/>
        <v>0</v>
      </c>
      <c r="DR64" s="35">
        <v>5</v>
      </c>
      <c r="DS64" s="41">
        <f t="shared" si="16"/>
        <v>5.0505050505050504E-2</v>
      </c>
      <c r="DV64" s="33" t="s">
        <v>110</v>
      </c>
      <c r="DX64" s="40">
        <f t="shared" si="17"/>
        <v>0</v>
      </c>
      <c r="DY64">
        <v>1</v>
      </c>
      <c r="DZ64" s="40">
        <f t="shared" si="18"/>
        <v>4.5454545454545456E-2</v>
      </c>
      <c r="EA64">
        <v>1</v>
      </c>
      <c r="EB64" s="41">
        <f t="shared" si="19"/>
        <v>1.0101010101010102E-2</v>
      </c>
      <c r="EE64" s="34" t="s">
        <v>153</v>
      </c>
      <c r="EF64" s="35"/>
      <c r="EG64" s="40">
        <f t="shared" si="20"/>
        <v>0</v>
      </c>
      <c r="EH64" s="35">
        <v>3</v>
      </c>
      <c r="EI64" s="40">
        <f t="shared" si="21"/>
        <v>0.13636363636363635</v>
      </c>
      <c r="EJ64" s="35">
        <v>3</v>
      </c>
      <c r="EK64" s="41">
        <f t="shared" si="22"/>
        <v>3.0303030303030304E-2</v>
      </c>
      <c r="EM64" s="131" t="s">
        <v>174</v>
      </c>
      <c r="EN64" s="132"/>
      <c r="EO64" s="133"/>
      <c r="EP64" s="128" t="s">
        <v>34</v>
      </c>
      <c r="EQ64" s="129"/>
      <c r="ER64" s="126" t="s">
        <v>35</v>
      </c>
      <c r="ES64" s="124" t="s">
        <v>36</v>
      </c>
    </row>
    <row r="65" spans="81:149" ht="24.75">
      <c r="CC65" s="34" t="s">
        <v>126</v>
      </c>
      <c r="CD65" s="45">
        <v>3</v>
      </c>
      <c r="CE65" s="40">
        <f t="shared" si="5"/>
        <v>3.896103896103896E-2</v>
      </c>
      <c r="CF65" s="35"/>
      <c r="CG65" s="40">
        <f t="shared" si="6"/>
        <v>0</v>
      </c>
      <c r="CH65" s="35">
        <v>3</v>
      </c>
      <c r="CI65" s="41">
        <f t="shared" si="7"/>
        <v>3.0303030303030304E-2</v>
      </c>
      <c r="CL65" s="33" t="s">
        <v>93</v>
      </c>
      <c r="CM65">
        <v>2</v>
      </c>
      <c r="CN65" s="40">
        <f t="shared" si="8"/>
        <v>2.5974025974025976E-2</v>
      </c>
      <c r="CP65" s="40">
        <f t="shared" si="9"/>
        <v>0</v>
      </c>
      <c r="CQ65">
        <v>2</v>
      </c>
      <c r="CR65" s="41">
        <f t="shared" si="10"/>
        <v>2.0202020202020204E-2</v>
      </c>
      <c r="CU65" s="14">
        <v>23</v>
      </c>
      <c r="CV65" s="37">
        <v>6.4350000000000005</v>
      </c>
      <c r="CW65" s="37"/>
      <c r="CX65" s="37">
        <v>6.4350000000000005</v>
      </c>
      <c r="CY65" s="37">
        <v>2.0435385976291198</v>
      </c>
      <c r="CZ65" s="37"/>
      <c r="DA65" s="37">
        <v>2.0435385976291198</v>
      </c>
      <c r="DD65" s="34" t="s">
        <v>126</v>
      </c>
      <c r="DE65" s="35">
        <v>3</v>
      </c>
      <c r="DF65" s="40">
        <f t="shared" si="11"/>
        <v>3.896103896103896E-2</v>
      </c>
      <c r="DG65" s="35"/>
      <c r="DH65" s="40">
        <f t="shared" si="12"/>
        <v>0</v>
      </c>
      <c r="DI65" s="35">
        <v>3</v>
      </c>
      <c r="DJ65" s="41">
        <f t="shared" si="13"/>
        <v>3.0303030303030304E-2</v>
      </c>
      <c r="DM65" s="33" t="s">
        <v>76</v>
      </c>
      <c r="DN65">
        <v>5</v>
      </c>
      <c r="DO65" s="40">
        <f t="shared" si="14"/>
        <v>6.4935064935064929E-2</v>
      </c>
      <c r="DQ65" s="40">
        <f t="shared" si="15"/>
        <v>0</v>
      </c>
      <c r="DR65">
        <v>5</v>
      </c>
      <c r="DS65" s="41">
        <f t="shared" si="16"/>
        <v>5.0505050505050504E-2</v>
      </c>
      <c r="DV65" s="34" t="s">
        <v>126</v>
      </c>
      <c r="DW65" s="35">
        <v>3</v>
      </c>
      <c r="DX65" s="40">
        <f t="shared" si="17"/>
        <v>3.896103896103896E-2</v>
      </c>
      <c r="DY65" s="35"/>
      <c r="DZ65" s="40">
        <f t="shared" si="18"/>
        <v>0</v>
      </c>
      <c r="EA65" s="35">
        <v>3</v>
      </c>
      <c r="EB65" s="41">
        <f t="shared" si="19"/>
        <v>3.0303030303030304E-2</v>
      </c>
      <c r="EE65" s="33" t="s">
        <v>94</v>
      </c>
      <c r="EG65" s="40">
        <f t="shared" si="20"/>
        <v>0</v>
      </c>
      <c r="EH65">
        <v>2</v>
      </c>
      <c r="EI65" s="40">
        <f t="shared" si="21"/>
        <v>9.0909090909090912E-2</v>
      </c>
      <c r="EJ65">
        <v>2</v>
      </c>
      <c r="EK65" s="41">
        <f t="shared" si="22"/>
        <v>2.0202020202020204E-2</v>
      </c>
      <c r="EM65" s="134"/>
      <c r="EN65" s="135"/>
      <c r="EO65" s="136"/>
      <c r="EP65" s="6" t="s">
        <v>20</v>
      </c>
      <c r="EQ65" s="6" t="s">
        <v>31</v>
      </c>
      <c r="ER65" s="127"/>
      <c r="ES65" s="125"/>
    </row>
    <row r="66" spans="81:149">
      <c r="CC66" s="33" t="s">
        <v>74</v>
      </c>
      <c r="CD66">
        <v>1</v>
      </c>
      <c r="CE66" s="40">
        <f t="shared" si="5"/>
        <v>1.2987012987012988E-2</v>
      </c>
      <c r="CG66" s="40">
        <f t="shared" si="6"/>
        <v>0</v>
      </c>
      <c r="CH66">
        <v>1</v>
      </c>
      <c r="CI66" s="41">
        <f t="shared" si="7"/>
        <v>1.0101010101010102E-2</v>
      </c>
      <c r="CL66" s="34" t="s">
        <v>131</v>
      </c>
      <c r="CM66" s="35"/>
      <c r="CN66" s="40">
        <f t="shared" si="8"/>
        <v>0</v>
      </c>
      <c r="CO66" s="35">
        <v>3</v>
      </c>
      <c r="CP66" s="40">
        <f t="shared" si="9"/>
        <v>0.13636363636363635</v>
      </c>
      <c r="CQ66" s="35">
        <v>3</v>
      </c>
      <c r="CR66" s="41">
        <f t="shared" si="10"/>
        <v>3.0303030303030304E-2</v>
      </c>
      <c r="CU66" s="14">
        <v>24</v>
      </c>
      <c r="CV66" s="37">
        <v>6.64</v>
      </c>
      <c r="CW66" s="37"/>
      <c r="CX66" s="37">
        <v>6.64</v>
      </c>
      <c r="CY66" s="37">
        <v>0</v>
      </c>
      <c r="CZ66" s="37"/>
      <c r="DA66" s="37">
        <v>0</v>
      </c>
      <c r="DD66" s="33" t="s">
        <v>74</v>
      </c>
      <c r="DE66">
        <v>1</v>
      </c>
      <c r="DF66" s="40">
        <f t="shared" si="11"/>
        <v>1.2987012987012988E-2</v>
      </c>
      <c r="DH66" s="40">
        <f t="shared" si="12"/>
        <v>0</v>
      </c>
      <c r="DI66">
        <v>1</v>
      </c>
      <c r="DJ66" s="41">
        <f t="shared" si="13"/>
        <v>1.0101010101010102E-2</v>
      </c>
      <c r="DM66" s="34" t="s">
        <v>145</v>
      </c>
      <c r="DN66" s="35">
        <v>2</v>
      </c>
      <c r="DO66" s="40">
        <f t="shared" si="14"/>
        <v>2.5974025974025976E-2</v>
      </c>
      <c r="DP66" s="35"/>
      <c r="DQ66" s="40">
        <f t="shared" si="15"/>
        <v>0</v>
      </c>
      <c r="DR66" s="35">
        <v>2</v>
      </c>
      <c r="DS66" s="41">
        <f t="shared" si="16"/>
        <v>2.0202020202020204E-2</v>
      </c>
      <c r="DV66" s="33" t="s">
        <v>74</v>
      </c>
      <c r="DW66">
        <v>1</v>
      </c>
      <c r="DX66" s="40">
        <f t="shared" si="17"/>
        <v>1.2987012987012988E-2</v>
      </c>
      <c r="DZ66" s="40">
        <f t="shared" si="18"/>
        <v>0</v>
      </c>
      <c r="EA66">
        <v>1</v>
      </c>
      <c r="EB66" s="41">
        <f t="shared" si="19"/>
        <v>1.0101010101010102E-2</v>
      </c>
      <c r="EE66" s="33" t="s">
        <v>103</v>
      </c>
      <c r="EG66" s="40">
        <f t="shared" si="20"/>
        <v>0</v>
      </c>
      <c r="EH66">
        <v>1</v>
      </c>
      <c r="EI66" s="40">
        <f t="shared" si="21"/>
        <v>4.5454545454545456E-2</v>
      </c>
      <c r="EJ66">
        <v>1</v>
      </c>
      <c r="EK66" s="41">
        <f t="shared" si="22"/>
        <v>1.0101010101010102E-2</v>
      </c>
      <c r="EM66" s="121" t="s">
        <v>175</v>
      </c>
      <c r="EN66" s="121" t="s">
        <v>110</v>
      </c>
      <c r="EO66" s="7" t="s">
        <v>11</v>
      </c>
      <c r="EP66" s="8">
        <v>7</v>
      </c>
      <c r="EQ66" s="8">
        <v>5</v>
      </c>
      <c r="ER66" s="8">
        <v>12</v>
      </c>
      <c r="ES66" s="10">
        <v>0.21555102765377121</v>
      </c>
    </row>
    <row r="67" spans="81:149" ht="24">
      <c r="CC67" s="33" t="s">
        <v>92</v>
      </c>
      <c r="CD67">
        <v>1</v>
      </c>
      <c r="CE67" s="40">
        <f t="shared" si="5"/>
        <v>1.2987012987012988E-2</v>
      </c>
      <c r="CG67" s="40">
        <f t="shared" si="6"/>
        <v>0</v>
      </c>
      <c r="CH67">
        <v>1</v>
      </c>
      <c r="CI67" s="41">
        <f t="shared" si="7"/>
        <v>1.0101010101010102E-2</v>
      </c>
      <c r="CL67" s="33" t="s">
        <v>75</v>
      </c>
      <c r="CN67" s="40">
        <f t="shared" si="8"/>
        <v>0</v>
      </c>
      <c r="CO67">
        <v>1</v>
      </c>
      <c r="CP67" s="40">
        <f t="shared" si="9"/>
        <v>4.5454545454545456E-2</v>
      </c>
      <c r="CQ67">
        <v>1</v>
      </c>
      <c r="CR67" s="41">
        <f t="shared" si="10"/>
        <v>1.0101010101010102E-2</v>
      </c>
      <c r="CU67" s="14">
        <v>31</v>
      </c>
      <c r="CV67" s="37"/>
      <c r="CW67" s="37"/>
      <c r="CX67" s="37"/>
      <c r="CY67" s="37"/>
      <c r="CZ67" s="37"/>
      <c r="DA67" s="37"/>
      <c r="DD67" s="33" t="s">
        <v>92</v>
      </c>
      <c r="DE67">
        <v>1</v>
      </c>
      <c r="DF67" s="40">
        <f t="shared" si="11"/>
        <v>1.2987012987012988E-2</v>
      </c>
      <c r="DH67" s="40">
        <f t="shared" si="12"/>
        <v>0</v>
      </c>
      <c r="DI67">
        <v>1</v>
      </c>
      <c r="DJ67" s="41">
        <f t="shared" si="13"/>
        <v>1.0101010101010102E-2</v>
      </c>
      <c r="DM67" s="33" t="s">
        <v>76</v>
      </c>
      <c r="DN67">
        <v>2</v>
      </c>
      <c r="DO67" s="40">
        <f t="shared" si="14"/>
        <v>2.5974025974025976E-2</v>
      </c>
      <c r="DQ67" s="40">
        <f t="shared" si="15"/>
        <v>0</v>
      </c>
      <c r="DR67">
        <v>2</v>
      </c>
      <c r="DS67" s="41">
        <f t="shared" si="16"/>
        <v>2.0202020202020204E-2</v>
      </c>
      <c r="DV67" s="33" t="s">
        <v>92</v>
      </c>
      <c r="DW67">
        <v>1</v>
      </c>
      <c r="DX67" s="40">
        <f t="shared" si="17"/>
        <v>1.2987012987012988E-2</v>
      </c>
      <c r="DZ67" s="40">
        <f t="shared" si="18"/>
        <v>0</v>
      </c>
      <c r="EA67">
        <v>1</v>
      </c>
      <c r="EB67" s="41">
        <f t="shared" si="19"/>
        <v>1.0101010101010102E-2</v>
      </c>
      <c r="EE67" s="34" t="s">
        <v>142</v>
      </c>
      <c r="EF67" s="35">
        <v>2</v>
      </c>
      <c r="EG67" s="40">
        <f t="shared" si="20"/>
        <v>2.5974025974025976E-2</v>
      </c>
      <c r="EH67" s="35"/>
      <c r="EI67" s="40">
        <f t="shared" si="21"/>
        <v>0</v>
      </c>
      <c r="EJ67" s="35">
        <v>2</v>
      </c>
      <c r="EK67" s="41">
        <f t="shared" si="22"/>
        <v>2.0202020202020204E-2</v>
      </c>
      <c r="EM67" s="123"/>
      <c r="EN67" s="122"/>
      <c r="EO67" s="7" t="s">
        <v>95</v>
      </c>
      <c r="EP67" s="9">
        <v>9.8591549295774641E-2</v>
      </c>
      <c r="EQ67" s="9">
        <v>0.23809523809523805</v>
      </c>
      <c r="ER67" s="9">
        <v>0.13043478260869565</v>
      </c>
      <c r="ES67" s="11"/>
    </row>
    <row r="68" spans="81:149">
      <c r="CC68" s="33" t="s">
        <v>110</v>
      </c>
      <c r="CD68">
        <v>1</v>
      </c>
      <c r="CE68" s="40">
        <f t="shared" si="5"/>
        <v>1.2987012987012988E-2</v>
      </c>
      <c r="CG68" s="40">
        <f t="shared" si="6"/>
        <v>0</v>
      </c>
      <c r="CH68">
        <v>1</v>
      </c>
      <c r="CI68" s="41">
        <f t="shared" si="7"/>
        <v>1.0101010101010102E-2</v>
      </c>
      <c r="CL68" s="33" t="s">
        <v>93</v>
      </c>
      <c r="CN68" s="40">
        <f t="shared" si="8"/>
        <v>0</v>
      </c>
      <c r="CO68">
        <v>2</v>
      </c>
      <c r="CP68" s="40">
        <f t="shared" si="9"/>
        <v>9.0909090909090912E-2</v>
      </c>
      <c r="CQ68">
        <v>2</v>
      </c>
      <c r="CR68" s="41">
        <f t="shared" si="10"/>
        <v>2.0202020202020204E-2</v>
      </c>
      <c r="CU68" s="14">
        <v>32</v>
      </c>
      <c r="CV68" s="37">
        <v>8</v>
      </c>
      <c r="CW68" s="37"/>
      <c r="CX68" s="37">
        <v>8</v>
      </c>
      <c r="CY68" s="37">
        <v>0</v>
      </c>
      <c r="CZ68" s="37"/>
      <c r="DA68" s="37">
        <v>0</v>
      </c>
      <c r="DD68" s="33" t="s">
        <v>110</v>
      </c>
      <c r="DE68">
        <v>1</v>
      </c>
      <c r="DF68" s="40">
        <f t="shared" si="11"/>
        <v>1.2987012987012988E-2</v>
      </c>
      <c r="DH68" s="40">
        <f t="shared" si="12"/>
        <v>0</v>
      </c>
      <c r="DI68">
        <v>1</v>
      </c>
      <c r="DJ68" s="41">
        <f t="shared" si="13"/>
        <v>1.0101010101010102E-2</v>
      </c>
      <c r="DM68" s="34" t="s">
        <v>156</v>
      </c>
      <c r="DN68" s="35">
        <v>3</v>
      </c>
      <c r="DO68" s="40">
        <f t="shared" si="14"/>
        <v>3.896103896103896E-2</v>
      </c>
      <c r="DP68" s="35"/>
      <c r="DQ68" s="40">
        <f t="shared" si="15"/>
        <v>0</v>
      </c>
      <c r="DR68" s="35">
        <v>3</v>
      </c>
      <c r="DS68" s="41">
        <f t="shared" si="16"/>
        <v>3.0303030303030304E-2</v>
      </c>
      <c r="DV68" s="33" t="s">
        <v>110</v>
      </c>
      <c r="DW68">
        <v>1</v>
      </c>
      <c r="DX68" s="40">
        <f t="shared" si="17"/>
        <v>1.2987012987012988E-2</v>
      </c>
      <c r="DZ68" s="40">
        <f t="shared" si="18"/>
        <v>0</v>
      </c>
      <c r="EA68">
        <v>1</v>
      </c>
      <c r="EB68" s="41">
        <f t="shared" si="19"/>
        <v>1.0101010101010102E-2</v>
      </c>
      <c r="EE68" s="33" t="s">
        <v>77</v>
      </c>
      <c r="EF68">
        <v>1</v>
      </c>
      <c r="EG68" s="40">
        <f t="shared" si="20"/>
        <v>1.2987012987012988E-2</v>
      </c>
      <c r="EI68" s="40">
        <f t="shared" si="21"/>
        <v>0</v>
      </c>
      <c r="EJ68">
        <v>1</v>
      </c>
      <c r="EK68" s="41">
        <f t="shared" si="22"/>
        <v>1.0101010101010102E-2</v>
      </c>
      <c r="EM68" s="123"/>
      <c r="EN68" s="121" t="s">
        <v>92</v>
      </c>
      <c r="EO68" s="7" t="s">
        <v>11</v>
      </c>
      <c r="EP68" s="8">
        <v>27</v>
      </c>
      <c r="EQ68" s="8">
        <v>8</v>
      </c>
      <c r="ER68" s="8">
        <v>35</v>
      </c>
      <c r="ES68" s="11"/>
    </row>
    <row r="69" spans="81:149" ht="24">
      <c r="CC69" s="34" t="s">
        <v>153</v>
      </c>
      <c r="CD69" s="35"/>
      <c r="CE69" s="40">
        <f t="shared" ref="CE69:CE132" si="69">+CD69/77</f>
        <v>0</v>
      </c>
      <c r="CF69" s="35">
        <v>3</v>
      </c>
      <c r="CG69" s="40">
        <f t="shared" ref="CG69:CG132" si="70">+CF69/22</f>
        <v>0.13636363636363635</v>
      </c>
      <c r="CH69" s="35">
        <v>3</v>
      </c>
      <c r="CI69" s="41">
        <f t="shared" ref="CI69:CI132" si="71">+CH69/99</f>
        <v>3.0303030303030304E-2</v>
      </c>
      <c r="CL69" s="34" t="s">
        <v>147</v>
      </c>
      <c r="CM69" s="35"/>
      <c r="CN69" s="40">
        <f t="shared" ref="CN69:CN132" si="72">+CM69/77</f>
        <v>0</v>
      </c>
      <c r="CO69" s="35">
        <v>3</v>
      </c>
      <c r="CP69" s="40">
        <f t="shared" ref="CP69:CP132" si="73">+CO69/22</f>
        <v>0.13636363636363635</v>
      </c>
      <c r="CQ69" s="35">
        <v>3</v>
      </c>
      <c r="CR69" s="41">
        <f t="shared" ref="CR69:CR132" si="74">+CQ69/99</f>
        <v>3.0303030303030304E-2</v>
      </c>
      <c r="CU69" s="14">
        <v>34</v>
      </c>
      <c r="CV69" s="37">
        <v>6.63</v>
      </c>
      <c r="CW69" s="37"/>
      <c r="CX69" s="37">
        <v>6.63</v>
      </c>
      <c r="CY69" s="37">
        <v>1.554445238662336</v>
      </c>
      <c r="CZ69" s="37"/>
      <c r="DA69" s="37">
        <v>1.554445238662336</v>
      </c>
      <c r="DD69" s="34" t="s">
        <v>153</v>
      </c>
      <c r="DE69" s="35"/>
      <c r="DF69" s="40">
        <f t="shared" ref="DF69:DF132" si="75">+DE69/77</f>
        <v>0</v>
      </c>
      <c r="DG69" s="35">
        <v>3</v>
      </c>
      <c r="DH69" s="40">
        <f t="shared" ref="DH69:DH132" si="76">+DG69/22</f>
        <v>0.13636363636363635</v>
      </c>
      <c r="DI69" s="35">
        <v>3</v>
      </c>
      <c r="DJ69" s="41">
        <f t="shared" ref="DJ69:DJ132" si="77">+DI69/99</f>
        <v>3.0303030303030304E-2</v>
      </c>
      <c r="DM69" s="33" t="s">
        <v>76</v>
      </c>
      <c r="DN69">
        <v>3</v>
      </c>
      <c r="DO69" s="40">
        <f t="shared" ref="DO69:DO132" si="78">+DN69/77</f>
        <v>3.896103896103896E-2</v>
      </c>
      <c r="DQ69" s="40">
        <f t="shared" ref="DQ69:DQ132" si="79">+DP69/22</f>
        <v>0</v>
      </c>
      <c r="DR69">
        <v>3</v>
      </c>
      <c r="DS69" s="41">
        <f t="shared" ref="DS69:DS132" si="80">+DR69/99</f>
        <v>3.0303030303030304E-2</v>
      </c>
      <c r="DV69" s="34" t="s">
        <v>153</v>
      </c>
      <c r="DW69" s="35"/>
      <c r="DX69" s="40">
        <f t="shared" ref="DX69:DX132" si="81">+DW69/77</f>
        <v>0</v>
      </c>
      <c r="DY69" s="35">
        <v>3</v>
      </c>
      <c r="DZ69" s="40">
        <f t="shared" ref="DZ69:DZ132" si="82">+DY69/22</f>
        <v>0.13636363636363635</v>
      </c>
      <c r="EA69" s="35">
        <v>3</v>
      </c>
      <c r="EB69" s="41">
        <f t="shared" ref="EB69:EB132" si="83">+EA69/99</f>
        <v>3.0303030303030304E-2</v>
      </c>
      <c r="EE69" s="33" t="s">
        <v>103</v>
      </c>
      <c r="EF69">
        <v>1</v>
      </c>
      <c r="EG69" s="40">
        <f t="shared" ref="EG69:EG132" si="84">+EF69/77</f>
        <v>1.2987012987012988E-2</v>
      </c>
      <c r="EI69" s="40">
        <f t="shared" ref="EI69:EI132" si="85">+EH69/22</f>
        <v>0</v>
      </c>
      <c r="EJ69">
        <v>1</v>
      </c>
      <c r="EK69" s="41">
        <f t="shared" ref="EK69:EK132" si="86">+EJ69/99</f>
        <v>1.0101010101010102E-2</v>
      </c>
      <c r="EM69" s="123"/>
      <c r="EN69" s="122"/>
      <c r="EO69" s="7" t="s">
        <v>95</v>
      </c>
      <c r="EP69" s="9">
        <v>0.38028169014084506</v>
      </c>
      <c r="EQ69" s="9">
        <v>0.38095238095238093</v>
      </c>
      <c r="ER69" s="9">
        <v>0.38043478260869568</v>
      </c>
      <c r="ES69" s="11"/>
    </row>
    <row r="70" spans="81:149">
      <c r="CC70" s="33" t="s">
        <v>74</v>
      </c>
      <c r="CE70" s="40">
        <f t="shared" si="69"/>
        <v>0</v>
      </c>
      <c r="CF70">
        <v>1</v>
      </c>
      <c r="CG70" s="40">
        <f t="shared" si="70"/>
        <v>4.5454545454545456E-2</v>
      </c>
      <c r="CH70">
        <v>1</v>
      </c>
      <c r="CI70" s="41">
        <f t="shared" si="71"/>
        <v>1.0101010101010102E-2</v>
      </c>
      <c r="CL70" s="33" t="s">
        <v>93</v>
      </c>
      <c r="CN70" s="40">
        <f t="shared" si="72"/>
        <v>0</v>
      </c>
      <c r="CO70">
        <v>3</v>
      </c>
      <c r="CP70" s="40">
        <f t="shared" si="73"/>
        <v>0.13636363636363635</v>
      </c>
      <c r="CQ70">
        <v>3</v>
      </c>
      <c r="CR70" s="41">
        <f t="shared" si="74"/>
        <v>3.0303030303030304E-2</v>
      </c>
      <c r="CU70" s="14">
        <v>35</v>
      </c>
      <c r="CV70" s="37">
        <v>5.77</v>
      </c>
      <c r="CW70" s="37"/>
      <c r="CX70" s="37">
        <v>5.77</v>
      </c>
      <c r="CY70" s="37">
        <v>0</v>
      </c>
      <c r="CZ70" s="37"/>
      <c r="DA70" s="37">
        <v>0</v>
      </c>
      <c r="DD70" s="33" t="s">
        <v>74</v>
      </c>
      <c r="DF70" s="40">
        <f t="shared" si="75"/>
        <v>0</v>
      </c>
      <c r="DG70">
        <v>1</v>
      </c>
      <c r="DH70" s="40">
        <f t="shared" si="76"/>
        <v>4.5454545454545456E-2</v>
      </c>
      <c r="DI70">
        <v>1</v>
      </c>
      <c r="DJ70" s="41">
        <f t="shared" si="77"/>
        <v>1.0101010101010102E-2</v>
      </c>
      <c r="DM70" s="34" t="s">
        <v>162</v>
      </c>
      <c r="DN70" s="35"/>
      <c r="DO70" s="40">
        <f t="shared" si="78"/>
        <v>0</v>
      </c>
      <c r="DP70" s="35">
        <v>2</v>
      </c>
      <c r="DQ70" s="40">
        <f t="shared" si="79"/>
        <v>9.0909090909090912E-2</v>
      </c>
      <c r="DR70" s="35">
        <v>2</v>
      </c>
      <c r="DS70" s="41">
        <f t="shared" si="80"/>
        <v>2.0202020202020204E-2</v>
      </c>
      <c r="DV70" s="33" t="s">
        <v>74</v>
      </c>
      <c r="DX70" s="40">
        <f t="shared" si="81"/>
        <v>0</v>
      </c>
      <c r="DY70">
        <v>1</v>
      </c>
      <c r="DZ70" s="40">
        <f t="shared" si="82"/>
        <v>4.5454545454545456E-2</v>
      </c>
      <c r="EA70">
        <v>1</v>
      </c>
      <c r="EB70" s="41">
        <f t="shared" si="83"/>
        <v>1.0101010101010102E-2</v>
      </c>
      <c r="EE70" s="34" t="s">
        <v>131</v>
      </c>
      <c r="EF70" s="35"/>
      <c r="EG70" s="40">
        <f t="shared" si="84"/>
        <v>0</v>
      </c>
      <c r="EH70" s="35">
        <v>3</v>
      </c>
      <c r="EI70" s="40">
        <f t="shared" si="85"/>
        <v>0.13636363636363635</v>
      </c>
      <c r="EJ70" s="35">
        <v>3</v>
      </c>
      <c r="EK70" s="41">
        <f t="shared" si="86"/>
        <v>3.0303030303030304E-2</v>
      </c>
      <c r="EM70" s="123"/>
      <c r="EN70" s="121" t="s">
        <v>74</v>
      </c>
      <c r="EO70" s="7" t="s">
        <v>11</v>
      </c>
      <c r="EP70" s="8">
        <v>37</v>
      </c>
      <c r="EQ70" s="8">
        <v>8</v>
      </c>
      <c r="ER70" s="8">
        <v>45</v>
      </c>
      <c r="ES70" s="11"/>
    </row>
    <row r="71" spans="81:149" ht="24">
      <c r="CC71" s="33" t="s">
        <v>92</v>
      </c>
      <c r="CE71" s="40">
        <f t="shared" si="69"/>
        <v>0</v>
      </c>
      <c r="CF71">
        <v>1</v>
      </c>
      <c r="CG71" s="40">
        <f t="shared" si="70"/>
        <v>4.5454545454545456E-2</v>
      </c>
      <c r="CH71">
        <v>1</v>
      </c>
      <c r="CI71" s="41">
        <f t="shared" si="71"/>
        <v>1.0101010101010102E-2</v>
      </c>
      <c r="CL71" s="34" t="s">
        <v>137</v>
      </c>
      <c r="CM71" s="35">
        <v>5</v>
      </c>
      <c r="CN71" s="40">
        <f t="shared" si="72"/>
        <v>6.4935064935064929E-2</v>
      </c>
      <c r="CO71" s="35"/>
      <c r="CP71" s="40">
        <f t="shared" si="73"/>
        <v>0</v>
      </c>
      <c r="CQ71" s="35">
        <v>5</v>
      </c>
      <c r="CR71" s="41">
        <f t="shared" si="74"/>
        <v>5.0505050505050504E-2</v>
      </c>
      <c r="CU71" s="14">
        <v>37</v>
      </c>
      <c r="CV71" s="37">
        <v>7.97</v>
      </c>
      <c r="CW71" s="37"/>
      <c r="CX71" s="37">
        <v>7.97</v>
      </c>
      <c r="CY71" s="37">
        <v>0</v>
      </c>
      <c r="CZ71" s="37"/>
      <c r="DA71" s="37">
        <v>0</v>
      </c>
      <c r="DD71" s="33" t="s">
        <v>92</v>
      </c>
      <c r="DF71" s="40">
        <f t="shared" si="75"/>
        <v>0</v>
      </c>
      <c r="DG71">
        <v>1</v>
      </c>
      <c r="DH71" s="40">
        <f t="shared" si="76"/>
        <v>4.5454545454545456E-2</v>
      </c>
      <c r="DI71">
        <v>1</v>
      </c>
      <c r="DJ71" s="41">
        <f t="shared" si="77"/>
        <v>1.0101010101010102E-2</v>
      </c>
      <c r="DM71" s="33" t="s">
        <v>76</v>
      </c>
      <c r="DO71" s="40">
        <f t="shared" si="78"/>
        <v>0</v>
      </c>
      <c r="DP71">
        <v>2</v>
      </c>
      <c r="DQ71" s="40">
        <f t="shared" si="79"/>
        <v>9.0909090909090912E-2</v>
      </c>
      <c r="DR71">
        <v>2</v>
      </c>
      <c r="DS71" s="41">
        <f t="shared" si="80"/>
        <v>2.0202020202020204E-2</v>
      </c>
      <c r="DV71" s="33" t="s">
        <v>92</v>
      </c>
      <c r="DX71" s="40">
        <f t="shared" si="81"/>
        <v>0</v>
      </c>
      <c r="DY71">
        <v>1</v>
      </c>
      <c r="DZ71" s="40">
        <f t="shared" si="82"/>
        <v>4.5454545454545456E-2</v>
      </c>
      <c r="EA71">
        <v>1</v>
      </c>
      <c r="EB71" s="41">
        <f t="shared" si="83"/>
        <v>1.0101010101010102E-2</v>
      </c>
      <c r="EE71" s="33" t="s">
        <v>77</v>
      </c>
      <c r="EG71" s="40">
        <f t="shared" si="84"/>
        <v>0</v>
      </c>
      <c r="EH71">
        <v>1</v>
      </c>
      <c r="EI71" s="40">
        <f t="shared" si="85"/>
        <v>4.5454545454545456E-2</v>
      </c>
      <c r="EJ71">
        <v>1</v>
      </c>
      <c r="EK71" s="41">
        <f t="shared" si="86"/>
        <v>1.0101010101010102E-2</v>
      </c>
      <c r="EM71" s="122"/>
      <c r="EN71" s="122"/>
      <c r="EO71" s="7" t="s">
        <v>95</v>
      </c>
      <c r="EP71" s="9">
        <v>0.52112676056338025</v>
      </c>
      <c r="EQ71" s="9">
        <v>0.38095238095238093</v>
      </c>
      <c r="ER71" s="9">
        <v>0.48913043478260865</v>
      </c>
      <c r="ES71" s="11"/>
    </row>
    <row r="72" spans="81:149">
      <c r="CC72" s="33" t="s">
        <v>110</v>
      </c>
      <c r="CE72" s="40">
        <f t="shared" si="69"/>
        <v>0</v>
      </c>
      <c r="CF72">
        <v>1</v>
      </c>
      <c r="CG72" s="40">
        <f t="shared" si="70"/>
        <v>4.5454545454545456E-2</v>
      </c>
      <c r="CH72">
        <v>1</v>
      </c>
      <c r="CI72" s="41">
        <f t="shared" si="71"/>
        <v>1.0101010101010102E-2</v>
      </c>
      <c r="CL72" s="33" t="s">
        <v>75</v>
      </c>
      <c r="CM72">
        <v>2</v>
      </c>
      <c r="CN72" s="40">
        <f t="shared" si="72"/>
        <v>2.5974025974025976E-2</v>
      </c>
      <c r="CP72" s="40">
        <f t="shared" si="73"/>
        <v>0</v>
      </c>
      <c r="CQ72">
        <v>2</v>
      </c>
      <c r="CR72" s="41">
        <f t="shared" si="74"/>
        <v>2.0202020202020204E-2</v>
      </c>
      <c r="CU72" s="14">
        <v>42</v>
      </c>
      <c r="CV72" s="37">
        <v>5.03</v>
      </c>
      <c r="CW72" s="37"/>
      <c r="CX72" s="37">
        <v>5.03</v>
      </c>
      <c r="CY72" s="37">
        <v>0</v>
      </c>
      <c r="CZ72" s="37"/>
      <c r="DA72" s="37">
        <v>0</v>
      </c>
      <c r="DD72" s="33" t="s">
        <v>110</v>
      </c>
      <c r="DF72" s="40">
        <f t="shared" si="75"/>
        <v>0</v>
      </c>
      <c r="DG72">
        <v>1</v>
      </c>
      <c r="DH72" s="40">
        <f t="shared" si="76"/>
        <v>4.5454545454545456E-2</v>
      </c>
      <c r="DI72">
        <v>1</v>
      </c>
      <c r="DJ72" s="41">
        <f t="shared" si="77"/>
        <v>1.0101010101010102E-2</v>
      </c>
      <c r="DM72" s="34" t="s">
        <v>151</v>
      </c>
      <c r="DN72" s="35"/>
      <c r="DO72" s="40">
        <f t="shared" si="78"/>
        <v>0</v>
      </c>
      <c r="DP72" s="35">
        <v>2</v>
      </c>
      <c r="DQ72" s="40">
        <f t="shared" si="79"/>
        <v>9.0909090909090912E-2</v>
      </c>
      <c r="DR72" s="35">
        <v>2</v>
      </c>
      <c r="DS72" s="41">
        <f t="shared" si="80"/>
        <v>2.0202020202020204E-2</v>
      </c>
      <c r="DV72" s="33" t="s">
        <v>110</v>
      </c>
      <c r="DX72" s="40">
        <f t="shared" si="81"/>
        <v>0</v>
      </c>
      <c r="DY72">
        <v>1</v>
      </c>
      <c r="DZ72" s="40">
        <f t="shared" si="82"/>
        <v>4.5454545454545456E-2</v>
      </c>
      <c r="EA72">
        <v>1</v>
      </c>
      <c r="EB72" s="41">
        <f t="shared" si="83"/>
        <v>1.0101010101010102E-2</v>
      </c>
      <c r="EE72" s="33" t="s">
        <v>103</v>
      </c>
      <c r="EG72" s="40">
        <f t="shared" si="84"/>
        <v>0</v>
      </c>
      <c r="EH72">
        <v>2</v>
      </c>
      <c r="EI72" s="40">
        <f t="shared" si="85"/>
        <v>9.0909090909090912E-2</v>
      </c>
      <c r="EJ72">
        <v>2</v>
      </c>
      <c r="EK72" s="41">
        <f t="shared" si="86"/>
        <v>2.0202020202020204E-2</v>
      </c>
      <c r="EM72" s="7" t="s">
        <v>35</v>
      </c>
      <c r="EN72" s="7"/>
      <c r="EO72" s="7" t="s">
        <v>11</v>
      </c>
      <c r="EP72" s="8">
        <v>71</v>
      </c>
      <c r="EQ72" s="8">
        <v>21</v>
      </c>
      <c r="ER72" s="8">
        <v>92</v>
      </c>
      <c r="ES72" s="11"/>
    </row>
    <row r="73" spans="81:149" ht="24">
      <c r="CC73" s="34" t="s">
        <v>142</v>
      </c>
      <c r="CD73" s="45">
        <v>2</v>
      </c>
      <c r="CE73" s="40">
        <f t="shared" si="69"/>
        <v>2.5974025974025976E-2</v>
      </c>
      <c r="CF73" s="35"/>
      <c r="CG73" s="40">
        <f t="shared" si="70"/>
        <v>0</v>
      </c>
      <c r="CH73" s="35">
        <v>2</v>
      </c>
      <c r="CI73" s="41">
        <f t="shared" si="71"/>
        <v>2.0202020202020204E-2</v>
      </c>
      <c r="CL73" s="33" t="s">
        <v>93</v>
      </c>
      <c r="CM73">
        <v>3</v>
      </c>
      <c r="CN73" s="40">
        <f t="shared" si="72"/>
        <v>3.896103896103896E-2</v>
      </c>
      <c r="CP73" s="40">
        <f t="shared" si="73"/>
        <v>0</v>
      </c>
      <c r="CQ73">
        <v>3</v>
      </c>
      <c r="CR73" s="41">
        <f t="shared" si="74"/>
        <v>3.0303030303030304E-2</v>
      </c>
      <c r="CU73" s="14" t="s">
        <v>136</v>
      </c>
      <c r="CV73" s="37"/>
      <c r="CW73" s="37"/>
      <c r="CX73" s="37"/>
      <c r="CY73" s="37"/>
      <c r="CZ73" s="37"/>
      <c r="DA73" s="37"/>
      <c r="DD73" s="34" t="s">
        <v>142</v>
      </c>
      <c r="DE73" s="35">
        <v>2</v>
      </c>
      <c r="DF73" s="40">
        <f t="shared" si="75"/>
        <v>2.5974025974025976E-2</v>
      </c>
      <c r="DG73" s="35"/>
      <c r="DH73" s="40">
        <f t="shared" si="76"/>
        <v>0</v>
      </c>
      <c r="DI73" s="35">
        <v>2</v>
      </c>
      <c r="DJ73" s="41">
        <f t="shared" si="77"/>
        <v>2.0202020202020204E-2</v>
      </c>
      <c r="DM73" s="33" t="s">
        <v>76</v>
      </c>
      <c r="DO73" s="40">
        <f t="shared" si="78"/>
        <v>0</v>
      </c>
      <c r="DP73">
        <v>2</v>
      </c>
      <c r="DQ73" s="40">
        <f t="shared" si="79"/>
        <v>9.0909090909090912E-2</v>
      </c>
      <c r="DR73">
        <v>2</v>
      </c>
      <c r="DS73" s="41">
        <f t="shared" si="80"/>
        <v>2.0202020202020204E-2</v>
      </c>
      <c r="DV73" s="34" t="s">
        <v>142</v>
      </c>
      <c r="DW73" s="35">
        <v>2</v>
      </c>
      <c r="DX73" s="40">
        <f t="shared" si="81"/>
        <v>2.5974025974025976E-2</v>
      </c>
      <c r="DY73" s="35"/>
      <c r="DZ73" s="40">
        <f t="shared" si="82"/>
        <v>0</v>
      </c>
      <c r="EA73" s="35">
        <v>2</v>
      </c>
      <c r="EB73" s="41">
        <f t="shared" si="83"/>
        <v>2.0202020202020204E-2</v>
      </c>
      <c r="EE73" s="34" t="s">
        <v>147</v>
      </c>
      <c r="EF73" s="35"/>
      <c r="EG73" s="40">
        <f t="shared" si="84"/>
        <v>0</v>
      </c>
      <c r="EH73" s="35">
        <v>3</v>
      </c>
      <c r="EI73" s="40">
        <f t="shared" si="85"/>
        <v>0.13636363636363635</v>
      </c>
      <c r="EJ73" s="35">
        <v>3</v>
      </c>
      <c r="EK73" s="41">
        <f t="shared" si="86"/>
        <v>3.0303030303030304E-2</v>
      </c>
      <c r="EM73" s="7"/>
      <c r="EN73" s="7"/>
      <c r="EO73" s="7" t="s">
        <v>95</v>
      </c>
      <c r="EP73" s="9">
        <v>1</v>
      </c>
      <c r="EQ73" s="9">
        <v>1</v>
      </c>
      <c r="ER73" s="9">
        <v>1</v>
      </c>
      <c r="ES73" s="12"/>
    </row>
    <row r="74" spans="81:149">
      <c r="CC74" s="33" t="s">
        <v>74</v>
      </c>
      <c r="CD74">
        <v>1</v>
      </c>
      <c r="CE74" s="40">
        <f t="shared" si="69"/>
        <v>1.2987012987012988E-2</v>
      </c>
      <c r="CG74" s="40">
        <f t="shared" si="70"/>
        <v>0</v>
      </c>
      <c r="CH74">
        <v>1</v>
      </c>
      <c r="CI74" s="41">
        <f t="shared" si="71"/>
        <v>1.0101010101010102E-2</v>
      </c>
      <c r="CL74" s="34" t="s">
        <v>145</v>
      </c>
      <c r="CM74" s="35">
        <v>2</v>
      </c>
      <c r="CN74" s="40">
        <f t="shared" si="72"/>
        <v>2.5974025974025976E-2</v>
      </c>
      <c r="CO74" s="35"/>
      <c r="CP74" s="40">
        <f t="shared" si="73"/>
        <v>0</v>
      </c>
      <c r="CQ74" s="35">
        <v>2</v>
      </c>
      <c r="CR74" s="41">
        <f t="shared" si="74"/>
        <v>2.0202020202020204E-2</v>
      </c>
      <c r="CU74" s="14" t="s">
        <v>120</v>
      </c>
      <c r="CV74" s="37">
        <v>6.9725000000000001</v>
      </c>
      <c r="CW74" s="37"/>
      <c r="CX74" s="37">
        <v>6.9725000000000001</v>
      </c>
      <c r="CY74" s="37">
        <v>1.3450743473875366</v>
      </c>
      <c r="CZ74" s="37"/>
      <c r="DA74" s="37">
        <v>1.3450743473875366</v>
      </c>
      <c r="DD74" s="33" t="s">
        <v>74</v>
      </c>
      <c r="DE74">
        <v>1</v>
      </c>
      <c r="DF74" s="40">
        <f t="shared" si="75"/>
        <v>1.2987012987012988E-2</v>
      </c>
      <c r="DH74" s="40">
        <f t="shared" si="76"/>
        <v>0</v>
      </c>
      <c r="DI74">
        <v>1</v>
      </c>
      <c r="DJ74" s="41">
        <f t="shared" si="77"/>
        <v>1.0101010101010102E-2</v>
      </c>
      <c r="DM74" s="34">
        <v>12</v>
      </c>
      <c r="DN74" s="35">
        <v>14</v>
      </c>
      <c r="DO74" s="40">
        <f t="shared" si="78"/>
        <v>0.18181818181818182</v>
      </c>
      <c r="DP74" s="35"/>
      <c r="DQ74" s="40">
        <f t="shared" si="79"/>
        <v>0</v>
      </c>
      <c r="DR74" s="35">
        <v>14</v>
      </c>
      <c r="DS74" s="41">
        <f t="shared" si="80"/>
        <v>0.14141414141414141</v>
      </c>
      <c r="DV74" s="33" t="s">
        <v>74</v>
      </c>
      <c r="DW74">
        <v>1</v>
      </c>
      <c r="DX74" s="40">
        <f t="shared" si="81"/>
        <v>1.2987012987012988E-2</v>
      </c>
      <c r="DZ74" s="40">
        <f t="shared" si="82"/>
        <v>0</v>
      </c>
      <c r="EA74">
        <v>1</v>
      </c>
      <c r="EB74" s="41">
        <f t="shared" si="83"/>
        <v>1.0101010101010102E-2</v>
      </c>
      <c r="EE74" s="33" t="s">
        <v>94</v>
      </c>
      <c r="EG74" s="40">
        <f t="shared" si="84"/>
        <v>0</v>
      </c>
      <c r="EH74">
        <v>1</v>
      </c>
      <c r="EI74" s="40">
        <f t="shared" si="85"/>
        <v>4.5454545454545456E-2</v>
      </c>
      <c r="EJ74">
        <v>1</v>
      </c>
      <c r="EK74" s="41">
        <f t="shared" si="86"/>
        <v>1.0101010101010102E-2</v>
      </c>
      <c r="EM74" s="5"/>
      <c r="EN74" s="5"/>
      <c r="EO74" s="5"/>
      <c r="EP74" s="5"/>
      <c r="EQ74" s="5"/>
      <c r="ER74" s="5"/>
      <c r="ES74" s="5"/>
    </row>
    <row r="75" spans="81:149" ht="15.75" customHeight="1">
      <c r="CC75" s="33" t="s">
        <v>92</v>
      </c>
      <c r="CD75">
        <v>1</v>
      </c>
      <c r="CE75" s="40">
        <f t="shared" si="69"/>
        <v>1.2987012987012988E-2</v>
      </c>
      <c r="CG75" s="40">
        <f t="shared" si="70"/>
        <v>0</v>
      </c>
      <c r="CH75">
        <v>1</v>
      </c>
      <c r="CI75" s="41">
        <f t="shared" si="71"/>
        <v>1.0101010101010102E-2</v>
      </c>
      <c r="CL75" s="33" t="s">
        <v>93</v>
      </c>
      <c r="CM75">
        <v>2</v>
      </c>
      <c r="CN75" s="40">
        <f t="shared" si="72"/>
        <v>2.5974025974025976E-2</v>
      </c>
      <c r="CP75" s="40">
        <f t="shared" si="73"/>
        <v>0</v>
      </c>
      <c r="CQ75">
        <v>2</v>
      </c>
      <c r="CR75" s="41">
        <f t="shared" si="74"/>
        <v>2.0202020202020204E-2</v>
      </c>
      <c r="CU75" s="14" t="s">
        <v>143</v>
      </c>
      <c r="CV75" s="37">
        <v>4.7300000000000004</v>
      </c>
      <c r="CW75" s="37"/>
      <c r="CX75" s="37">
        <v>4.7300000000000004</v>
      </c>
      <c r="CY75" s="37">
        <v>0</v>
      </c>
      <c r="CZ75" s="37"/>
      <c r="DA75" s="37">
        <v>0</v>
      </c>
      <c r="DD75" s="33" t="s">
        <v>92</v>
      </c>
      <c r="DE75">
        <v>1</v>
      </c>
      <c r="DF75" s="40">
        <f t="shared" si="75"/>
        <v>1.2987012987012988E-2</v>
      </c>
      <c r="DH75" s="40">
        <f t="shared" si="76"/>
        <v>0</v>
      </c>
      <c r="DI75">
        <v>1</v>
      </c>
      <c r="DJ75" s="41">
        <f t="shared" si="77"/>
        <v>1.0101010101010102E-2</v>
      </c>
      <c r="DL75" s="119" t="s">
        <v>176</v>
      </c>
      <c r="DM75" s="33" t="s">
        <v>91</v>
      </c>
      <c r="DN75">
        <v>3</v>
      </c>
      <c r="DO75" s="40">
        <f t="shared" si="78"/>
        <v>3.896103896103896E-2</v>
      </c>
      <c r="DQ75" s="40">
        <f t="shared" si="79"/>
        <v>0</v>
      </c>
      <c r="DR75">
        <v>3</v>
      </c>
      <c r="DS75" s="41">
        <f t="shared" si="80"/>
        <v>3.0303030303030304E-2</v>
      </c>
      <c r="DV75" s="33" t="s">
        <v>92</v>
      </c>
      <c r="DW75">
        <v>1</v>
      </c>
      <c r="DX75" s="40">
        <f t="shared" si="81"/>
        <v>1.2987012987012988E-2</v>
      </c>
      <c r="DZ75" s="40">
        <f t="shared" si="82"/>
        <v>0</v>
      </c>
      <c r="EA75">
        <v>1</v>
      </c>
      <c r="EB75" s="41">
        <f t="shared" si="83"/>
        <v>1.0101010101010102E-2</v>
      </c>
      <c r="EE75" s="33" t="s">
        <v>103</v>
      </c>
      <c r="EG75" s="40">
        <f t="shared" si="84"/>
        <v>0</v>
      </c>
      <c r="EH75">
        <v>2</v>
      </c>
      <c r="EI75" s="40">
        <f t="shared" si="85"/>
        <v>9.0909090909090912E-2</v>
      </c>
      <c r="EJ75">
        <v>2</v>
      </c>
      <c r="EK75" s="41">
        <f t="shared" si="86"/>
        <v>2.0202020202020204E-2</v>
      </c>
      <c r="EM75" s="131" t="s">
        <v>10</v>
      </c>
      <c r="EN75" s="132"/>
      <c r="EO75" s="133"/>
      <c r="EP75" s="128" t="s">
        <v>34</v>
      </c>
      <c r="EQ75" s="129"/>
      <c r="ER75" s="126" t="s">
        <v>35</v>
      </c>
      <c r="ES75" s="124" t="s">
        <v>36</v>
      </c>
    </row>
    <row r="76" spans="81:149" ht="24.75">
      <c r="CC76" s="34" t="s">
        <v>131</v>
      </c>
      <c r="CD76" s="35"/>
      <c r="CE76" s="40">
        <f t="shared" si="69"/>
        <v>0</v>
      </c>
      <c r="CF76" s="35">
        <v>3</v>
      </c>
      <c r="CG76" s="40">
        <f t="shared" si="70"/>
        <v>0.13636363636363635</v>
      </c>
      <c r="CH76" s="35">
        <v>3</v>
      </c>
      <c r="CI76" s="41">
        <f t="shared" si="71"/>
        <v>3.0303030303030304E-2</v>
      </c>
      <c r="CL76" s="34" t="s">
        <v>156</v>
      </c>
      <c r="CM76" s="35">
        <v>3</v>
      </c>
      <c r="CN76" s="40">
        <f t="shared" si="72"/>
        <v>3.896103896103896E-2</v>
      </c>
      <c r="CO76" s="35"/>
      <c r="CP76" s="40">
        <f t="shared" si="73"/>
        <v>0</v>
      </c>
      <c r="CQ76" s="35">
        <v>3</v>
      </c>
      <c r="CR76" s="41">
        <f t="shared" si="74"/>
        <v>3.0303030303030304E-2</v>
      </c>
      <c r="CU76" s="14" t="s">
        <v>146</v>
      </c>
      <c r="CV76" s="37">
        <v>6</v>
      </c>
      <c r="CW76" s="37"/>
      <c r="CX76" s="37">
        <v>6</v>
      </c>
      <c r="CY76" s="37">
        <v>0</v>
      </c>
      <c r="CZ76" s="37"/>
      <c r="DA76" s="37">
        <v>0</v>
      </c>
      <c r="DD76" s="34" t="s">
        <v>131</v>
      </c>
      <c r="DE76" s="35"/>
      <c r="DF76" s="40">
        <f t="shared" si="75"/>
        <v>0</v>
      </c>
      <c r="DG76" s="35">
        <v>3</v>
      </c>
      <c r="DH76" s="40">
        <f t="shared" si="76"/>
        <v>0.13636363636363635</v>
      </c>
      <c r="DI76" s="35">
        <v>3</v>
      </c>
      <c r="DJ76" s="41">
        <f t="shared" si="77"/>
        <v>3.0303030303030304E-2</v>
      </c>
      <c r="DL76" s="119"/>
      <c r="DM76" s="33" t="s">
        <v>76</v>
      </c>
      <c r="DN76">
        <v>9</v>
      </c>
      <c r="DO76" s="40">
        <f t="shared" si="78"/>
        <v>0.11688311688311688</v>
      </c>
      <c r="DQ76" s="40">
        <f t="shared" si="79"/>
        <v>0</v>
      </c>
      <c r="DR76">
        <v>9</v>
      </c>
      <c r="DS76" s="41">
        <f t="shared" si="80"/>
        <v>9.0909090909090912E-2</v>
      </c>
      <c r="DV76" s="34" t="s">
        <v>131</v>
      </c>
      <c r="DW76" s="35"/>
      <c r="DX76" s="40">
        <f t="shared" si="81"/>
        <v>0</v>
      </c>
      <c r="DY76" s="35">
        <v>3</v>
      </c>
      <c r="DZ76" s="40">
        <f t="shared" si="82"/>
        <v>0.13636363636363635</v>
      </c>
      <c r="EA76" s="35">
        <v>3</v>
      </c>
      <c r="EB76" s="41">
        <f t="shared" si="83"/>
        <v>3.0303030303030304E-2</v>
      </c>
      <c r="EE76" s="34" t="s">
        <v>137</v>
      </c>
      <c r="EF76" s="35">
        <v>5</v>
      </c>
      <c r="EG76" s="40">
        <f t="shared" si="84"/>
        <v>6.4935064935064929E-2</v>
      </c>
      <c r="EH76" s="35"/>
      <c r="EI76" s="40">
        <f t="shared" si="85"/>
        <v>0</v>
      </c>
      <c r="EJ76" s="35">
        <v>5</v>
      </c>
      <c r="EK76" s="41">
        <f t="shared" si="86"/>
        <v>5.0505050505050504E-2</v>
      </c>
      <c r="EM76" s="134"/>
      <c r="EN76" s="135"/>
      <c r="EO76" s="136"/>
      <c r="EP76" s="6" t="s">
        <v>20</v>
      </c>
      <c r="EQ76" s="6" t="s">
        <v>31</v>
      </c>
      <c r="ER76" s="127"/>
      <c r="ES76" s="125"/>
    </row>
    <row r="77" spans="81:149">
      <c r="CC77" s="33" t="s">
        <v>74</v>
      </c>
      <c r="CE77" s="40">
        <f t="shared" si="69"/>
        <v>0</v>
      </c>
      <c r="CF77">
        <v>1</v>
      </c>
      <c r="CG77" s="40">
        <f t="shared" si="70"/>
        <v>4.5454545454545456E-2</v>
      </c>
      <c r="CH77">
        <v>1</v>
      </c>
      <c r="CI77" s="41">
        <f t="shared" si="71"/>
        <v>1.0101010101010102E-2</v>
      </c>
      <c r="CL77" s="33" t="s">
        <v>93</v>
      </c>
      <c r="CM77">
        <v>3</v>
      </c>
      <c r="CN77" s="40">
        <f t="shared" si="72"/>
        <v>3.896103896103896E-2</v>
      </c>
      <c r="CP77" s="40">
        <f t="shared" si="73"/>
        <v>0</v>
      </c>
      <c r="CQ77">
        <v>3</v>
      </c>
      <c r="CR77" s="41">
        <f t="shared" si="74"/>
        <v>3.0303030303030304E-2</v>
      </c>
      <c r="CU77" s="14" t="s">
        <v>148</v>
      </c>
      <c r="CV77" s="37">
        <v>8.1300000000000008</v>
      </c>
      <c r="CW77" s="37"/>
      <c r="CX77" s="37">
        <v>8.1300000000000008</v>
      </c>
      <c r="CY77" s="37">
        <v>0</v>
      </c>
      <c r="CZ77" s="37"/>
      <c r="DA77" s="37">
        <v>0</v>
      </c>
      <c r="DD77" s="33" t="s">
        <v>74</v>
      </c>
      <c r="DF77" s="40">
        <f t="shared" si="75"/>
        <v>0</v>
      </c>
      <c r="DG77">
        <v>1</v>
      </c>
      <c r="DH77" s="40">
        <f t="shared" si="76"/>
        <v>4.5454545454545456E-2</v>
      </c>
      <c r="DI77">
        <v>1</v>
      </c>
      <c r="DJ77" s="41">
        <f t="shared" si="77"/>
        <v>1.0101010101010102E-2</v>
      </c>
      <c r="DL77" s="119"/>
      <c r="DM77" s="33" t="s">
        <v>79</v>
      </c>
      <c r="DN77">
        <v>2</v>
      </c>
      <c r="DO77" s="40">
        <f t="shared" si="78"/>
        <v>2.5974025974025976E-2</v>
      </c>
      <c r="DQ77" s="40">
        <f t="shared" si="79"/>
        <v>0</v>
      </c>
      <c r="DR77">
        <v>2</v>
      </c>
      <c r="DS77" s="41">
        <f t="shared" si="80"/>
        <v>2.0202020202020204E-2</v>
      </c>
      <c r="DV77" s="33" t="s">
        <v>74</v>
      </c>
      <c r="DX77" s="40">
        <f t="shared" si="81"/>
        <v>0</v>
      </c>
      <c r="DY77">
        <v>1</v>
      </c>
      <c r="DZ77" s="40">
        <f t="shared" si="82"/>
        <v>4.5454545454545456E-2</v>
      </c>
      <c r="EA77">
        <v>1</v>
      </c>
      <c r="EB77" s="41">
        <f t="shared" si="83"/>
        <v>1.0101010101010102E-2</v>
      </c>
      <c r="EE77" s="33" t="s">
        <v>77</v>
      </c>
      <c r="EF77">
        <v>5</v>
      </c>
      <c r="EG77" s="40">
        <f t="shared" si="84"/>
        <v>6.4935064935064929E-2</v>
      </c>
      <c r="EI77" s="40">
        <f t="shared" si="85"/>
        <v>0</v>
      </c>
      <c r="EJ77">
        <v>5</v>
      </c>
      <c r="EK77" s="41">
        <f t="shared" si="86"/>
        <v>5.0505050505050504E-2</v>
      </c>
      <c r="EM77" s="121" t="s">
        <v>177</v>
      </c>
      <c r="EN77" s="121" t="s">
        <v>110</v>
      </c>
      <c r="EO77" s="7" t="s">
        <v>11</v>
      </c>
      <c r="EP77" s="8">
        <v>6</v>
      </c>
      <c r="EQ77" s="8">
        <v>5</v>
      </c>
      <c r="ER77" s="8">
        <v>11</v>
      </c>
      <c r="ES77" s="10">
        <v>0.14544524118341051</v>
      </c>
    </row>
    <row r="78" spans="81:149" ht="24">
      <c r="CC78" s="33" t="s">
        <v>92</v>
      </c>
      <c r="CE78" s="40">
        <f t="shared" si="69"/>
        <v>0</v>
      </c>
      <c r="CF78">
        <v>1</v>
      </c>
      <c r="CG78" s="40">
        <f t="shared" si="70"/>
        <v>4.5454545454545456E-2</v>
      </c>
      <c r="CH78">
        <v>1</v>
      </c>
      <c r="CI78" s="41">
        <f t="shared" si="71"/>
        <v>1.0101010101010102E-2</v>
      </c>
      <c r="CL78" s="34" t="s">
        <v>162</v>
      </c>
      <c r="CM78" s="35"/>
      <c r="CN78" s="40">
        <f t="shared" si="72"/>
        <v>0</v>
      </c>
      <c r="CO78" s="35">
        <v>2</v>
      </c>
      <c r="CP78" s="40">
        <f t="shared" si="73"/>
        <v>9.0909090909090912E-2</v>
      </c>
      <c r="CQ78" s="35">
        <v>2</v>
      </c>
      <c r="CR78" s="41">
        <f t="shared" si="74"/>
        <v>2.0202020202020204E-2</v>
      </c>
      <c r="CU78" s="14" t="s">
        <v>149</v>
      </c>
      <c r="CV78" s="37">
        <v>7.86</v>
      </c>
      <c r="CW78" s="37"/>
      <c r="CX78" s="37">
        <v>7.86</v>
      </c>
      <c r="CY78" s="37">
        <v>0</v>
      </c>
      <c r="CZ78" s="37"/>
      <c r="DA78" s="37">
        <v>0</v>
      </c>
      <c r="DD78" s="33" t="s">
        <v>92</v>
      </c>
      <c r="DF78" s="40">
        <f t="shared" si="75"/>
        <v>0</v>
      </c>
      <c r="DG78">
        <v>1</v>
      </c>
      <c r="DH78" s="40">
        <f t="shared" si="76"/>
        <v>4.5454545454545456E-2</v>
      </c>
      <c r="DI78">
        <v>1</v>
      </c>
      <c r="DJ78" s="41">
        <f t="shared" si="77"/>
        <v>1.0101010101010102E-2</v>
      </c>
      <c r="DL78" s="119"/>
      <c r="DM78" s="34">
        <v>14</v>
      </c>
      <c r="DN78" s="35">
        <v>2</v>
      </c>
      <c r="DO78" s="40">
        <f t="shared" si="78"/>
        <v>2.5974025974025976E-2</v>
      </c>
      <c r="DP78" s="35"/>
      <c r="DQ78" s="40">
        <f t="shared" si="79"/>
        <v>0</v>
      </c>
      <c r="DR78" s="35">
        <v>2</v>
      </c>
      <c r="DS78" s="41">
        <f t="shared" si="80"/>
        <v>2.0202020202020204E-2</v>
      </c>
      <c r="DV78" s="33" t="s">
        <v>92</v>
      </c>
      <c r="DX78" s="40">
        <f t="shared" si="81"/>
        <v>0</v>
      </c>
      <c r="DY78">
        <v>1</v>
      </c>
      <c r="DZ78" s="40">
        <f t="shared" si="82"/>
        <v>4.5454545454545456E-2</v>
      </c>
      <c r="EA78">
        <v>1</v>
      </c>
      <c r="EB78" s="41">
        <f t="shared" si="83"/>
        <v>1.0101010101010102E-2</v>
      </c>
      <c r="EE78" s="34" t="s">
        <v>145</v>
      </c>
      <c r="EF78" s="35">
        <v>2</v>
      </c>
      <c r="EG78" s="40">
        <f t="shared" si="84"/>
        <v>2.5974025974025976E-2</v>
      </c>
      <c r="EH78" s="35"/>
      <c r="EI78" s="40">
        <f t="shared" si="85"/>
        <v>0</v>
      </c>
      <c r="EJ78" s="35">
        <v>2</v>
      </c>
      <c r="EK78" s="41">
        <f t="shared" si="86"/>
        <v>2.0202020202020204E-2</v>
      </c>
      <c r="EM78" s="123"/>
      <c r="EN78" s="122"/>
      <c r="EO78" s="7" t="s">
        <v>95</v>
      </c>
      <c r="EP78" s="9">
        <v>8.4507042253521125E-2</v>
      </c>
      <c r="EQ78" s="9">
        <v>0.23809523809523805</v>
      </c>
      <c r="ER78" s="9">
        <v>0.11956521739130435</v>
      </c>
      <c r="ES78" s="11"/>
    </row>
    <row r="79" spans="81:149">
      <c r="CC79" s="33" t="s">
        <v>110</v>
      </c>
      <c r="CE79" s="40">
        <f t="shared" si="69"/>
        <v>0</v>
      </c>
      <c r="CF79">
        <v>1</v>
      </c>
      <c r="CG79" s="40">
        <f t="shared" si="70"/>
        <v>4.5454545454545456E-2</v>
      </c>
      <c r="CH79">
        <v>1</v>
      </c>
      <c r="CI79" s="41">
        <f t="shared" si="71"/>
        <v>1.0101010101010102E-2</v>
      </c>
      <c r="CL79" s="33" t="s">
        <v>93</v>
      </c>
      <c r="CN79" s="40">
        <f t="shared" si="72"/>
        <v>0</v>
      </c>
      <c r="CO79">
        <v>2</v>
      </c>
      <c r="CP79" s="40">
        <f t="shared" si="73"/>
        <v>9.0909090909090912E-2</v>
      </c>
      <c r="CQ79">
        <v>2</v>
      </c>
      <c r="CR79" s="41">
        <f t="shared" si="74"/>
        <v>2.0202020202020204E-2</v>
      </c>
      <c r="CU79" s="14" t="s">
        <v>112</v>
      </c>
      <c r="CV79" s="37">
        <v>5.77</v>
      </c>
      <c r="CW79" s="37"/>
      <c r="CX79" s="37">
        <v>5.77</v>
      </c>
      <c r="CY79" s="37">
        <v>0</v>
      </c>
      <c r="CZ79" s="37"/>
      <c r="DA79" s="37">
        <v>0</v>
      </c>
      <c r="DD79" s="33" t="s">
        <v>110</v>
      </c>
      <c r="DF79" s="40">
        <f t="shared" si="75"/>
        <v>0</v>
      </c>
      <c r="DG79">
        <v>1</v>
      </c>
      <c r="DH79" s="40">
        <f t="shared" si="76"/>
        <v>4.5454545454545456E-2</v>
      </c>
      <c r="DI79">
        <v>1</v>
      </c>
      <c r="DJ79" s="41">
        <f t="shared" si="77"/>
        <v>1.0101010101010102E-2</v>
      </c>
      <c r="DM79" s="33" t="s">
        <v>76</v>
      </c>
      <c r="DN79">
        <v>2</v>
      </c>
      <c r="DO79" s="40">
        <f t="shared" si="78"/>
        <v>2.5974025974025976E-2</v>
      </c>
      <c r="DQ79" s="40">
        <f t="shared" si="79"/>
        <v>0</v>
      </c>
      <c r="DR79">
        <v>2</v>
      </c>
      <c r="DS79" s="41">
        <f t="shared" si="80"/>
        <v>2.0202020202020204E-2</v>
      </c>
      <c r="DV79" s="33" t="s">
        <v>110</v>
      </c>
      <c r="DX79" s="40">
        <f t="shared" si="81"/>
        <v>0</v>
      </c>
      <c r="DY79">
        <v>1</v>
      </c>
      <c r="DZ79" s="40">
        <f t="shared" si="82"/>
        <v>4.5454545454545456E-2</v>
      </c>
      <c r="EA79">
        <v>1</v>
      </c>
      <c r="EB79" s="41">
        <f t="shared" si="83"/>
        <v>1.0101010101010102E-2</v>
      </c>
      <c r="EE79" s="33" t="s">
        <v>77</v>
      </c>
      <c r="EF79">
        <v>1</v>
      </c>
      <c r="EG79" s="40">
        <f t="shared" si="84"/>
        <v>1.2987012987012988E-2</v>
      </c>
      <c r="EI79" s="40">
        <f t="shared" si="85"/>
        <v>0</v>
      </c>
      <c r="EJ79">
        <v>1</v>
      </c>
      <c r="EK79" s="41">
        <f t="shared" si="86"/>
        <v>1.0101010101010102E-2</v>
      </c>
      <c r="EM79" s="123"/>
      <c r="EN79" s="121" t="s">
        <v>92</v>
      </c>
      <c r="EO79" s="7" t="s">
        <v>11</v>
      </c>
      <c r="EP79" s="8">
        <v>28</v>
      </c>
      <c r="EQ79" s="8">
        <v>8</v>
      </c>
      <c r="ER79" s="8">
        <v>36</v>
      </c>
      <c r="ES79" s="11"/>
    </row>
    <row r="80" spans="81:149" ht="24">
      <c r="CC80" s="34" t="s">
        <v>147</v>
      </c>
      <c r="CD80" s="35"/>
      <c r="CE80" s="40">
        <f t="shared" si="69"/>
        <v>0</v>
      </c>
      <c r="CF80" s="35">
        <v>3</v>
      </c>
      <c r="CG80" s="40">
        <f t="shared" si="70"/>
        <v>0.13636363636363635</v>
      </c>
      <c r="CH80" s="35">
        <v>3</v>
      </c>
      <c r="CI80" s="41">
        <f t="shared" si="71"/>
        <v>3.0303030303030304E-2</v>
      </c>
      <c r="CL80" s="34" t="s">
        <v>151</v>
      </c>
      <c r="CM80" s="35"/>
      <c r="CN80" s="40">
        <f t="shared" si="72"/>
        <v>0</v>
      </c>
      <c r="CO80" s="35">
        <v>2</v>
      </c>
      <c r="CP80" s="40">
        <f t="shared" si="73"/>
        <v>9.0909090909090912E-2</v>
      </c>
      <c r="CQ80" s="35">
        <v>2</v>
      </c>
      <c r="CR80" s="41">
        <f t="shared" si="74"/>
        <v>2.0202020202020204E-2</v>
      </c>
      <c r="CU80" s="14" t="s">
        <v>135</v>
      </c>
      <c r="CV80" s="37"/>
      <c r="CW80" s="37"/>
      <c r="CX80" s="37"/>
      <c r="CY80" s="37"/>
      <c r="CZ80" s="37"/>
      <c r="DA80" s="37"/>
      <c r="DD80" s="34" t="s">
        <v>147</v>
      </c>
      <c r="DE80" s="35"/>
      <c r="DF80" s="40">
        <f t="shared" si="75"/>
        <v>0</v>
      </c>
      <c r="DG80" s="35">
        <v>3</v>
      </c>
      <c r="DH80" s="40">
        <f t="shared" si="76"/>
        <v>0.13636363636363635</v>
      </c>
      <c r="DI80" s="35">
        <v>3</v>
      </c>
      <c r="DJ80" s="41">
        <f t="shared" si="77"/>
        <v>3.0303030303030304E-2</v>
      </c>
      <c r="DM80" s="34">
        <v>22</v>
      </c>
      <c r="DN80" s="35">
        <v>5</v>
      </c>
      <c r="DO80" s="40">
        <f t="shared" si="78"/>
        <v>6.4935064935064929E-2</v>
      </c>
      <c r="DP80" s="35"/>
      <c r="DQ80" s="40">
        <f t="shared" si="79"/>
        <v>0</v>
      </c>
      <c r="DR80" s="35">
        <v>5</v>
      </c>
      <c r="DS80" s="41">
        <f t="shared" si="80"/>
        <v>5.0505050505050504E-2</v>
      </c>
      <c r="DV80" s="34" t="s">
        <v>147</v>
      </c>
      <c r="DW80" s="35"/>
      <c r="DX80" s="40">
        <f t="shared" si="81"/>
        <v>0</v>
      </c>
      <c r="DY80" s="35">
        <v>3</v>
      </c>
      <c r="DZ80" s="40">
        <f t="shared" si="82"/>
        <v>0.13636363636363635</v>
      </c>
      <c r="EA80" s="35">
        <v>3</v>
      </c>
      <c r="EB80" s="41">
        <f t="shared" si="83"/>
        <v>3.0303030303030304E-2</v>
      </c>
      <c r="EE80" s="33" t="s">
        <v>94</v>
      </c>
      <c r="EF80">
        <v>1</v>
      </c>
      <c r="EG80" s="40">
        <f t="shared" si="84"/>
        <v>1.2987012987012988E-2</v>
      </c>
      <c r="EI80" s="40">
        <f t="shared" si="85"/>
        <v>0</v>
      </c>
      <c r="EJ80">
        <v>1</v>
      </c>
      <c r="EK80" s="41">
        <f t="shared" si="86"/>
        <v>1.0101010101010102E-2</v>
      </c>
      <c r="EM80" s="123"/>
      <c r="EN80" s="122"/>
      <c r="EO80" s="7" t="s">
        <v>95</v>
      </c>
      <c r="EP80" s="9">
        <v>0.39436619718309857</v>
      </c>
      <c r="EQ80" s="9">
        <v>0.38095238095238093</v>
      </c>
      <c r="ER80" s="9">
        <v>0.39130434782608697</v>
      </c>
      <c r="ES80" s="11"/>
    </row>
    <row r="81" spans="81:149">
      <c r="CC81" s="33" t="s">
        <v>74</v>
      </c>
      <c r="CE81" s="40">
        <f t="shared" si="69"/>
        <v>0</v>
      </c>
      <c r="CF81">
        <v>1</v>
      </c>
      <c r="CG81" s="40">
        <f t="shared" si="70"/>
        <v>4.5454545454545456E-2</v>
      </c>
      <c r="CH81">
        <v>1</v>
      </c>
      <c r="CI81" s="41">
        <f t="shared" si="71"/>
        <v>1.0101010101010102E-2</v>
      </c>
      <c r="CL81" s="33" t="s">
        <v>93</v>
      </c>
      <c r="CN81" s="40">
        <f t="shared" si="72"/>
        <v>0</v>
      </c>
      <c r="CO81">
        <v>1</v>
      </c>
      <c r="CP81" s="40">
        <f t="shared" si="73"/>
        <v>4.5454545454545456E-2</v>
      </c>
      <c r="CQ81">
        <v>1</v>
      </c>
      <c r="CR81" s="41">
        <f t="shared" si="74"/>
        <v>1.0101010101010102E-2</v>
      </c>
      <c r="CU81" s="14" t="s">
        <v>126</v>
      </c>
      <c r="CV81" s="37">
        <v>5.4</v>
      </c>
      <c r="CW81" s="37"/>
      <c r="CX81" s="37">
        <v>5.4</v>
      </c>
      <c r="CY81" s="37">
        <v>0</v>
      </c>
      <c r="CZ81" s="37"/>
      <c r="DA81" s="37">
        <v>0</v>
      </c>
      <c r="DD81" s="33" t="s">
        <v>74</v>
      </c>
      <c r="DF81" s="40">
        <f t="shared" si="75"/>
        <v>0</v>
      </c>
      <c r="DG81">
        <v>1</v>
      </c>
      <c r="DH81" s="40">
        <f t="shared" si="76"/>
        <v>4.5454545454545456E-2</v>
      </c>
      <c r="DI81">
        <v>1</v>
      </c>
      <c r="DJ81" s="41">
        <f t="shared" si="77"/>
        <v>1.0101010101010102E-2</v>
      </c>
      <c r="DM81" s="33" t="s">
        <v>91</v>
      </c>
      <c r="DN81">
        <v>1</v>
      </c>
      <c r="DO81" s="40">
        <f t="shared" si="78"/>
        <v>1.2987012987012988E-2</v>
      </c>
      <c r="DQ81" s="40">
        <f t="shared" si="79"/>
        <v>0</v>
      </c>
      <c r="DR81">
        <v>1</v>
      </c>
      <c r="DS81" s="41">
        <f t="shared" si="80"/>
        <v>1.0101010101010102E-2</v>
      </c>
      <c r="DV81" s="33" t="s">
        <v>74</v>
      </c>
      <c r="DX81" s="40">
        <f t="shared" si="81"/>
        <v>0</v>
      </c>
      <c r="DY81">
        <v>1</v>
      </c>
      <c r="DZ81" s="40">
        <f t="shared" si="82"/>
        <v>4.5454545454545456E-2</v>
      </c>
      <c r="EA81">
        <v>1</v>
      </c>
      <c r="EB81" s="41">
        <f t="shared" si="83"/>
        <v>1.0101010101010102E-2</v>
      </c>
      <c r="EE81" s="34" t="s">
        <v>156</v>
      </c>
      <c r="EF81" s="35">
        <v>3</v>
      </c>
      <c r="EG81" s="40">
        <f t="shared" si="84"/>
        <v>3.896103896103896E-2</v>
      </c>
      <c r="EH81" s="35"/>
      <c r="EI81" s="40">
        <f t="shared" si="85"/>
        <v>0</v>
      </c>
      <c r="EJ81" s="35">
        <v>3</v>
      </c>
      <c r="EK81" s="41">
        <f t="shared" si="86"/>
        <v>3.0303030303030304E-2</v>
      </c>
      <c r="EM81" s="123"/>
      <c r="EN81" s="121" t="s">
        <v>74</v>
      </c>
      <c r="EO81" s="7" t="s">
        <v>11</v>
      </c>
      <c r="EP81" s="8">
        <v>37</v>
      </c>
      <c r="EQ81" s="8">
        <v>8</v>
      </c>
      <c r="ER81" s="8">
        <v>45</v>
      </c>
      <c r="ES81" s="11"/>
    </row>
    <row r="82" spans="81:149" ht="24">
      <c r="CC82" s="33" t="s">
        <v>92</v>
      </c>
      <c r="CE82" s="40">
        <f t="shared" si="69"/>
        <v>0</v>
      </c>
      <c r="CF82">
        <v>1</v>
      </c>
      <c r="CG82" s="40">
        <f t="shared" si="70"/>
        <v>4.5454545454545456E-2</v>
      </c>
      <c r="CH82">
        <v>1</v>
      </c>
      <c r="CI82" s="41">
        <f t="shared" si="71"/>
        <v>1.0101010101010102E-2</v>
      </c>
      <c r="CL82" s="33" t="s">
        <v>102</v>
      </c>
      <c r="CN82" s="40">
        <f t="shared" si="72"/>
        <v>0</v>
      </c>
      <c r="CO82">
        <v>1</v>
      </c>
      <c r="CP82" s="40">
        <f t="shared" si="73"/>
        <v>4.5454545454545456E-2</v>
      </c>
      <c r="CQ82">
        <v>1</v>
      </c>
      <c r="CR82" s="41">
        <f t="shared" si="74"/>
        <v>1.0101010101010102E-2</v>
      </c>
      <c r="CU82" s="14" t="s">
        <v>153</v>
      </c>
      <c r="CV82" s="37"/>
      <c r="CW82" s="37">
        <v>5.14</v>
      </c>
      <c r="CX82" s="37">
        <v>5.14</v>
      </c>
      <c r="CY82" s="37"/>
      <c r="CZ82" s="37">
        <v>0</v>
      </c>
      <c r="DA82" s="37">
        <v>0</v>
      </c>
      <c r="DD82" s="33" t="s">
        <v>92</v>
      </c>
      <c r="DF82" s="40">
        <f t="shared" si="75"/>
        <v>0</v>
      </c>
      <c r="DG82">
        <v>1</v>
      </c>
      <c r="DH82" s="40">
        <f t="shared" si="76"/>
        <v>4.5454545454545456E-2</v>
      </c>
      <c r="DI82">
        <v>1</v>
      </c>
      <c r="DJ82" s="41">
        <f t="shared" si="77"/>
        <v>1.0101010101010102E-2</v>
      </c>
      <c r="DM82" s="33" t="s">
        <v>76</v>
      </c>
      <c r="DN82">
        <v>3</v>
      </c>
      <c r="DO82" s="40">
        <f t="shared" si="78"/>
        <v>3.896103896103896E-2</v>
      </c>
      <c r="DQ82" s="40">
        <f t="shared" si="79"/>
        <v>0</v>
      </c>
      <c r="DR82">
        <v>3</v>
      </c>
      <c r="DS82" s="41">
        <f t="shared" si="80"/>
        <v>3.0303030303030304E-2</v>
      </c>
      <c r="DV82" s="33" t="s">
        <v>92</v>
      </c>
      <c r="DX82" s="40">
        <f t="shared" si="81"/>
        <v>0</v>
      </c>
      <c r="DY82">
        <v>1</v>
      </c>
      <c r="DZ82" s="40">
        <f t="shared" si="82"/>
        <v>4.5454545454545456E-2</v>
      </c>
      <c r="EA82">
        <v>1</v>
      </c>
      <c r="EB82" s="41">
        <f t="shared" si="83"/>
        <v>1.0101010101010102E-2</v>
      </c>
      <c r="EE82" s="33" t="s">
        <v>77</v>
      </c>
      <c r="EF82">
        <v>2</v>
      </c>
      <c r="EG82" s="40">
        <f t="shared" si="84"/>
        <v>2.5974025974025976E-2</v>
      </c>
      <c r="EI82" s="40">
        <f t="shared" si="85"/>
        <v>0</v>
      </c>
      <c r="EJ82">
        <v>2</v>
      </c>
      <c r="EK82" s="41">
        <f t="shared" si="86"/>
        <v>2.0202020202020204E-2</v>
      </c>
      <c r="EM82" s="122"/>
      <c r="EN82" s="122"/>
      <c r="EO82" s="7" t="s">
        <v>95</v>
      </c>
      <c r="EP82" s="9">
        <v>0.52112676056338025</v>
      </c>
      <c r="EQ82" s="9">
        <v>0.38095238095238093</v>
      </c>
      <c r="ER82" s="9">
        <v>0.48913043478260865</v>
      </c>
      <c r="ES82" s="11"/>
    </row>
    <row r="83" spans="81:149" ht="15.75" customHeight="1">
      <c r="CC83" s="33" t="s">
        <v>110</v>
      </c>
      <c r="CE83" s="40">
        <f t="shared" si="69"/>
        <v>0</v>
      </c>
      <c r="CF83">
        <v>1</v>
      </c>
      <c r="CG83" s="40">
        <f t="shared" si="70"/>
        <v>4.5454545454545456E-2</v>
      </c>
      <c r="CH83">
        <v>1</v>
      </c>
      <c r="CI83" s="41">
        <f t="shared" si="71"/>
        <v>1.0101010101010102E-2</v>
      </c>
      <c r="CK83" s="119" t="s">
        <v>178</v>
      </c>
      <c r="CL83" s="34">
        <v>12</v>
      </c>
      <c r="CM83" s="35">
        <v>14</v>
      </c>
      <c r="CN83" s="40">
        <f t="shared" si="72"/>
        <v>0.18181818181818182</v>
      </c>
      <c r="CO83" s="35"/>
      <c r="CP83" s="40">
        <f t="shared" si="73"/>
        <v>0</v>
      </c>
      <c r="CQ83" s="35">
        <v>14</v>
      </c>
      <c r="CR83" s="41">
        <f t="shared" si="74"/>
        <v>0.14141414141414141</v>
      </c>
      <c r="CU83" s="14" t="s">
        <v>142</v>
      </c>
      <c r="CV83" s="37"/>
      <c r="CW83" s="37"/>
      <c r="CX83" s="37"/>
      <c r="CY83" s="37"/>
      <c r="CZ83" s="37"/>
      <c r="DA83" s="37"/>
      <c r="DD83" s="33" t="s">
        <v>110</v>
      </c>
      <c r="DF83" s="40">
        <f t="shared" si="75"/>
        <v>0</v>
      </c>
      <c r="DG83">
        <v>1</v>
      </c>
      <c r="DH83" s="40">
        <f t="shared" si="76"/>
        <v>4.5454545454545456E-2</v>
      </c>
      <c r="DI83">
        <v>1</v>
      </c>
      <c r="DJ83" s="41">
        <f t="shared" si="77"/>
        <v>1.0101010101010102E-2</v>
      </c>
      <c r="DM83" s="33" t="s">
        <v>79</v>
      </c>
      <c r="DN83">
        <v>1</v>
      </c>
      <c r="DO83" s="40">
        <f t="shared" si="78"/>
        <v>1.2987012987012988E-2</v>
      </c>
      <c r="DQ83" s="40">
        <f t="shared" si="79"/>
        <v>0</v>
      </c>
      <c r="DR83">
        <v>1</v>
      </c>
      <c r="DS83" s="41">
        <f t="shared" si="80"/>
        <v>1.0101010101010102E-2</v>
      </c>
      <c r="DV83" s="33" t="s">
        <v>110</v>
      </c>
      <c r="DX83" s="40">
        <f t="shared" si="81"/>
        <v>0</v>
      </c>
      <c r="DY83">
        <v>1</v>
      </c>
      <c r="DZ83" s="40">
        <f t="shared" si="82"/>
        <v>4.5454545454545456E-2</v>
      </c>
      <c r="EA83">
        <v>1</v>
      </c>
      <c r="EB83" s="41">
        <f t="shared" si="83"/>
        <v>1.0101010101010102E-2</v>
      </c>
      <c r="EE83" s="33" t="s">
        <v>111</v>
      </c>
      <c r="EF83">
        <v>1</v>
      </c>
      <c r="EG83" s="40">
        <f t="shared" si="84"/>
        <v>1.2987012987012988E-2</v>
      </c>
      <c r="EI83" s="40">
        <f t="shared" si="85"/>
        <v>0</v>
      </c>
      <c r="EJ83">
        <v>1</v>
      </c>
      <c r="EK83" s="41">
        <f t="shared" si="86"/>
        <v>1.0101010101010102E-2</v>
      </c>
      <c r="EM83" s="7" t="s">
        <v>35</v>
      </c>
      <c r="EN83" s="7"/>
      <c r="EO83" s="7" t="s">
        <v>11</v>
      </c>
      <c r="EP83" s="8">
        <v>71</v>
      </c>
      <c r="EQ83" s="8">
        <v>21</v>
      </c>
      <c r="ER83" s="8">
        <v>92</v>
      </c>
      <c r="ES83" s="11"/>
    </row>
    <row r="84" spans="81:149" ht="24">
      <c r="CC84" s="34" t="s">
        <v>137</v>
      </c>
      <c r="CD84" s="45">
        <v>5</v>
      </c>
      <c r="CE84" s="40">
        <f t="shared" si="69"/>
        <v>6.4935064935064929E-2</v>
      </c>
      <c r="CF84" s="35"/>
      <c r="CG84" s="40">
        <f t="shared" si="70"/>
        <v>0</v>
      </c>
      <c r="CH84" s="35">
        <v>5</v>
      </c>
      <c r="CI84" s="41">
        <f t="shared" si="71"/>
        <v>5.0505050505050504E-2</v>
      </c>
      <c r="CK84" s="119"/>
      <c r="CL84" s="33" t="s">
        <v>75</v>
      </c>
      <c r="CM84">
        <v>9</v>
      </c>
      <c r="CN84" s="40">
        <f t="shared" si="72"/>
        <v>0.11688311688311688</v>
      </c>
      <c r="CP84" s="40">
        <f t="shared" si="73"/>
        <v>0</v>
      </c>
      <c r="CQ84">
        <v>9</v>
      </c>
      <c r="CR84" s="41">
        <f t="shared" si="74"/>
        <v>9.0909090909090912E-2</v>
      </c>
      <c r="CU84" s="14" t="s">
        <v>131</v>
      </c>
      <c r="CV84" s="37"/>
      <c r="CW84" s="37"/>
      <c r="CX84" s="37"/>
      <c r="CY84" s="37"/>
      <c r="CZ84" s="37"/>
      <c r="DA84" s="37"/>
      <c r="DD84" s="34" t="s">
        <v>137</v>
      </c>
      <c r="DE84" s="35">
        <v>5</v>
      </c>
      <c r="DF84" s="40">
        <f t="shared" si="75"/>
        <v>6.4935064935064929E-2</v>
      </c>
      <c r="DG84" s="35"/>
      <c r="DH84" s="40">
        <f t="shared" si="76"/>
        <v>0</v>
      </c>
      <c r="DI84" s="35">
        <v>5</v>
      </c>
      <c r="DJ84" s="41">
        <f t="shared" si="77"/>
        <v>5.0505050505050504E-2</v>
      </c>
      <c r="DM84" s="34">
        <v>23</v>
      </c>
      <c r="DN84" s="35">
        <v>4</v>
      </c>
      <c r="DO84" s="40">
        <f t="shared" si="78"/>
        <v>5.1948051948051951E-2</v>
      </c>
      <c r="DP84" s="35"/>
      <c r="DQ84" s="40">
        <f t="shared" si="79"/>
        <v>0</v>
      </c>
      <c r="DR84" s="35">
        <v>4</v>
      </c>
      <c r="DS84" s="41">
        <f t="shared" si="80"/>
        <v>4.0404040404040407E-2</v>
      </c>
      <c r="DV84" s="34" t="s">
        <v>137</v>
      </c>
      <c r="DW84" s="35">
        <v>5</v>
      </c>
      <c r="DX84" s="40">
        <f t="shared" si="81"/>
        <v>6.4935064935064929E-2</v>
      </c>
      <c r="DY84" s="35"/>
      <c r="DZ84" s="40">
        <f t="shared" si="82"/>
        <v>0</v>
      </c>
      <c r="EA84" s="35">
        <v>5</v>
      </c>
      <c r="EB84" s="41">
        <f t="shared" si="83"/>
        <v>5.0505050505050504E-2</v>
      </c>
      <c r="EE84" s="34" t="s">
        <v>162</v>
      </c>
      <c r="EF84" s="35"/>
      <c r="EG84" s="40">
        <f t="shared" si="84"/>
        <v>0</v>
      </c>
      <c r="EH84" s="35">
        <v>2</v>
      </c>
      <c r="EI84" s="40">
        <f t="shared" si="85"/>
        <v>9.0909090909090912E-2</v>
      </c>
      <c r="EJ84" s="35">
        <v>2</v>
      </c>
      <c r="EK84" s="41">
        <f t="shared" si="86"/>
        <v>2.0202020202020204E-2</v>
      </c>
      <c r="EM84" s="7"/>
      <c r="EN84" s="7"/>
      <c r="EO84" s="7" t="s">
        <v>95</v>
      </c>
      <c r="EP84" s="9">
        <v>1</v>
      </c>
      <c r="EQ84" s="9">
        <v>1</v>
      </c>
      <c r="ER84" s="9">
        <v>1</v>
      </c>
      <c r="ES84" s="12"/>
    </row>
    <row r="85" spans="81:149">
      <c r="CC85" s="33" t="s">
        <v>74</v>
      </c>
      <c r="CD85">
        <v>3</v>
      </c>
      <c r="CE85" s="40">
        <f t="shared" si="69"/>
        <v>3.896103896103896E-2</v>
      </c>
      <c r="CG85" s="40">
        <f t="shared" si="70"/>
        <v>0</v>
      </c>
      <c r="CH85">
        <v>3</v>
      </c>
      <c r="CI85" s="41">
        <f t="shared" si="71"/>
        <v>3.0303030303030304E-2</v>
      </c>
      <c r="CK85" s="119"/>
      <c r="CL85" s="33" t="s">
        <v>93</v>
      </c>
      <c r="CM85">
        <v>3</v>
      </c>
      <c r="CN85" s="40">
        <f t="shared" si="72"/>
        <v>3.896103896103896E-2</v>
      </c>
      <c r="CP85" s="40">
        <f t="shared" si="73"/>
        <v>0</v>
      </c>
      <c r="CQ85">
        <v>3</v>
      </c>
      <c r="CR85" s="41">
        <f t="shared" si="74"/>
        <v>3.0303030303030304E-2</v>
      </c>
      <c r="CU85" s="14" t="s">
        <v>147</v>
      </c>
      <c r="CV85" s="37"/>
      <c r="CW85" s="37">
        <v>4.9800000000000004</v>
      </c>
      <c r="CX85" s="37">
        <v>4.9800000000000004</v>
      </c>
      <c r="CY85" s="37"/>
      <c r="CZ85" s="37">
        <v>0</v>
      </c>
      <c r="DA85" s="37">
        <v>0</v>
      </c>
      <c r="DD85" s="33" t="s">
        <v>74</v>
      </c>
      <c r="DE85">
        <v>3</v>
      </c>
      <c r="DF85" s="40">
        <f t="shared" si="75"/>
        <v>3.896103896103896E-2</v>
      </c>
      <c r="DH85" s="40">
        <f t="shared" si="76"/>
        <v>0</v>
      </c>
      <c r="DI85">
        <v>3</v>
      </c>
      <c r="DJ85" s="41">
        <f t="shared" si="77"/>
        <v>3.0303030303030304E-2</v>
      </c>
      <c r="DM85" s="33" t="s">
        <v>76</v>
      </c>
      <c r="DN85">
        <v>4</v>
      </c>
      <c r="DO85" s="40">
        <f t="shared" si="78"/>
        <v>5.1948051948051951E-2</v>
      </c>
      <c r="DQ85" s="40">
        <f t="shared" si="79"/>
        <v>0</v>
      </c>
      <c r="DR85">
        <v>4</v>
      </c>
      <c r="DS85" s="41">
        <f t="shared" si="80"/>
        <v>4.0404040404040407E-2</v>
      </c>
      <c r="DV85" s="33" t="s">
        <v>74</v>
      </c>
      <c r="DW85">
        <v>3</v>
      </c>
      <c r="DX85" s="40">
        <f t="shared" si="81"/>
        <v>3.896103896103896E-2</v>
      </c>
      <c r="DZ85" s="40">
        <f t="shared" si="82"/>
        <v>0</v>
      </c>
      <c r="EA85">
        <v>3</v>
      </c>
      <c r="EB85" s="41">
        <f t="shared" si="83"/>
        <v>3.0303030303030304E-2</v>
      </c>
      <c r="EE85" s="33" t="s">
        <v>77</v>
      </c>
      <c r="EG85" s="40">
        <f t="shared" si="84"/>
        <v>0</v>
      </c>
      <c r="EH85">
        <v>2</v>
      </c>
      <c r="EI85" s="40">
        <f t="shared" si="85"/>
        <v>9.0909090909090912E-2</v>
      </c>
      <c r="EJ85">
        <v>2</v>
      </c>
      <c r="EK85" s="41">
        <f t="shared" si="86"/>
        <v>2.0202020202020204E-2</v>
      </c>
      <c r="EM85" s="5"/>
      <c r="EN85" s="5"/>
      <c r="EO85" s="5"/>
      <c r="EP85" s="5"/>
      <c r="EQ85" s="5"/>
      <c r="ER85" s="5"/>
      <c r="ES85" s="5"/>
    </row>
    <row r="86" spans="81:149">
      <c r="CC86" s="33" t="s">
        <v>92</v>
      </c>
      <c r="CD86">
        <v>1</v>
      </c>
      <c r="CE86" s="40">
        <f t="shared" si="69"/>
        <v>1.2987012987012988E-2</v>
      </c>
      <c r="CG86" s="40">
        <f t="shared" si="70"/>
        <v>0</v>
      </c>
      <c r="CH86">
        <v>1</v>
      </c>
      <c r="CI86" s="41">
        <f t="shared" si="71"/>
        <v>1.0101010101010102E-2</v>
      </c>
      <c r="CK86" s="119"/>
      <c r="CL86" s="33" t="s">
        <v>102</v>
      </c>
      <c r="CM86">
        <v>2</v>
      </c>
      <c r="CN86" s="40">
        <f t="shared" si="72"/>
        <v>2.5974025974025976E-2</v>
      </c>
      <c r="CP86" s="40">
        <f t="shared" si="73"/>
        <v>0</v>
      </c>
      <c r="CQ86">
        <v>2</v>
      </c>
      <c r="CR86" s="41">
        <f t="shared" si="74"/>
        <v>2.0202020202020204E-2</v>
      </c>
      <c r="CU86" s="14" t="s">
        <v>137</v>
      </c>
      <c r="CV86" s="37">
        <v>7.52</v>
      </c>
      <c r="CW86" s="37"/>
      <c r="CX86" s="37">
        <v>7.52</v>
      </c>
      <c r="CY86" s="37">
        <v>0</v>
      </c>
      <c r="CZ86" s="37"/>
      <c r="DA86" s="37">
        <v>0</v>
      </c>
      <c r="DD86" s="33" t="s">
        <v>92</v>
      </c>
      <c r="DE86">
        <v>1</v>
      </c>
      <c r="DF86" s="40">
        <f t="shared" si="75"/>
        <v>1.2987012987012988E-2</v>
      </c>
      <c r="DH86" s="40">
        <f t="shared" si="76"/>
        <v>0</v>
      </c>
      <c r="DI86">
        <v>1</v>
      </c>
      <c r="DJ86" s="41">
        <f t="shared" si="77"/>
        <v>1.0101010101010102E-2</v>
      </c>
      <c r="DM86" s="34">
        <v>24</v>
      </c>
      <c r="DN86" s="35">
        <v>3</v>
      </c>
      <c r="DO86" s="40">
        <f t="shared" si="78"/>
        <v>3.896103896103896E-2</v>
      </c>
      <c r="DP86" s="35"/>
      <c r="DQ86" s="40">
        <f t="shared" si="79"/>
        <v>0</v>
      </c>
      <c r="DR86" s="35">
        <v>3</v>
      </c>
      <c r="DS86" s="41">
        <f t="shared" si="80"/>
        <v>3.0303030303030304E-2</v>
      </c>
      <c r="DV86" s="33" t="s">
        <v>92</v>
      </c>
      <c r="DW86">
        <v>1</v>
      </c>
      <c r="DX86" s="40">
        <f t="shared" si="81"/>
        <v>1.2987012987012988E-2</v>
      </c>
      <c r="DZ86" s="40">
        <f t="shared" si="82"/>
        <v>0</v>
      </c>
      <c r="EA86">
        <v>1</v>
      </c>
      <c r="EB86" s="41">
        <f t="shared" si="83"/>
        <v>1.0101010101010102E-2</v>
      </c>
      <c r="EE86" s="34" t="s">
        <v>151</v>
      </c>
      <c r="EF86" s="35"/>
      <c r="EG86" s="40">
        <f t="shared" si="84"/>
        <v>0</v>
      </c>
      <c r="EH86" s="35">
        <v>2</v>
      </c>
      <c r="EI86" s="40">
        <f t="shared" si="85"/>
        <v>9.0909090909090912E-2</v>
      </c>
      <c r="EJ86" s="35">
        <v>2</v>
      </c>
      <c r="EK86" s="41">
        <f t="shared" si="86"/>
        <v>2.0202020202020204E-2</v>
      </c>
      <c r="EM86" s="131" t="s">
        <v>179</v>
      </c>
      <c r="EN86" s="132"/>
      <c r="EO86" s="133"/>
      <c r="EP86" s="128" t="s">
        <v>34</v>
      </c>
      <c r="EQ86" s="129"/>
      <c r="ER86" s="126" t="s">
        <v>35</v>
      </c>
      <c r="ES86" s="124" t="s">
        <v>36</v>
      </c>
    </row>
    <row r="87" spans="81:149" ht="24.75">
      <c r="CC87" s="33" t="s">
        <v>110</v>
      </c>
      <c r="CD87">
        <v>1</v>
      </c>
      <c r="CE87" s="40">
        <f t="shared" si="69"/>
        <v>1.2987012987012988E-2</v>
      </c>
      <c r="CG87" s="40">
        <f t="shared" si="70"/>
        <v>0</v>
      </c>
      <c r="CH87">
        <v>1</v>
      </c>
      <c r="CI87" s="41">
        <f t="shared" si="71"/>
        <v>1.0101010101010102E-2</v>
      </c>
      <c r="CL87" s="34">
        <v>14</v>
      </c>
      <c r="CM87" s="35">
        <v>2</v>
      </c>
      <c r="CN87" s="40">
        <f t="shared" si="72"/>
        <v>2.5974025974025976E-2</v>
      </c>
      <c r="CO87" s="35"/>
      <c r="CP87" s="40">
        <f t="shared" si="73"/>
        <v>0</v>
      </c>
      <c r="CQ87" s="35">
        <v>2</v>
      </c>
      <c r="CR87" s="41">
        <f t="shared" si="74"/>
        <v>2.0202020202020204E-2</v>
      </c>
      <c r="CU87" s="14" t="s">
        <v>145</v>
      </c>
      <c r="CV87" s="37">
        <v>7.7</v>
      </c>
      <c r="CW87" s="37"/>
      <c r="CX87" s="37">
        <v>7.7</v>
      </c>
      <c r="CY87" s="37">
        <v>0</v>
      </c>
      <c r="CZ87" s="37"/>
      <c r="DA87" s="37">
        <v>0</v>
      </c>
      <c r="DD87" s="33" t="s">
        <v>110</v>
      </c>
      <c r="DE87">
        <v>1</v>
      </c>
      <c r="DF87" s="40">
        <f t="shared" si="75"/>
        <v>1.2987012987012988E-2</v>
      </c>
      <c r="DH87" s="40">
        <f t="shared" si="76"/>
        <v>0</v>
      </c>
      <c r="DI87">
        <v>1</v>
      </c>
      <c r="DJ87" s="41">
        <f t="shared" si="77"/>
        <v>1.0101010101010102E-2</v>
      </c>
      <c r="DM87" s="33" t="s">
        <v>76</v>
      </c>
      <c r="DN87">
        <v>3</v>
      </c>
      <c r="DO87" s="40">
        <f t="shared" si="78"/>
        <v>3.896103896103896E-2</v>
      </c>
      <c r="DQ87" s="40">
        <f t="shared" si="79"/>
        <v>0</v>
      </c>
      <c r="DR87">
        <v>3</v>
      </c>
      <c r="DS87" s="41">
        <f t="shared" si="80"/>
        <v>3.0303030303030304E-2</v>
      </c>
      <c r="DV87" s="33" t="s">
        <v>110</v>
      </c>
      <c r="DW87">
        <v>1</v>
      </c>
      <c r="DX87" s="40">
        <f t="shared" si="81"/>
        <v>1.2987012987012988E-2</v>
      </c>
      <c r="DZ87" s="40">
        <f t="shared" si="82"/>
        <v>0</v>
      </c>
      <c r="EA87">
        <v>1</v>
      </c>
      <c r="EB87" s="41">
        <f t="shared" si="83"/>
        <v>1.0101010101010102E-2</v>
      </c>
      <c r="EE87" s="33" t="s">
        <v>77</v>
      </c>
      <c r="EG87" s="40">
        <f t="shared" si="84"/>
        <v>0</v>
      </c>
      <c r="EH87">
        <v>1</v>
      </c>
      <c r="EI87" s="40">
        <f t="shared" si="85"/>
        <v>4.5454545454545456E-2</v>
      </c>
      <c r="EJ87">
        <v>1</v>
      </c>
      <c r="EK87" s="41">
        <f t="shared" si="86"/>
        <v>1.0101010101010102E-2</v>
      </c>
      <c r="EM87" s="134"/>
      <c r="EN87" s="135"/>
      <c r="EO87" s="136"/>
      <c r="EP87" s="6" t="s">
        <v>20</v>
      </c>
      <c r="EQ87" s="6" t="s">
        <v>31</v>
      </c>
      <c r="ER87" s="127"/>
      <c r="ES87" s="125"/>
    </row>
    <row r="88" spans="81:149">
      <c r="CC88" s="34" t="s">
        <v>145</v>
      </c>
      <c r="CD88" s="45">
        <v>2</v>
      </c>
      <c r="CE88" s="40">
        <f t="shared" si="69"/>
        <v>2.5974025974025976E-2</v>
      </c>
      <c r="CF88" s="35"/>
      <c r="CG88" s="40">
        <f t="shared" si="70"/>
        <v>0</v>
      </c>
      <c r="CH88" s="35">
        <v>2</v>
      </c>
      <c r="CI88" s="41">
        <f t="shared" si="71"/>
        <v>2.0202020202020204E-2</v>
      </c>
      <c r="CL88" s="33" t="s">
        <v>75</v>
      </c>
      <c r="CM88">
        <v>1</v>
      </c>
      <c r="CN88" s="40">
        <f t="shared" si="72"/>
        <v>1.2987012987012988E-2</v>
      </c>
      <c r="CP88" s="40">
        <f t="shared" si="73"/>
        <v>0</v>
      </c>
      <c r="CQ88">
        <v>1</v>
      </c>
      <c r="CR88" s="41">
        <f t="shared" si="74"/>
        <v>1.0101010101010102E-2</v>
      </c>
      <c r="CU88" s="14" t="s">
        <v>156</v>
      </c>
      <c r="CV88" s="37">
        <v>6.24</v>
      </c>
      <c r="CW88" s="37"/>
      <c r="CX88" s="37">
        <v>6.24</v>
      </c>
      <c r="CY88" s="37">
        <v>0</v>
      </c>
      <c r="CZ88" s="37"/>
      <c r="DA88" s="37">
        <v>0</v>
      </c>
      <c r="DD88" s="34" t="s">
        <v>145</v>
      </c>
      <c r="DE88" s="35">
        <v>2</v>
      </c>
      <c r="DF88" s="40">
        <f t="shared" si="75"/>
        <v>2.5974025974025976E-2</v>
      </c>
      <c r="DG88" s="35"/>
      <c r="DH88" s="40">
        <f t="shared" si="76"/>
        <v>0</v>
      </c>
      <c r="DI88" s="35">
        <v>2</v>
      </c>
      <c r="DJ88" s="41">
        <f t="shared" si="77"/>
        <v>2.0202020202020204E-2</v>
      </c>
      <c r="DM88" s="34">
        <v>31</v>
      </c>
      <c r="DN88" s="35">
        <v>3</v>
      </c>
      <c r="DO88" s="40">
        <f t="shared" si="78"/>
        <v>3.896103896103896E-2</v>
      </c>
      <c r="DP88" s="35"/>
      <c r="DQ88" s="40">
        <f t="shared" si="79"/>
        <v>0</v>
      </c>
      <c r="DR88" s="35">
        <v>3</v>
      </c>
      <c r="DS88" s="41">
        <f t="shared" si="80"/>
        <v>3.0303030303030304E-2</v>
      </c>
      <c r="DV88" s="34" t="s">
        <v>145</v>
      </c>
      <c r="DW88" s="35">
        <v>2</v>
      </c>
      <c r="DX88" s="40">
        <f t="shared" si="81"/>
        <v>2.5974025974025976E-2</v>
      </c>
      <c r="DY88" s="35"/>
      <c r="DZ88" s="40">
        <f t="shared" si="82"/>
        <v>0</v>
      </c>
      <c r="EA88" s="35">
        <v>2</v>
      </c>
      <c r="EB88" s="41">
        <f t="shared" si="83"/>
        <v>2.0202020202020204E-2</v>
      </c>
      <c r="EE88" s="33" t="s">
        <v>94</v>
      </c>
      <c r="EG88" s="40">
        <f t="shared" si="84"/>
        <v>0</v>
      </c>
      <c r="EH88">
        <v>1</v>
      </c>
      <c r="EI88" s="40">
        <f t="shared" si="85"/>
        <v>4.5454545454545456E-2</v>
      </c>
      <c r="EJ88">
        <v>1</v>
      </c>
      <c r="EK88" s="41">
        <f t="shared" si="86"/>
        <v>1.0101010101010102E-2</v>
      </c>
      <c r="EM88" s="121" t="s">
        <v>180</v>
      </c>
      <c r="EN88" s="121" t="s">
        <v>110</v>
      </c>
      <c r="EO88" s="7" t="s">
        <v>11</v>
      </c>
      <c r="EP88" s="8">
        <v>4</v>
      </c>
      <c r="EQ88" s="8">
        <v>3</v>
      </c>
      <c r="ER88" s="8">
        <v>7</v>
      </c>
      <c r="ES88" s="10">
        <v>0.26803594807703374</v>
      </c>
    </row>
    <row r="89" spans="81:149" ht="24">
      <c r="CC89" s="33" t="s">
        <v>74</v>
      </c>
      <c r="CD89">
        <v>1</v>
      </c>
      <c r="CE89" s="40">
        <f t="shared" si="69"/>
        <v>1.2987012987012988E-2</v>
      </c>
      <c r="CG89" s="40">
        <f t="shared" si="70"/>
        <v>0</v>
      </c>
      <c r="CH89">
        <v>1</v>
      </c>
      <c r="CI89" s="41">
        <f t="shared" si="71"/>
        <v>1.0101010101010102E-2</v>
      </c>
      <c r="CL89" s="33" t="s">
        <v>93</v>
      </c>
      <c r="CM89">
        <v>1</v>
      </c>
      <c r="CN89" s="40">
        <f t="shared" si="72"/>
        <v>1.2987012987012988E-2</v>
      </c>
      <c r="CP89" s="40">
        <f t="shared" si="73"/>
        <v>0</v>
      </c>
      <c r="CQ89">
        <v>1</v>
      </c>
      <c r="CR89" s="41">
        <f t="shared" si="74"/>
        <v>1.0101010101010102E-2</v>
      </c>
      <c r="CU89" s="14" t="s">
        <v>162</v>
      </c>
      <c r="CV89" s="37"/>
      <c r="CW89" s="37">
        <v>5.05</v>
      </c>
      <c r="CX89" s="37">
        <v>5.05</v>
      </c>
      <c r="CY89" s="37"/>
      <c r="CZ89" s="37">
        <v>0</v>
      </c>
      <c r="DA89" s="37">
        <v>0</v>
      </c>
      <c r="DD89" s="33" t="s">
        <v>74</v>
      </c>
      <c r="DE89">
        <v>1</v>
      </c>
      <c r="DF89" s="40">
        <f t="shared" si="75"/>
        <v>1.2987012987012988E-2</v>
      </c>
      <c r="DH89" s="40">
        <f t="shared" si="76"/>
        <v>0</v>
      </c>
      <c r="DI89">
        <v>1</v>
      </c>
      <c r="DJ89" s="41">
        <f t="shared" si="77"/>
        <v>1.0101010101010102E-2</v>
      </c>
      <c r="DM89" s="33" t="s">
        <v>91</v>
      </c>
      <c r="DN89">
        <v>1</v>
      </c>
      <c r="DO89" s="40">
        <f t="shared" si="78"/>
        <v>1.2987012987012988E-2</v>
      </c>
      <c r="DQ89" s="40">
        <f t="shared" si="79"/>
        <v>0</v>
      </c>
      <c r="DR89">
        <v>1</v>
      </c>
      <c r="DS89" s="41">
        <f t="shared" si="80"/>
        <v>1.0101010101010102E-2</v>
      </c>
      <c r="DV89" s="33" t="s">
        <v>74</v>
      </c>
      <c r="DW89">
        <v>1</v>
      </c>
      <c r="DX89" s="40">
        <f t="shared" si="81"/>
        <v>1.2987012987012988E-2</v>
      </c>
      <c r="DZ89" s="40">
        <f t="shared" si="82"/>
        <v>0</v>
      </c>
      <c r="EA89">
        <v>1</v>
      </c>
      <c r="EB89" s="41">
        <f t="shared" si="83"/>
        <v>1.0101010101010102E-2</v>
      </c>
      <c r="ED89" s="119" t="s">
        <v>134</v>
      </c>
      <c r="EE89" s="34">
        <v>12</v>
      </c>
      <c r="EF89" s="35">
        <v>14</v>
      </c>
      <c r="EG89" s="40">
        <f t="shared" si="84"/>
        <v>0.18181818181818182</v>
      </c>
      <c r="EH89" s="35"/>
      <c r="EI89" s="40">
        <f t="shared" si="85"/>
        <v>0</v>
      </c>
      <c r="EJ89" s="35">
        <v>14</v>
      </c>
      <c r="EK89" s="41">
        <f t="shared" si="86"/>
        <v>0.14141414141414141</v>
      </c>
      <c r="EM89" s="123"/>
      <c r="EN89" s="122"/>
      <c r="EO89" s="7" t="s">
        <v>95</v>
      </c>
      <c r="EP89" s="9">
        <v>5.7142857142857141E-2</v>
      </c>
      <c r="EQ89" s="9">
        <v>0.17647058823529413</v>
      </c>
      <c r="ER89" s="9">
        <v>8.0459770114942528E-2</v>
      </c>
      <c r="ES89" s="11"/>
    </row>
    <row r="90" spans="81:149">
      <c r="CC90" s="33" t="s">
        <v>92</v>
      </c>
      <c r="CD90">
        <v>1</v>
      </c>
      <c r="CE90" s="40">
        <f t="shared" si="69"/>
        <v>1.2987012987012988E-2</v>
      </c>
      <c r="CG90" s="40">
        <f t="shared" si="70"/>
        <v>0</v>
      </c>
      <c r="CH90">
        <v>1</v>
      </c>
      <c r="CI90" s="41">
        <f t="shared" si="71"/>
        <v>1.0101010101010102E-2</v>
      </c>
      <c r="CL90" s="34">
        <v>22</v>
      </c>
      <c r="CM90" s="35">
        <v>5</v>
      </c>
      <c r="CN90" s="40">
        <f t="shared" si="72"/>
        <v>6.4935064935064929E-2</v>
      </c>
      <c r="CO90" s="35"/>
      <c r="CP90" s="40">
        <f t="shared" si="73"/>
        <v>0</v>
      </c>
      <c r="CQ90" s="35">
        <v>5</v>
      </c>
      <c r="CR90" s="41">
        <f t="shared" si="74"/>
        <v>5.0505050505050504E-2</v>
      </c>
      <c r="CU90" s="14" t="s">
        <v>151</v>
      </c>
      <c r="CV90" s="37"/>
      <c r="CW90" s="37"/>
      <c r="CX90" s="37"/>
      <c r="CY90" s="37"/>
      <c r="CZ90" s="37"/>
      <c r="DA90" s="37"/>
      <c r="DD90" s="33" t="s">
        <v>92</v>
      </c>
      <c r="DE90">
        <v>1</v>
      </c>
      <c r="DF90" s="40">
        <f t="shared" si="75"/>
        <v>1.2987012987012988E-2</v>
      </c>
      <c r="DH90" s="40">
        <f t="shared" si="76"/>
        <v>0</v>
      </c>
      <c r="DI90">
        <v>1</v>
      </c>
      <c r="DJ90" s="41">
        <f t="shared" si="77"/>
        <v>1.0101010101010102E-2</v>
      </c>
      <c r="DM90" s="33" t="s">
        <v>76</v>
      </c>
      <c r="DN90">
        <v>2</v>
      </c>
      <c r="DO90" s="40">
        <f t="shared" si="78"/>
        <v>2.5974025974025976E-2</v>
      </c>
      <c r="DQ90" s="40">
        <f t="shared" si="79"/>
        <v>0</v>
      </c>
      <c r="DR90">
        <v>2</v>
      </c>
      <c r="DS90" s="41">
        <f t="shared" si="80"/>
        <v>2.0202020202020204E-2</v>
      </c>
      <c r="DV90" s="33" t="s">
        <v>92</v>
      </c>
      <c r="DW90">
        <v>1</v>
      </c>
      <c r="DX90" s="40">
        <f t="shared" si="81"/>
        <v>1.2987012987012988E-2</v>
      </c>
      <c r="DZ90" s="40">
        <f t="shared" si="82"/>
        <v>0</v>
      </c>
      <c r="EA90">
        <v>1</v>
      </c>
      <c r="EB90" s="41">
        <f t="shared" si="83"/>
        <v>1.0101010101010102E-2</v>
      </c>
      <c r="ED90" s="119"/>
      <c r="EE90" s="33" t="s">
        <v>77</v>
      </c>
      <c r="EF90">
        <v>5</v>
      </c>
      <c r="EG90" s="40">
        <f t="shared" si="84"/>
        <v>6.4935064935064929E-2</v>
      </c>
      <c r="EI90" s="40">
        <f t="shared" si="85"/>
        <v>0</v>
      </c>
      <c r="EJ90">
        <v>5</v>
      </c>
      <c r="EK90" s="41">
        <f t="shared" si="86"/>
        <v>5.0505050505050504E-2</v>
      </c>
      <c r="EM90" s="123"/>
      <c r="EN90" s="121" t="s">
        <v>92</v>
      </c>
      <c r="EO90" s="7" t="s">
        <v>11</v>
      </c>
      <c r="EP90" s="8">
        <v>28</v>
      </c>
      <c r="EQ90" s="8">
        <v>7</v>
      </c>
      <c r="ER90" s="8">
        <f>+EQ90+EP90</f>
        <v>35</v>
      </c>
      <c r="ES90" s="11"/>
    </row>
    <row r="91" spans="81:149" ht="15.75" customHeight="1">
      <c r="CC91" s="34" t="s">
        <v>156</v>
      </c>
      <c r="CD91" s="45">
        <v>3</v>
      </c>
      <c r="CE91" s="40">
        <f t="shared" si="69"/>
        <v>3.896103896103896E-2</v>
      </c>
      <c r="CF91" s="35"/>
      <c r="CG91" s="40">
        <f t="shared" si="70"/>
        <v>0</v>
      </c>
      <c r="CH91" s="35">
        <v>3</v>
      </c>
      <c r="CI91" s="41">
        <f t="shared" si="71"/>
        <v>3.0303030303030304E-2</v>
      </c>
      <c r="CL91" s="33" t="s">
        <v>75</v>
      </c>
      <c r="CM91">
        <v>4</v>
      </c>
      <c r="CN91" s="40">
        <f t="shared" si="72"/>
        <v>5.1948051948051951E-2</v>
      </c>
      <c r="CP91" s="40">
        <f t="shared" si="73"/>
        <v>0</v>
      </c>
      <c r="CQ91">
        <v>4</v>
      </c>
      <c r="CR91" s="41">
        <f t="shared" si="74"/>
        <v>4.0404040404040407E-2</v>
      </c>
      <c r="CT91" s="119" t="s">
        <v>181</v>
      </c>
      <c r="CU91" s="14">
        <v>12</v>
      </c>
      <c r="CV91" s="37">
        <v>8.2199999999999989</v>
      </c>
      <c r="CW91" s="37"/>
      <c r="CX91" s="37">
        <v>8.2199999999999989</v>
      </c>
      <c r="CY91" s="37">
        <v>1.3981416237277273</v>
      </c>
      <c r="CZ91" s="37"/>
      <c r="DA91" s="37">
        <v>1.3981416237277273</v>
      </c>
      <c r="DD91" s="34" t="s">
        <v>156</v>
      </c>
      <c r="DE91" s="35">
        <v>3</v>
      </c>
      <c r="DF91" s="40">
        <f t="shared" si="75"/>
        <v>3.896103896103896E-2</v>
      </c>
      <c r="DG91" s="35"/>
      <c r="DH91" s="40">
        <f t="shared" si="76"/>
        <v>0</v>
      </c>
      <c r="DI91" s="35">
        <v>3</v>
      </c>
      <c r="DJ91" s="41">
        <f t="shared" si="77"/>
        <v>3.0303030303030304E-2</v>
      </c>
      <c r="DM91" s="34">
        <v>32</v>
      </c>
      <c r="DN91" s="35">
        <v>2</v>
      </c>
      <c r="DO91" s="40">
        <f t="shared" si="78"/>
        <v>2.5974025974025976E-2</v>
      </c>
      <c r="DP91" s="35"/>
      <c r="DQ91" s="40">
        <f t="shared" si="79"/>
        <v>0</v>
      </c>
      <c r="DR91" s="35">
        <v>2</v>
      </c>
      <c r="DS91" s="41">
        <f t="shared" si="80"/>
        <v>2.0202020202020204E-2</v>
      </c>
      <c r="DV91" s="34" t="s">
        <v>156</v>
      </c>
      <c r="DW91" s="35">
        <v>3</v>
      </c>
      <c r="DX91" s="40">
        <f t="shared" si="81"/>
        <v>3.896103896103896E-2</v>
      </c>
      <c r="DY91" s="35"/>
      <c r="DZ91" s="40">
        <f t="shared" si="82"/>
        <v>0</v>
      </c>
      <c r="EA91" s="35">
        <v>3</v>
      </c>
      <c r="EB91" s="41">
        <f t="shared" si="83"/>
        <v>3.0303030303030304E-2</v>
      </c>
      <c r="ED91" s="119"/>
      <c r="EE91" s="33" t="s">
        <v>94</v>
      </c>
      <c r="EF91">
        <v>3</v>
      </c>
      <c r="EG91" s="40">
        <f t="shared" si="84"/>
        <v>3.896103896103896E-2</v>
      </c>
      <c r="EI91" s="40">
        <f t="shared" si="85"/>
        <v>0</v>
      </c>
      <c r="EJ91">
        <v>3</v>
      </c>
      <c r="EK91" s="41">
        <f t="shared" si="86"/>
        <v>3.0303030303030304E-2</v>
      </c>
      <c r="EM91" s="123"/>
      <c r="EN91" s="122"/>
      <c r="EO91" s="7" t="s">
        <v>95</v>
      </c>
      <c r="EP91" s="9">
        <v>0.4</v>
      </c>
      <c r="EQ91" s="9">
        <v>0.35294117647058826</v>
      </c>
      <c r="ER91" s="9">
        <v>0.39080459770114939</v>
      </c>
      <c r="ES91" s="11"/>
    </row>
    <row r="92" spans="81:149">
      <c r="CC92" s="33" t="s">
        <v>74</v>
      </c>
      <c r="CD92">
        <v>2</v>
      </c>
      <c r="CE92" s="40">
        <f t="shared" si="69"/>
        <v>2.5974025974025976E-2</v>
      </c>
      <c r="CG92" s="40">
        <f t="shared" si="70"/>
        <v>0</v>
      </c>
      <c r="CH92">
        <v>2</v>
      </c>
      <c r="CI92" s="41">
        <f t="shared" si="71"/>
        <v>2.0202020202020204E-2</v>
      </c>
      <c r="CL92" s="33" t="s">
        <v>93</v>
      </c>
      <c r="CM92">
        <v>1</v>
      </c>
      <c r="CN92" s="40">
        <f t="shared" si="72"/>
        <v>1.2987012987012988E-2</v>
      </c>
      <c r="CP92" s="40">
        <f t="shared" si="73"/>
        <v>0</v>
      </c>
      <c r="CQ92">
        <v>1</v>
      </c>
      <c r="CR92" s="41">
        <f t="shared" si="74"/>
        <v>1.0101010101010102E-2</v>
      </c>
      <c r="CT92" s="119"/>
      <c r="CU92" s="14">
        <v>14</v>
      </c>
      <c r="CV92" s="37">
        <v>5.45</v>
      </c>
      <c r="CW92" s="37"/>
      <c r="CX92" s="37">
        <v>5.45</v>
      </c>
      <c r="CY92" s="37">
        <v>0</v>
      </c>
      <c r="CZ92" s="37"/>
      <c r="DA92" s="37">
        <v>0</v>
      </c>
      <c r="DD92" s="33" t="s">
        <v>74</v>
      </c>
      <c r="DE92">
        <v>2</v>
      </c>
      <c r="DF92" s="40">
        <f t="shared" si="75"/>
        <v>2.5974025974025976E-2</v>
      </c>
      <c r="DH92" s="40">
        <f t="shared" si="76"/>
        <v>0</v>
      </c>
      <c r="DI92">
        <v>2</v>
      </c>
      <c r="DJ92" s="41">
        <f t="shared" si="77"/>
        <v>2.0202020202020204E-2</v>
      </c>
      <c r="DM92" s="33" t="s">
        <v>76</v>
      </c>
      <c r="DN92">
        <v>2</v>
      </c>
      <c r="DO92" s="40">
        <f t="shared" si="78"/>
        <v>2.5974025974025976E-2</v>
      </c>
      <c r="DQ92" s="40">
        <f t="shared" si="79"/>
        <v>0</v>
      </c>
      <c r="DR92">
        <v>2</v>
      </c>
      <c r="DS92" s="41">
        <f t="shared" si="80"/>
        <v>2.0202020202020204E-2</v>
      </c>
      <c r="DV92" s="33" t="s">
        <v>74</v>
      </c>
      <c r="DW92">
        <v>2</v>
      </c>
      <c r="DX92" s="40">
        <f t="shared" si="81"/>
        <v>2.5974025974025976E-2</v>
      </c>
      <c r="DZ92" s="40">
        <f t="shared" si="82"/>
        <v>0</v>
      </c>
      <c r="EA92">
        <v>2</v>
      </c>
      <c r="EB92" s="41">
        <f t="shared" si="83"/>
        <v>2.0202020202020204E-2</v>
      </c>
      <c r="ED92" s="119"/>
      <c r="EE92" s="33" t="s">
        <v>103</v>
      </c>
      <c r="EF92">
        <v>6</v>
      </c>
      <c r="EG92" s="40">
        <f t="shared" si="84"/>
        <v>7.792207792207792E-2</v>
      </c>
      <c r="EI92" s="40">
        <f t="shared" si="85"/>
        <v>0</v>
      </c>
      <c r="EJ92">
        <v>6</v>
      </c>
      <c r="EK92" s="41">
        <f t="shared" si="86"/>
        <v>6.0606060606060608E-2</v>
      </c>
      <c r="EM92" s="123"/>
      <c r="EN92" s="121" t="s">
        <v>74</v>
      </c>
      <c r="EO92" s="7" t="s">
        <v>11</v>
      </c>
      <c r="EP92" s="8">
        <v>38</v>
      </c>
      <c r="EQ92" s="8">
        <v>8</v>
      </c>
      <c r="ER92" s="8">
        <v>46</v>
      </c>
      <c r="ES92" s="11"/>
    </row>
    <row r="93" spans="81:149" ht="24">
      <c r="CC93" s="33" t="s">
        <v>92</v>
      </c>
      <c r="CD93">
        <v>1</v>
      </c>
      <c r="CE93" s="40">
        <f t="shared" si="69"/>
        <v>1.2987012987012988E-2</v>
      </c>
      <c r="CG93" s="40">
        <f t="shared" si="70"/>
        <v>0</v>
      </c>
      <c r="CH93">
        <v>1</v>
      </c>
      <c r="CI93" s="41">
        <f t="shared" si="71"/>
        <v>1.0101010101010102E-2</v>
      </c>
      <c r="CL93" s="34">
        <v>23</v>
      </c>
      <c r="CM93" s="35">
        <v>4</v>
      </c>
      <c r="CN93" s="40">
        <f t="shared" si="72"/>
        <v>5.1948051948051951E-2</v>
      </c>
      <c r="CO93" s="35"/>
      <c r="CP93" s="40">
        <f t="shared" si="73"/>
        <v>0</v>
      </c>
      <c r="CQ93" s="35">
        <v>4</v>
      </c>
      <c r="CR93" s="41">
        <f t="shared" si="74"/>
        <v>4.0404040404040407E-2</v>
      </c>
      <c r="CT93" s="119"/>
      <c r="CU93" s="14">
        <v>22</v>
      </c>
      <c r="CV93" s="37">
        <v>5.1166666666666663</v>
      </c>
      <c r="CW93" s="37"/>
      <c r="CX93" s="37">
        <v>5.1166666666666663</v>
      </c>
      <c r="CY93" s="37">
        <v>1.1373800303035593</v>
      </c>
      <c r="CZ93" s="37"/>
      <c r="DA93" s="37">
        <v>1.1373800303035593</v>
      </c>
      <c r="DD93" s="33" t="s">
        <v>92</v>
      </c>
      <c r="DE93">
        <v>1</v>
      </c>
      <c r="DF93" s="40">
        <f t="shared" si="75"/>
        <v>1.2987012987012988E-2</v>
      </c>
      <c r="DH93" s="40">
        <f t="shared" si="76"/>
        <v>0</v>
      </c>
      <c r="DI93">
        <v>1</v>
      </c>
      <c r="DJ93" s="41">
        <f t="shared" si="77"/>
        <v>1.0101010101010102E-2</v>
      </c>
      <c r="DM93" s="34">
        <v>34</v>
      </c>
      <c r="DN93" s="35">
        <v>6</v>
      </c>
      <c r="DO93" s="40">
        <f t="shared" si="78"/>
        <v>7.792207792207792E-2</v>
      </c>
      <c r="DP93" s="35"/>
      <c r="DQ93" s="40">
        <f t="shared" si="79"/>
        <v>0</v>
      </c>
      <c r="DR93" s="35">
        <v>6</v>
      </c>
      <c r="DS93" s="41">
        <f t="shared" si="80"/>
        <v>6.0606060606060608E-2</v>
      </c>
      <c r="DV93" s="33" t="s">
        <v>92</v>
      </c>
      <c r="DW93">
        <v>1</v>
      </c>
      <c r="DX93" s="40">
        <f t="shared" si="81"/>
        <v>1.2987012987012988E-2</v>
      </c>
      <c r="DZ93" s="40">
        <f t="shared" si="82"/>
        <v>0</v>
      </c>
      <c r="EA93">
        <v>1</v>
      </c>
      <c r="EB93" s="41">
        <f t="shared" si="83"/>
        <v>1.0101010101010102E-2</v>
      </c>
      <c r="ED93" s="44"/>
      <c r="EE93" s="34">
        <v>14</v>
      </c>
      <c r="EF93" s="35">
        <v>2</v>
      </c>
      <c r="EG93" s="40">
        <f t="shared" si="84"/>
        <v>2.5974025974025976E-2</v>
      </c>
      <c r="EH93" s="35"/>
      <c r="EI93" s="40">
        <f t="shared" si="85"/>
        <v>0</v>
      </c>
      <c r="EJ93" s="35">
        <v>2</v>
      </c>
      <c r="EK93" s="41">
        <f t="shared" si="86"/>
        <v>2.0202020202020204E-2</v>
      </c>
      <c r="EM93" s="122"/>
      <c r="EN93" s="122"/>
      <c r="EO93" s="7" t="s">
        <v>95</v>
      </c>
      <c r="EP93" s="9">
        <v>0.54285714285714282</v>
      </c>
      <c r="EQ93" s="9">
        <v>0.47058823529411759</v>
      </c>
      <c r="ER93" s="9">
        <v>0.52873563218390807</v>
      </c>
      <c r="ES93" s="11"/>
    </row>
    <row r="94" spans="81:149">
      <c r="CC94" s="34" t="s">
        <v>162</v>
      </c>
      <c r="CD94" s="35"/>
      <c r="CE94" s="40">
        <f t="shared" si="69"/>
        <v>0</v>
      </c>
      <c r="CF94" s="35">
        <v>2</v>
      </c>
      <c r="CG94" s="40">
        <f t="shared" si="70"/>
        <v>9.0909090909090912E-2</v>
      </c>
      <c r="CH94" s="35">
        <v>2</v>
      </c>
      <c r="CI94" s="41">
        <f t="shared" si="71"/>
        <v>2.0202020202020204E-2</v>
      </c>
      <c r="CL94" s="33" t="s">
        <v>93</v>
      </c>
      <c r="CM94">
        <v>2</v>
      </c>
      <c r="CN94" s="40">
        <f t="shared" si="72"/>
        <v>2.5974025974025976E-2</v>
      </c>
      <c r="CP94" s="40">
        <f t="shared" si="73"/>
        <v>0</v>
      </c>
      <c r="CQ94">
        <v>2</v>
      </c>
      <c r="CR94" s="41">
        <f t="shared" si="74"/>
        <v>2.0202020202020204E-2</v>
      </c>
      <c r="CT94" s="119"/>
      <c r="CU94" s="14">
        <v>23</v>
      </c>
      <c r="CV94" s="37">
        <v>7.4450000000000003</v>
      </c>
      <c r="CW94" s="37"/>
      <c r="CX94" s="37">
        <v>7.4450000000000003</v>
      </c>
      <c r="CY94" s="37">
        <v>1.0960155108391494</v>
      </c>
      <c r="CZ94" s="37"/>
      <c r="DA94" s="37">
        <v>1.0960155108391494</v>
      </c>
      <c r="DD94" s="34" t="s">
        <v>162</v>
      </c>
      <c r="DE94" s="35"/>
      <c r="DF94" s="40">
        <f t="shared" si="75"/>
        <v>0</v>
      </c>
      <c r="DG94" s="35">
        <v>2</v>
      </c>
      <c r="DH94" s="40">
        <f t="shared" si="76"/>
        <v>9.0909090909090912E-2</v>
      </c>
      <c r="DI94" s="35">
        <v>2</v>
      </c>
      <c r="DJ94" s="41">
        <f t="shared" si="77"/>
        <v>2.0202020202020204E-2</v>
      </c>
      <c r="DM94" s="33" t="s">
        <v>76</v>
      </c>
      <c r="DN94">
        <v>6</v>
      </c>
      <c r="DO94" s="40">
        <f t="shared" si="78"/>
        <v>7.792207792207792E-2</v>
      </c>
      <c r="DQ94" s="40">
        <f t="shared" si="79"/>
        <v>0</v>
      </c>
      <c r="DR94">
        <v>6</v>
      </c>
      <c r="DS94" s="41">
        <f t="shared" si="80"/>
        <v>6.0606060606060608E-2</v>
      </c>
      <c r="DV94" s="34" t="s">
        <v>162</v>
      </c>
      <c r="DW94" s="35"/>
      <c r="DX94" s="40">
        <f t="shared" si="81"/>
        <v>0</v>
      </c>
      <c r="DY94" s="35">
        <v>2</v>
      </c>
      <c r="DZ94" s="40">
        <f t="shared" si="82"/>
        <v>9.0909090909090912E-2</v>
      </c>
      <c r="EA94" s="35">
        <v>2</v>
      </c>
      <c r="EB94" s="41">
        <f t="shared" si="83"/>
        <v>2.0202020202020204E-2</v>
      </c>
      <c r="EE94" s="33" t="s">
        <v>77</v>
      </c>
      <c r="EF94">
        <v>1</v>
      </c>
      <c r="EG94" s="40">
        <f t="shared" si="84"/>
        <v>1.2987012987012988E-2</v>
      </c>
      <c r="EI94" s="40">
        <f t="shared" si="85"/>
        <v>0</v>
      </c>
      <c r="EJ94">
        <v>1</v>
      </c>
      <c r="EK94" s="41">
        <f t="shared" si="86"/>
        <v>1.0101010101010102E-2</v>
      </c>
      <c r="EM94" s="7" t="s">
        <v>35</v>
      </c>
      <c r="EN94" s="7"/>
      <c r="EO94" s="7" t="s">
        <v>11</v>
      </c>
      <c r="EP94" s="8">
        <v>70</v>
      </c>
      <c r="EQ94" s="8">
        <f>+EQ92+EQ90+EQ88</f>
        <v>18</v>
      </c>
      <c r="ER94" s="8">
        <f>+ER92+ER90+ER88</f>
        <v>88</v>
      </c>
      <c r="ES94" s="11"/>
    </row>
    <row r="95" spans="81:149" ht="24">
      <c r="CC95" s="33" t="s">
        <v>74</v>
      </c>
      <c r="CE95" s="40">
        <f t="shared" si="69"/>
        <v>0</v>
      </c>
      <c r="CF95">
        <v>1</v>
      </c>
      <c r="CG95" s="40">
        <f t="shared" si="70"/>
        <v>4.5454545454545456E-2</v>
      </c>
      <c r="CH95">
        <v>1</v>
      </c>
      <c r="CI95" s="41">
        <f t="shared" si="71"/>
        <v>1.0101010101010102E-2</v>
      </c>
      <c r="CL95" s="33" t="s">
        <v>102</v>
      </c>
      <c r="CM95">
        <v>2</v>
      </c>
      <c r="CN95" s="40">
        <f t="shared" si="72"/>
        <v>2.5974025974025976E-2</v>
      </c>
      <c r="CP95" s="40">
        <f t="shared" si="73"/>
        <v>0</v>
      </c>
      <c r="CQ95">
        <v>2</v>
      </c>
      <c r="CR95" s="41">
        <f t="shared" si="74"/>
        <v>2.0202020202020204E-2</v>
      </c>
      <c r="CU95" s="14">
        <v>24</v>
      </c>
      <c r="CV95" s="37"/>
      <c r="CW95" s="37"/>
      <c r="CX95" s="37"/>
      <c r="CY95" s="37"/>
      <c r="CZ95" s="37"/>
      <c r="DA95" s="37"/>
      <c r="DD95" s="33" t="s">
        <v>74</v>
      </c>
      <c r="DF95" s="40">
        <f t="shared" si="75"/>
        <v>0</v>
      </c>
      <c r="DG95">
        <v>1</v>
      </c>
      <c r="DH95" s="40">
        <f t="shared" si="76"/>
        <v>4.5454545454545456E-2</v>
      </c>
      <c r="DI95">
        <v>1</v>
      </c>
      <c r="DJ95" s="41">
        <f t="shared" si="77"/>
        <v>1.0101010101010102E-2</v>
      </c>
      <c r="DM95" s="34">
        <v>35</v>
      </c>
      <c r="DN95" s="35">
        <v>2</v>
      </c>
      <c r="DO95" s="40">
        <f t="shared" si="78"/>
        <v>2.5974025974025976E-2</v>
      </c>
      <c r="DP95" s="35"/>
      <c r="DQ95" s="40">
        <f t="shared" si="79"/>
        <v>0</v>
      </c>
      <c r="DR95" s="35">
        <v>2</v>
      </c>
      <c r="DS95" s="41">
        <f t="shared" si="80"/>
        <v>2.0202020202020204E-2</v>
      </c>
      <c r="DV95" s="33" t="s">
        <v>74</v>
      </c>
      <c r="DX95" s="40">
        <f t="shared" si="81"/>
        <v>0</v>
      </c>
      <c r="DY95">
        <v>1</v>
      </c>
      <c r="DZ95" s="40">
        <f t="shared" si="82"/>
        <v>4.5454545454545456E-2</v>
      </c>
      <c r="EA95">
        <v>1</v>
      </c>
      <c r="EB95" s="41">
        <f t="shared" si="83"/>
        <v>1.0101010101010102E-2</v>
      </c>
      <c r="EE95" s="33" t="s">
        <v>94</v>
      </c>
      <c r="EF95">
        <v>1</v>
      </c>
      <c r="EG95" s="40">
        <f t="shared" si="84"/>
        <v>1.2987012987012988E-2</v>
      </c>
      <c r="EI95" s="40">
        <f t="shared" si="85"/>
        <v>0</v>
      </c>
      <c r="EJ95">
        <v>1</v>
      </c>
      <c r="EK95" s="41">
        <f t="shared" si="86"/>
        <v>1.0101010101010102E-2</v>
      </c>
      <c r="EM95" s="7"/>
      <c r="EN95" s="7"/>
      <c r="EO95" s="7" t="s">
        <v>95</v>
      </c>
      <c r="EP95" s="9">
        <v>1</v>
      </c>
      <c r="EQ95" s="9">
        <v>1</v>
      </c>
      <c r="ER95" s="9">
        <v>1</v>
      </c>
      <c r="ES95" s="12"/>
    </row>
    <row r="96" spans="81:149">
      <c r="CC96" s="33" t="s">
        <v>92</v>
      </c>
      <c r="CE96" s="40">
        <f t="shared" si="69"/>
        <v>0</v>
      </c>
      <c r="CF96">
        <v>1</v>
      </c>
      <c r="CG96" s="40">
        <f t="shared" si="70"/>
        <v>4.5454545454545456E-2</v>
      </c>
      <c r="CH96">
        <v>1</v>
      </c>
      <c r="CI96" s="41">
        <f t="shared" si="71"/>
        <v>1.0101010101010102E-2</v>
      </c>
      <c r="CL96" s="34">
        <v>24</v>
      </c>
      <c r="CM96" s="35">
        <v>3</v>
      </c>
      <c r="CN96" s="40">
        <f t="shared" si="72"/>
        <v>3.896103896103896E-2</v>
      </c>
      <c r="CO96" s="35"/>
      <c r="CP96" s="40">
        <f t="shared" si="73"/>
        <v>0</v>
      </c>
      <c r="CQ96" s="35">
        <v>3</v>
      </c>
      <c r="CR96" s="41">
        <f t="shared" si="74"/>
        <v>3.0303030303030304E-2</v>
      </c>
      <c r="CU96" s="14">
        <v>31</v>
      </c>
      <c r="CV96" s="37"/>
      <c r="CW96" s="37"/>
      <c r="CX96" s="37"/>
      <c r="CY96" s="37"/>
      <c r="CZ96" s="37"/>
      <c r="DA96" s="37"/>
      <c r="DD96" s="33" t="s">
        <v>92</v>
      </c>
      <c r="DF96" s="40">
        <f t="shared" si="75"/>
        <v>0</v>
      </c>
      <c r="DG96">
        <v>1</v>
      </c>
      <c r="DH96" s="40">
        <f t="shared" si="76"/>
        <v>4.5454545454545456E-2</v>
      </c>
      <c r="DI96">
        <v>1</v>
      </c>
      <c r="DJ96" s="41">
        <f t="shared" si="77"/>
        <v>1.0101010101010102E-2</v>
      </c>
      <c r="DM96" s="33" t="s">
        <v>76</v>
      </c>
      <c r="DN96">
        <v>2</v>
      </c>
      <c r="DO96" s="40">
        <f t="shared" si="78"/>
        <v>2.5974025974025976E-2</v>
      </c>
      <c r="DQ96" s="40">
        <f t="shared" si="79"/>
        <v>0</v>
      </c>
      <c r="DR96">
        <v>2</v>
      </c>
      <c r="DS96" s="41">
        <f t="shared" si="80"/>
        <v>2.0202020202020204E-2</v>
      </c>
      <c r="DV96" s="33" t="s">
        <v>92</v>
      </c>
      <c r="DX96" s="40">
        <f t="shared" si="81"/>
        <v>0</v>
      </c>
      <c r="DY96">
        <v>1</v>
      </c>
      <c r="DZ96" s="40">
        <f t="shared" si="82"/>
        <v>4.5454545454545456E-2</v>
      </c>
      <c r="EA96">
        <v>1</v>
      </c>
      <c r="EB96" s="41">
        <f t="shared" si="83"/>
        <v>1.0101010101010102E-2</v>
      </c>
      <c r="EE96" s="34">
        <v>22</v>
      </c>
      <c r="EF96" s="35">
        <v>5</v>
      </c>
      <c r="EG96" s="40">
        <f t="shared" si="84"/>
        <v>6.4935064935064929E-2</v>
      </c>
      <c r="EH96" s="35"/>
      <c r="EI96" s="40">
        <f t="shared" si="85"/>
        <v>0</v>
      </c>
      <c r="EJ96" s="35">
        <v>5</v>
      </c>
      <c r="EK96" s="41">
        <f t="shared" si="86"/>
        <v>5.0505050505050504E-2</v>
      </c>
      <c r="EM96" s="5"/>
      <c r="EN96" s="5"/>
      <c r="EO96" s="5"/>
      <c r="EP96" s="5"/>
      <c r="EQ96" s="5"/>
      <c r="ER96" s="5"/>
      <c r="ES96" s="5"/>
    </row>
    <row r="97" spans="80:149">
      <c r="CC97" s="34" t="s">
        <v>151</v>
      </c>
      <c r="CD97" s="35"/>
      <c r="CE97" s="40">
        <f t="shared" si="69"/>
        <v>0</v>
      </c>
      <c r="CF97" s="35">
        <v>2</v>
      </c>
      <c r="CG97" s="40">
        <f t="shared" si="70"/>
        <v>9.0909090909090912E-2</v>
      </c>
      <c r="CH97" s="35">
        <v>2</v>
      </c>
      <c r="CI97" s="41">
        <f t="shared" si="71"/>
        <v>2.0202020202020204E-2</v>
      </c>
      <c r="CL97" s="33" t="s">
        <v>93</v>
      </c>
      <c r="CM97">
        <v>3</v>
      </c>
      <c r="CN97" s="40">
        <f t="shared" si="72"/>
        <v>3.896103896103896E-2</v>
      </c>
      <c r="CP97" s="40">
        <f t="shared" si="73"/>
        <v>0</v>
      </c>
      <c r="CQ97">
        <v>3</v>
      </c>
      <c r="CR97" s="41">
        <f t="shared" si="74"/>
        <v>3.0303030303030304E-2</v>
      </c>
      <c r="CU97" s="14">
        <v>32</v>
      </c>
      <c r="CV97" s="37">
        <v>5.58</v>
      </c>
      <c r="CW97" s="37"/>
      <c r="CX97" s="37">
        <v>5.58</v>
      </c>
      <c r="CY97" s="37">
        <v>0</v>
      </c>
      <c r="CZ97" s="37"/>
      <c r="DA97" s="37">
        <v>0</v>
      </c>
      <c r="DD97" s="34" t="s">
        <v>151</v>
      </c>
      <c r="DE97" s="35"/>
      <c r="DF97" s="40">
        <f t="shared" si="75"/>
        <v>0</v>
      </c>
      <c r="DG97" s="35">
        <v>2</v>
      </c>
      <c r="DH97" s="40">
        <f t="shared" si="76"/>
        <v>9.0909090909090912E-2</v>
      </c>
      <c r="DI97" s="35">
        <v>2</v>
      </c>
      <c r="DJ97" s="41">
        <f t="shared" si="77"/>
        <v>2.0202020202020204E-2</v>
      </c>
      <c r="DM97" s="34">
        <v>37</v>
      </c>
      <c r="DN97" s="35">
        <v>3</v>
      </c>
      <c r="DO97" s="40">
        <f t="shared" si="78"/>
        <v>3.896103896103896E-2</v>
      </c>
      <c r="DP97" s="35"/>
      <c r="DQ97" s="40">
        <f t="shared" si="79"/>
        <v>0</v>
      </c>
      <c r="DR97" s="35">
        <v>3</v>
      </c>
      <c r="DS97" s="41">
        <f t="shared" si="80"/>
        <v>3.0303030303030304E-2</v>
      </c>
      <c r="DV97" s="34" t="s">
        <v>151</v>
      </c>
      <c r="DW97" s="35"/>
      <c r="DX97" s="40">
        <f t="shared" si="81"/>
        <v>0</v>
      </c>
      <c r="DY97" s="35">
        <v>2</v>
      </c>
      <c r="DZ97" s="40">
        <f t="shared" si="82"/>
        <v>9.0909090909090912E-2</v>
      </c>
      <c r="EA97" s="35">
        <v>2</v>
      </c>
      <c r="EB97" s="41">
        <f t="shared" si="83"/>
        <v>2.0202020202020204E-2</v>
      </c>
      <c r="EE97" s="33" t="s">
        <v>77</v>
      </c>
      <c r="EF97">
        <v>4</v>
      </c>
      <c r="EG97" s="40">
        <f t="shared" si="84"/>
        <v>5.1948051948051951E-2</v>
      </c>
      <c r="EI97" s="40">
        <f t="shared" si="85"/>
        <v>0</v>
      </c>
      <c r="EJ97">
        <v>4</v>
      </c>
      <c r="EK97" s="41">
        <f t="shared" si="86"/>
        <v>4.0404040404040407E-2</v>
      </c>
      <c r="EM97" s="131" t="s">
        <v>179</v>
      </c>
      <c r="EN97" s="132"/>
      <c r="EO97" s="133"/>
      <c r="EP97" s="128" t="s">
        <v>34</v>
      </c>
      <c r="EQ97" s="129"/>
      <c r="ER97" s="126" t="s">
        <v>35</v>
      </c>
      <c r="ES97" s="124" t="s">
        <v>36</v>
      </c>
    </row>
    <row r="98" spans="80:149" ht="24.75">
      <c r="CC98" s="33" t="s">
        <v>74</v>
      </c>
      <c r="CE98" s="40">
        <f t="shared" si="69"/>
        <v>0</v>
      </c>
      <c r="CF98">
        <v>1</v>
      </c>
      <c r="CG98" s="40">
        <f t="shared" si="70"/>
        <v>4.5454545454545456E-2</v>
      </c>
      <c r="CH98">
        <v>1</v>
      </c>
      <c r="CI98" s="41">
        <f t="shared" si="71"/>
        <v>1.0101010101010102E-2</v>
      </c>
      <c r="CL98" s="34">
        <v>31</v>
      </c>
      <c r="CM98" s="35">
        <v>3</v>
      </c>
      <c r="CN98" s="40">
        <f t="shared" si="72"/>
        <v>3.896103896103896E-2</v>
      </c>
      <c r="CO98" s="35"/>
      <c r="CP98" s="40">
        <f t="shared" si="73"/>
        <v>0</v>
      </c>
      <c r="CQ98" s="35">
        <v>3</v>
      </c>
      <c r="CR98" s="41">
        <f t="shared" si="74"/>
        <v>3.0303030303030304E-2</v>
      </c>
      <c r="CU98" s="14">
        <v>34</v>
      </c>
      <c r="CV98" s="37">
        <v>6.4933333333333332</v>
      </c>
      <c r="CW98" s="37"/>
      <c r="CX98" s="37">
        <v>6.4933333333333332</v>
      </c>
      <c r="CY98" s="37">
        <v>0.47721413781794647</v>
      </c>
      <c r="CZ98" s="37"/>
      <c r="DA98" s="37">
        <v>0.47721413781794647</v>
      </c>
      <c r="DD98" s="33" t="s">
        <v>74</v>
      </c>
      <c r="DF98" s="40">
        <f t="shared" si="75"/>
        <v>0</v>
      </c>
      <c r="DG98">
        <v>1</v>
      </c>
      <c r="DH98" s="40">
        <f t="shared" si="76"/>
        <v>4.5454545454545456E-2</v>
      </c>
      <c r="DI98">
        <v>1</v>
      </c>
      <c r="DJ98" s="41">
        <f t="shared" si="77"/>
        <v>1.0101010101010102E-2</v>
      </c>
      <c r="DM98" s="33" t="s">
        <v>76</v>
      </c>
      <c r="DN98">
        <v>3</v>
      </c>
      <c r="DO98" s="40">
        <f t="shared" si="78"/>
        <v>3.896103896103896E-2</v>
      </c>
      <c r="DQ98" s="40">
        <f t="shared" si="79"/>
        <v>0</v>
      </c>
      <c r="DR98">
        <v>3</v>
      </c>
      <c r="DS98" s="41">
        <f t="shared" si="80"/>
        <v>3.0303030303030304E-2</v>
      </c>
      <c r="DV98" s="33" t="s">
        <v>74</v>
      </c>
      <c r="DX98" s="40">
        <f t="shared" si="81"/>
        <v>0</v>
      </c>
      <c r="DY98">
        <v>1</v>
      </c>
      <c r="DZ98" s="40">
        <f t="shared" si="82"/>
        <v>4.5454545454545456E-2</v>
      </c>
      <c r="EA98">
        <v>1</v>
      </c>
      <c r="EB98" s="41">
        <f t="shared" si="83"/>
        <v>1.0101010101010102E-2</v>
      </c>
      <c r="EE98" s="33" t="s">
        <v>103</v>
      </c>
      <c r="EF98">
        <v>1</v>
      </c>
      <c r="EG98" s="40">
        <f t="shared" si="84"/>
        <v>1.2987012987012988E-2</v>
      </c>
      <c r="EI98" s="40">
        <f t="shared" si="85"/>
        <v>0</v>
      </c>
      <c r="EJ98">
        <v>1</v>
      </c>
      <c r="EK98" s="41">
        <f t="shared" si="86"/>
        <v>1.0101010101010102E-2</v>
      </c>
      <c r="EM98" s="134"/>
      <c r="EN98" s="135"/>
      <c r="EO98" s="136"/>
      <c r="EP98" s="6" t="s">
        <v>20</v>
      </c>
      <c r="EQ98" s="6" t="s">
        <v>31</v>
      </c>
      <c r="ER98" s="127"/>
      <c r="ES98" s="125"/>
    </row>
    <row r="99" spans="80:149">
      <c r="CC99" s="33" t="s">
        <v>92</v>
      </c>
      <c r="CE99" s="40">
        <f t="shared" si="69"/>
        <v>0</v>
      </c>
      <c r="CF99">
        <v>1</v>
      </c>
      <c r="CG99" s="40">
        <f t="shared" si="70"/>
        <v>4.5454545454545456E-2</v>
      </c>
      <c r="CH99">
        <v>1</v>
      </c>
      <c r="CI99" s="41">
        <f t="shared" si="71"/>
        <v>1.0101010101010102E-2</v>
      </c>
      <c r="CL99" s="33" t="s">
        <v>93</v>
      </c>
      <c r="CM99">
        <v>1</v>
      </c>
      <c r="CN99" s="40">
        <f t="shared" si="72"/>
        <v>1.2987012987012988E-2</v>
      </c>
      <c r="CP99" s="40">
        <f t="shared" si="73"/>
        <v>0</v>
      </c>
      <c r="CQ99">
        <v>1</v>
      </c>
      <c r="CR99" s="41">
        <f t="shared" si="74"/>
        <v>1.0101010101010102E-2</v>
      </c>
      <c r="CU99" s="14">
        <v>35</v>
      </c>
      <c r="CV99" s="37">
        <v>5.99</v>
      </c>
      <c r="CW99" s="37"/>
      <c r="CX99" s="37">
        <v>5.99</v>
      </c>
      <c r="CY99" s="37">
        <v>0</v>
      </c>
      <c r="CZ99" s="37"/>
      <c r="DA99" s="37">
        <v>0</v>
      </c>
      <c r="DD99" s="33" t="s">
        <v>92</v>
      </c>
      <c r="DF99" s="40">
        <f t="shared" si="75"/>
        <v>0</v>
      </c>
      <c r="DG99">
        <v>1</v>
      </c>
      <c r="DH99" s="40">
        <f t="shared" si="76"/>
        <v>4.5454545454545456E-2</v>
      </c>
      <c r="DI99">
        <v>1</v>
      </c>
      <c r="DJ99" s="41">
        <f t="shared" si="77"/>
        <v>1.0101010101010102E-2</v>
      </c>
      <c r="DM99" s="34">
        <v>42</v>
      </c>
      <c r="DN99" s="35">
        <v>2</v>
      </c>
      <c r="DO99" s="40">
        <f t="shared" si="78"/>
        <v>2.5974025974025976E-2</v>
      </c>
      <c r="DP99" s="35"/>
      <c r="DQ99" s="40">
        <f t="shared" si="79"/>
        <v>0</v>
      </c>
      <c r="DR99" s="35">
        <v>2</v>
      </c>
      <c r="DS99" s="41">
        <f t="shared" si="80"/>
        <v>2.0202020202020204E-2</v>
      </c>
      <c r="DV99" s="33" t="s">
        <v>92</v>
      </c>
      <c r="DX99" s="40">
        <f t="shared" si="81"/>
        <v>0</v>
      </c>
      <c r="DY99">
        <v>1</v>
      </c>
      <c r="DZ99" s="40">
        <f t="shared" si="82"/>
        <v>4.5454545454545456E-2</v>
      </c>
      <c r="EA99">
        <v>1</v>
      </c>
      <c r="EB99" s="41">
        <f t="shared" si="83"/>
        <v>1.0101010101010102E-2</v>
      </c>
      <c r="EE99" s="34">
        <v>23</v>
      </c>
      <c r="EF99" s="35">
        <v>4</v>
      </c>
      <c r="EG99" s="40">
        <f t="shared" si="84"/>
        <v>5.1948051948051951E-2</v>
      </c>
      <c r="EH99" s="35"/>
      <c r="EI99" s="40">
        <f t="shared" si="85"/>
        <v>0</v>
      </c>
      <c r="EJ99" s="35">
        <v>4</v>
      </c>
      <c r="EK99" s="41">
        <f t="shared" si="86"/>
        <v>4.0404040404040407E-2</v>
      </c>
      <c r="EM99" s="121" t="s">
        <v>182</v>
      </c>
      <c r="EN99" s="121" t="s">
        <v>110</v>
      </c>
      <c r="EO99" s="7" t="s">
        <v>11</v>
      </c>
      <c r="EP99" s="8">
        <v>3</v>
      </c>
      <c r="EQ99" s="8">
        <v>3</v>
      </c>
      <c r="ER99" s="8">
        <v>6</v>
      </c>
      <c r="ES99" s="10">
        <v>0.14218199778525145</v>
      </c>
    </row>
    <row r="100" spans="80:149" ht="15.75" customHeight="1">
      <c r="CB100" s="171" t="s">
        <v>183</v>
      </c>
      <c r="CC100" s="34">
        <v>12</v>
      </c>
      <c r="CD100" s="35">
        <v>14</v>
      </c>
      <c r="CE100" s="40">
        <f t="shared" si="69"/>
        <v>0.18181818181818182</v>
      </c>
      <c r="CF100" s="35"/>
      <c r="CG100" s="40">
        <f t="shared" si="70"/>
        <v>0</v>
      </c>
      <c r="CH100" s="35">
        <v>14</v>
      </c>
      <c r="CI100" s="41">
        <f t="shared" si="71"/>
        <v>0.14141414141414141</v>
      </c>
      <c r="CL100" s="33" t="s">
        <v>102</v>
      </c>
      <c r="CM100">
        <v>2</v>
      </c>
      <c r="CN100" s="40">
        <f t="shared" si="72"/>
        <v>2.5974025974025976E-2</v>
      </c>
      <c r="CP100" s="40">
        <f t="shared" si="73"/>
        <v>0</v>
      </c>
      <c r="CQ100">
        <v>2</v>
      </c>
      <c r="CR100" s="41">
        <f t="shared" si="74"/>
        <v>2.0202020202020204E-2</v>
      </c>
      <c r="CU100" s="14">
        <v>37</v>
      </c>
      <c r="CV100" s="37">
        <v>5.37</v>
      </c>
      <c r="CW100" s="37"/>
      <c r="CX100" s="37">
        <v>5.37</v>
      </c>
      <c r="CY100" s="37">
        <v>0</v>
      </c>
      <c r="CZ100" s="37"/>
      <c r="DA100" s="37">
        <v>0</v>
      </c>
      <c r="DC100" s="119" t="s">
        <v>184</v>
      </c>
      <c r="DD100" s="34">
        <v>12</v>
      </c>
      <c r="DE100" s="35">
        <v>14</v>
      </c>
      <c r="DF100" s="40">
        <f t="shared" si="75"/>
        <v>0.18181818181818182</v>
      </c>
      <c r="DG100" s="35"/>
      <c r="DH100" s="40">
        <f t="shared" si="76"/>
        <v>0</v>
      </c>
      <c r="DI100" s="35">
        <v>14</v>
      </c>
      <c r="DJ100" s="41">
        <f t="shared" si="77"/>
        <v>0.14141414141414141</v>
      </c>
      <c r="DM100" s="33" t="s">
        <v>76</v>
      </c>
      <c r="DN100">
        <v>2</v>
      </c>
      <c r="DO100" s="40">
        <f t="shared" si="78"/>
        <v>2.5974025974025976E-2</v>
      </c>
      <c r="DQ100" s="40">
        <f t="shared" si="79"/>
        <v>0</v>
      </c>
      <c r="DR100">
        <v>2</v>
      </c>
      <c r="DS100" s="41">
        <f t="shared" si="80"/>
        <v>2.0202020202020204E-2</v>
      </c>
      <c r="DU100" s="119" t="s">
        <v>185</v>
      </c>
      <c r="DV100" s="34">
        <v>12</v>
      </c>
      <c r="DW100" s="35">
        <v>14</v>
      </c>
      <c r="DX100" s="40">
        <f t="shared" si="81"/>
        <v>0.18181818181818182</v>
      </c>
      <c r="DY100" s="35"/>
      <c r="DZ100" s="40">
        <f t="shared" si="82"/>
        <v>0</v>
      </c>
      <c r="EA100" s="35">
        <v>14</v>
      </c>
      <c r="EB100" s="41">
        <f t="shared" si="83"/>
        <v>0.14141414141414141</v>
      </c>
      <c r="EE100" s="33" t="s">
        <v>77</v>
      </c>
      <c r="EF100">
        <v>4</v>
      </c>
      <c r="EG100" s="40">
        <f t="shared" si="84"/>
        <v>5.1948051948051951E-2</v>
      </c>
      <c r="EI100" s="40">
        <f t="shared" si="85"/>
        <v>0</v>
      </c>
      <c r="EJ100">
        <v>4</v>
      </c>
      <c r="EK100" s="41">
        <f t="shared" si="86"/>
        <v>4.0404040404040407E-2</v>
      </c>
      <c r="EM100" s="123"/>
      <c r="EN100" s="122"/>
      <c r="EO100" s="7" t="s">
        <v>95</v>
      </c>
      <c r="EP100" s="9">
        <v>4.2253521126760563E-2</v>
      </c>
      <c r="EQ100" s="9">
        <v>0.17647058823529413</v>
      </c>
      <c r="ER100" s="9">
        <v>6.8181818181818177E-2</v>
      </c>
      <c r="ES100" s="11"/>
    </row>
    <row r="101" spans="80:149">
      <c r="CB101" s="171"/>
      <c r="CC101" s="33" t="s">
        <v>74</v>
      </c>
      <c r="CD101">
        <v>9</v>
      </c>
      <c r="CE101" s="40">
        <f t="shared" si="69"/>
        <v>0.11688311688311688</v>
      </c>
      <c r="CG101" s="40">
        <f t="shared" si="70"/>
        <v>0</v>
      </c>
      <c r="CH101">
        <v>9</v>
      </c>
      <c r="CI101" s="41">
        <f t="shared" si="71"/>
        <v>9.0909090909090912E-2</v>
      </c>
      <c r="CL101" s="34">
        <v>32</v>
      </c>
      <c r="CM101" s="35">
        <v>2</v>
      </c>
      <c r="CN101" s="40">
        <f t="shared" si="72"/>
        <v>2.5974025974025976E-2</v>
      </c>
      <c r="CO101" s="35"/>
      <c r="CP101" s="40">
        <f t="shared" si="73"/>
        <v>0</v>
      </c>
      <c r="CQ101" s="35">
        <v>2</v>
      </c>
      <c r="CR101" s="41">
        <f t="shared" si="74"/>
        <v>2.0202020202020204E-2</v>
      </c>
      <c r="CU101" s="14">
        <v>42</v>
      </c>
      <c r="CV101" s="37">
        <v>4.97</v>
      </c>
      <c r="CW101" s="37"/>
      <c r="CX101" s="37">
        <v>4.97</v>
      </c>
      <c r="CY101" s="37">
        <v>0</v>
      </c>
      <c r="CZ101" s="37"/>
      <c r="DA101" s="37">
        <v>0</v>
      </c>
      <c r="DC101" s="119"/>
      <c r="DD101" s="33" t="s">
        <v>74</v>
      </c>
      <c r="DE101">
        <v>8</v>
      </c>
      <c r="DF101" s="40">
        <f t="shared" si="75"/>
        <v>0.1038961038961039</v>
      </c>
      <c r="DH101" s="40">
        <f t="shared" si="76"/>
        <v>0</v>
      </c>
      <c r="DI101">
        <v>8</v>
      </c>
      <c r="DJ101" s="41">
        <f t="shared" si="77"/>
        <v>8.0808080808080815E-2</v>
      </c>
      <c r="DM101" s="34" t="s">
        <v>136</v>
      </c>
      <c r="DN101" s="35"/>
      <c r="DO101" s="40">
        <f t="shared" si="78"/>
        <v>0</v>
      </c>
      <c r="DP101" s="35">
        <v>6</v>
      </c>
      <c r="DQ101" s="40">
        <f t="shared" si="79"/>
        <v>0.27272727272727271</v>
      </c>
      <c r="DR101" s="35">
        <v>6</v>
      </c>
      <c r="DS101" s="41">
        <f t="shared" si="80"/>
        <v>6.0606060606060608E-2</v>
      </c>
      <c r="DU101" s="119"/>
      <c r="DV101" s="33" t="s">
        <v>74</v>
      </c>
      <c r="DW101">
        <v>8</v>
      </c>
      <c r="DX101" s="40">
        <f t="shared" si="81"/>
        <v>0.1038961038961039</v>
      </c>
      <c r="DZ101" s="40">
        <f t="shared" si="82"/>
        <v>0</v>
      </c>
      <c r="EA101">
        <v>8</v>
      </c>
      <c r="EB101" s="41">
        <f t="shared" si="83"/>
        <v>8.0808080808080815E-2</v>
      </c>
      <c r="EE101" s="34">
        <v>24</v>
      </c>
      <c r="EF101" s="35">
        <v>3</v>
      </c>
      <c r="EG101" s="40">
        <f t="shared" si="84"/>
        <v>3.896103896103896E-2</v>
      </c>
      <c r="EH101" s="35"/>
      <c r="EI101" s="40">
        <f t="shared" si="85"/>
        <v>0</v>
      </c>
      <c r="EJ101" s="35">
        <v>3</v>
      </c>
      <c r="EK101" s="41">
        <f t="shared" si="86"/>
        <v>3.0303030303030304E-2</v>
      </c>
      <c r="EM101" s="123"/>
      <c r="EN101" s="121" t="s">
        <v>92</v>
      </c>
      <c r="EO101" s="7" t="s">
        <v>11</v>
      </c>
      <c r="EP101" s="8">
        <v>28</v>
      </c>
      <c r="EQ101" s="8">
        <v>6</v>
      </c>
      <c r="ER101" s="8">
        <v>34</v>
      </c>
      <c r="ES101" s="11"/>
    </row>
    <row r="102" spans="80:149" ht="24">
      <c r="CB102" s="171"/>
      <c r="CC102" s="33" t="s">
        <v>92</v>
      </c>
      <c r="CD102">
        <v>5</v>
      </c>
      <c r="CE102" s="40">
        <f t="shared" si="69"/>
        <v>6.4935064935064929E-2</v>
      </c>
      <c r="CG102" s="40">
        <f t="shared" si="70"/>
        <v>0</v>
      </c>
      <c r="CH102">
        <v>5</v>
      </c>
      <c r="CI102" s="41">
        <f t="shared" si="71"/>
        <v>5.0505050505050504E-2</v>
      </c>
      <c r="CL102" s="33" t="s">
        <v>75</v>
      </c>
      <c r="CM102">
        <v>1</v>
      </c>
      <c r="CN102" s="40">
        <f t="shared" si="72"/>
        <v>1.2987012987012988E-2</v>
      </c>
      <c r="CP102" s="40">
        <f t="shared" si="73"/>
        <v>0</v>
      </c>
      <c r="CQ102">
        <v>1</v>
      </c>
      <c r="CR102" s="41">
        <f t="shared" si="74"/>
        <v>1.0101010101010102E-2</v>
      </c>
      <c r="CU102" s="14" t="s">
        <v>136</v>
      </c>
      <c r="CV102" s="37"/>
      <c r="CW102" s="37">
        <v>6.6</v>
      </c>
      <c r="CX102" s="37">
        <v>6.6</v>
      </c>
      <c r="CY102" s="37"/>
      <c r="CZ102" s="37">
        <v>0.67882250993910054</v>
      </c>
      <c r="DA102" s="37">
        <v>0.67882250993910054</v>
      </c>
      <c r="DC102" s="119"/>
      <c r="DD102" s="33" t="s">
        <v>92</v>
      </c>
      <c r="DE102">
        <v>6</v>
      </c>
      <c r="DF102" s="40">
        <f t="shared" si="75"/>
        <v>7.792207792207792E-2</v>
      </c>
      <c r="DH102" s="40">
        <f t="shared" si="76"/>
        <v>0</v>
      </c>
      <c r="DI102">
        <v>6</v>
      </c>
      <c r="DJ102" s="41">
        <f t="shared" si="77"/>
        <v>6.0606060606060608E-2</v>
      </c>
      <c r="DM102" s="33" t="s">
        <v>91</v>
      </c>
      <c r="DO102" s="40">
        <f t="shared" si="78"/>
        <v>0</v>
      </c>
      <c r="DP102">
        <v>3</v>
      </c>
      <c r="DQ102" s="40">
        <f t="shared" si="79"/>
        <v>0.13636363636363635</v>
      </c>
      <c r="DR102">
        <v>3</v>
      </c>
      <c r="DS102" s="41">
        <f t="shared" si="80"/>
        <v>3.0303030303030304E-2</v>
      </c>
      <c r="DU102" s="119"/>
      <c r="DV102" s="33" t="s">
        <v>92</v>
      </c>
      <c r="DW102">
        <v>6</v>
      </c>
      <c r="DX102" s="40">
        <f t="shared" si="81"/>
        <v>7.792207792207792E-2</v>
      </c>
      <c r="DZ102" s="40">
        <f t="shared" si="82"/>
        <v>0</v>
      </c>
      <c r="EA102">
        <v>6</v>
      </c>
      <c r="EB102" s="41">
        <f t="shared" si="83"/>
        <v>6.0606060606060608E-2</v>
      </c>
      <c r="EE102" s="33" t="s">
        <v>77</v>
      </c>
      <c r="EF102">
        <v>3</v>
      </c>
      <c r="EG102" s="40">
        <f t="shared" si="84"/>
        <v>3.896103896103896E-2</v>
      </c>
      <c r="EI102" s="40">
        <f t="shared" si="85"/>
        <v>0</v>
      </c>
      <c r="EJ102">
        <v>3</v>
      </c>
      <c r="EK102" s="41">
        <f t="shared" si="86"/>
        <v>3.0303030303030304E-2</v>
      </c>
      <c r="EM102" s="123"/>
      <c r="EN102" s="122"/>
      <c r="EO102" s="7" t="s">
        <v>95</v>
      </c>
      <c r="EP102" s="9">
        <v>0.39436619718309857</v>
      </c>
      <c r="EQ102" s="9">
        <v>0.35294117647058826</v>
      </c>
      <c r="ER102" s="9">
        <v>0.38636363636363635</v>
      </c>
      <c r="ES102" s="11"/>
    </row>
    <row r="103" spans="80:149">
      <c r="CB103" s="43"/>
      <c r="CC103" s="34">
        <v>14</v>
      </c>
      <c r="CD103" s="35">
        <v>2</v>
      </c>
      <c r="CE103" s="40">
        <f t="shared" si="69"/>
        <v>2.5974025974025976E-2</v>
      </c>
      <c r="CF103" s="35"/>
      <c r="CG103" s="40">
        <f t="shared" si="70"/>
        <v>0</v>
      </c>
      <c r="CH103" s="35">
        <v>2</v>
      </c>
      <c r="CI103" s="41">
        <f t="shared" si="71"/>
        <v>2.0202020202020204E-2</v>
      </c>
      <c r="CL103" s="33" t="s">
        <v>102</v>
      </c>
      <c r="CM103">
        <v>1</v>
      </c>
      <c r="CN103" s="40">
        <f t="shared" si="72"/>
        <v>1.2987012987012988E-2</v>
      </c>
      <c r="CP103" s="40">
        <f t="shared" si="73"/>
        <v>0</v>
      </c>
      <c r="CQ103">
        <v>1</v>
      </c>
      <c r="CR103" s="41">
        <f t="shared" si="74"/>
        <v>1.0101010101010102E-2</v>
      </c>
      <c r="CU103" s="14" t="s">
        <v>120</v>
      </c>
      <c r="CV103" s="37">
        <v>5.9180000000000001</v>
      </c>
      <c r="CW103" s="37"/>
      <c r="CX103" s="37">
        <v>5.9180000000000001</v>
      </c>
      <c r="CY103" s="37">
        <v>1.276800689222872</v>
      </c>
      <c r="CZ103" s="37"/>
      <c r="DA103" s="37">
        <v>1.276800689222872</v>
      </c>
      <c r="DC103" s="119"/>
      <c r="DD103" s="34">
        <v>14</v>
      </c>
      <c r="DE103" s="35">
        <v>2</v>
      </c>
      <c r="DF103" s="40">
        <f t="shared" si="75"/>
        <v>2.5974025974025976E-2</v>
      </c>
      <c r="DG103" s="35"/>
      <c r="DH103" s="40">
        <f t="shared" si="76"/>
        <v>0</v>
      </c>
      <c r="DI103" s="35">
        <v>2</v>
      </c>
      <c r="DJ103" s="41">
        <f t="shared" si="77"/>
        <v>2.0202020202020204E-2</v>
      </c>
      <c r="DM103" s="33" t="s">
        <v>76</v>
      </c>
      <c r="DO103" s="40">
        <f t="shared" si="78"/>
        <v>0</v>
      </c>
      <c r="DP103">
        <v>2</v>
      </c>
      <c r="DQ103" s="40">
        <f t="shared" si="79"/>
        <v>9.0909090909090912E-2</v>
      </c>
      <c r="DR103">
        <v>2</v>
      </c>
      <c r="DS103" s="41">
        <f t="shared" si="80"/>
        <v>2.0202020202020204E-2</v>
      </c>
      <c r="DU103" s="119"/>
      <c r="DV103" s="34">
        <v>14</v>
      </c>
      <c r="DW103" s="35">
        <v>2</v>
      </c>
      <c r="DX103" s="40">
        <f t="shared" si="81"/>
        <v>2.5974025974025976E-2</v>
      </c>
      <c r="DY103" s="35"/>
      <c r="DZ103" s="40">
        <f t="shared" si="82"/>
        <v>0</v>
      </c>
      <c r="EA103" s="35">
        <v>2</v>
      </c>
      <c r="EB103" s="41">
        <f t="shared" si="83"/>
        <v>2.0202020202020204E-2</v>
      </c>
      <c r="EE103" s="34">
        <v>31</v>
      </c>
      <c r="EF103" s="35">
        <v>3</v>
      </c>
      <c r="EG103" s="40">
        <f t="shared" si="84"/>
        <v>3.896103896103896E-2</v>
      </c>
      <c r="EH103" s="35"/>
      <c r="EI103" s="40">
        <f t="shared" si="85"/>
        <v>0</v>
      </c>
      <c r="EJ103" s="35">
        <v>3</v>
      </c>
      <c r="EK103" s="41">
        <f t="shared" si="86"/>
        <v>3.0303030303030304E-2</v>
      </c>
      <c r="EM103" s="123"/>
      <c r="EN103" s="121" t="s">
        <v>74</v>
      </c>
      <c r="EO103" s="7" t="s">
        <v>11</v>
      </c>
      <c r="EP103" s="8">
        <v>40</v>
      </c>
      <c r="EQ103" s="8">
        <v>8</v>
      </c>
      <c r="ER103" s="8">
        <v>48</v>
      </c>
      <c r="ES103" s="11"/>
    </row>
    <row r="104" spans="80:149" ht="24">
      <c r="CC104" s="33" t="s">
        <v>74</v>
      </c>
      <c r="CD104">
        <v>1</v>
      </c>
      <c r="CE104" s="40">
        <f t="shared" si="69"/>
        <v>1.2987012987012988E-2</v>
      </c>
      <c r="CG104" s="40">
        <f t="shared" si="70"/>
        <v>0</v>
      </c>
      <c r="CH104">
        <v>1</v>
      </c>
      <c r="CI104" s="41">
        <f t="shared" si="71"/>
        <v>1.0101010101010102E-2</v>
      </c>
      <c r="CL104" s="34">
        <v>34</v>
      </c>
      <c r="CM104" s="35">
        <v>6</v>
      </c>
      <c r="CN104" s="40">
        <f t="shared" si="72"/>
        <v>7.792207792207792E-2</v>
      </c>
      <c r="CO104" s="35"/>
      <c r="CP104" s="40">
        <f t="shared" si="73"/>
        <v>0</v>
      </c>
      <c r="CQ104" s="35">
        <v>6</v>
      </c>
      <c r="CR104" s="41">
        <f t="shared" si="74"/>
        <v>6.0606060606060608E-2</v>
      </c>
      <c r="CU104" s="14" t="s">
        <v>143</v>
      </c>
      <c r="CV104" s="37">
        <v>7.59</v>
      </c>
      <c r="CW104" s="37"/>
      <c r="CX104" s="37">
        <v>7.59</v>
      </c>
      <c r="CY104" s="37">
        <v>0</v>
      </c>
      <c r="CZ104" s="37"/>
      <c r="DA104" s="37">
        <v>0</v>
      </c>
      <c r="DD104" s="33" t="s">
        <v>74</v>
      </c>
      <c r="DE104">
        <v>1</v>
      </c>
      <c r="DF104" s="40">
        <f t="shared" si="75"/>
        <v>1.2987012987012988E-2</v>
      </c>
      <c r="DH104" s="40">
        <f t="shared" si="76"/>
        <v>0</v>
      </c>
      <c r="DI104">
        <v>1</v>
      </c>
      <c r="DJ104" s="41">
        <f t="shared" si="77"/>
        <v>1.0101010101010102E-2</v>
      </c>
      <c r="DM104" s="33" t="s">
        <v>79</v>
      </c>
      <c r="DO104" s="40">
        <f t="shared" si="78"/>
        <v>0</v>
      </c>
      <c r="DP104">
        <v>1</v>
      </c>
      <c r="DQ104" s="40">
        <f t="shared" si="79"/>
        <v>4.5454545454545456E-2</v>
      </c>
      <c r="DR104">
        <v>1</v>
      </c>
      <c r="DS104" s="41">
        <f t="shared" si="80"/>
        <v>1.0101010101010102E-2</v>
      </c>
      <c r="DV104" s="33" t="s">
        <v>74</v>
      </c>
      <c r="DW104">
        <v>1</v>
      </c>
      <c r="DX104" s="40">
        <f t="shared" si="81"/>
        <v>1.2987012987012988E-2</v>
      </c>
      <c r="DZ104" s="40">
        <f t="shared" si="82"/>
        <v>0</v>
      </c>
      <c r="EA104">
        <v>1</v>
      </c>
      <c r="EB104" s="41">
        <f t="shared" si="83"/>
        <v>1.0101010101010102E-2</v>
      </c>
      <c r="EE104" s="33" t="s">
        <v>77</v>
      </c>
      <c r="EF104">
        <v>2</v>
      </c>
      <c r="EG104" s="40">
        <f t="shared" si="84"/>
        <v>2.5974025974025976E-2</v>
      </c>
      <c r="EI104" s="40">
        <f t="shared" si="85"/>
        <v>0</v>
      </c>
      <c r="EJ104">
        <v>2</v>
      </c>
      <c r="EK104" s="41">
        <f t="shared" si="86"/>
        <v>2.0202020202020204E-2</v>
      </c>
      <c r="EM104" s="122"/>
      <c r="EN104" s="122"/>
      <c r="EO104" s="7" t="s">
        <v>95</v>
      </c>
      <c r="EP104" s="9">
        <v>0.56338028169014087</v>
      </c>
      <c r="EQ104" s="9">
        <v>0.47058823529411759</v>
      </c>
      <c r="ER104" s="9">
        <v>0.54545454545454541</v>
      </c>
      <c r="ES104" s="11"/>
    </row>
    <row r="105" spans="80:149">
      <c r="CC105" s="33" t="s">
        <v>92</v>
      </c>
      <c r="CD105">
        <v>1</v>
      </c>
      <c r="CE105" s="40">
        <f t="shared" si="69"/>
        <v>1.2987012987012988E-2</v>
      </c>
      <c r="CG105" s="40">
        <f t="shared" si="70"/>
        <v>0</v>
      </c>
      <c r="CH105">
        <v>1</v>
      </c>
      <c r="CI105" s="41">
        <f t="shared" si="71"/>
        <v>1.0101010101010102E-2</v>
      </c>
      <c r="CL105" s="33" t="s">
        <v>75</v>
      </c>
      <c r="CM105">
        <v>2</v>
      </c>
      <c r="CN105" s="40">
        <f t="shared" si="72"/>
        <v>2.5974025974025976E-2</v>
      </c>
      <c r="CP105" s="40">
        <f t="shared" si="73"/>
        <v>0</v>
      </c>
      <c r="CQ105">
        <v>2</v>
      </c>
      <c r="CR105" s="41">
        <f t="shared" si="74"/>
        <v>2.0202020202020204E-2</v>
      </c>
      <c r="CU105" s="14" t="s">
        <v>146</v>
      </c>
      <c r="CV105" s="37">
        <v>4.88</v>
      </c>
      <c r="CW105" s="37"/>
      <c r="CX105" s="37">
        <v>4.88</v>
      </c>
      <c r="CY105" s="37">
        <v>0</v>
      </c>
      <c r="CZ105" s="37"/>
      <c r="DA105" s="37">
        <v>0</v>
      </c>
      <c r="DD105" s="33" t="s">
        <v>92</v>
      </c>
      <c r="DE105">
        <v>1</v>
      </c>
      <c r="DF105" s="40">
        <f t="shared" si="75"/>
        <v>1.2987012987012988E-2</v>
      </c>
      <c r="DH105" s="40">
        <f t="shared" si="76"/>
        <v>0</v>
      </c>
      <c r="DI105">
        <v>1</v>
      </c>
      <c r="DJ105" s="41">
        <f t="shared" si="77"/>
        <v>1.0101010101010102E-2</v>
      </c>
      <c r="DM105" s="34" t="s">
        <v>120</v>
      </c>
      <c r="DN105" s="35">
        <v>6</v>
      </c>
      <c r="DO105" s="40">
        <f t="shared" si="78"/>
        <v>7.792207792207792E-2</v>
      </c>
      <c r="DP105" s="35"/>
      <c r="DQ105" s="40">
        <f t="shared" si="79"/>
        <v>0</v>
      </c>
      <c r="DR105" s="35">
        <v>6</v>
      </c>
      <c r="DS105" s="41">
        <f t="shared" si="80"/>
        <v>6.0606060606060608E-2</v>
      </c>
      <c r="DV105" s="33" t="s">
        <v>92</v>
      </c>
      <c r="DW105">
        <v>1</v>
      </c>
      <c r="DX105" s="40">
        <f t="shared" si="81"/>
        <v>1.2987012987012988E-2</v>
      </c>
      <c r="DZ105" s="40">
        <f t="shared" si="82"/>
        <v>0</v>
      </c>
      <c r="EA105">
        <v>1</v>
      </c>
      <c r="EB105" s="41">
        <f t="shared" si="83"/>
        <v>1.0101010101010102E-2</v>
      </c>
      <c r="EE105" s="33" t="s">
        <v>103</v>
      </c>
      <c r="EF105">
        <v>1</v>
      </c>
      <c r="EG105" s="40">
        <f t="shared" si="84"/>
        <v>1.2987012987012988E-2</v>
      </c>
      <c r="EI105" s="40">
        <f t="shared" si="85"/>
        <v>0</v>
      </c>
      <c r="EJ105">
        <v>1</v>
      </c>
      <c r="EK105" s="41">
        <f t="shared" si="86"/>
        <v>1.0101010101010102E-2</v>
      </c>
      <c r="EM105" s="7" t="s">
        <v>35</v>
      </c>
      <c r="EN105" s="7"/>
      <c r="EO105" s="7" t="s">
        <v>11</v>
      </c>
      <c r="EP105" s="8">
        <v>71</v>
      </c>
      <c r="EQ105" s="8">
        <v>17</v>
      </c>
      <c r="ER105" s="8">
        <v>88</v>
      </c>
      <c r="ES105" s="11"/>
    </row>
    <row r="106" spans="80:149" ht="24">
      <c r="CC106" s="34">
        <v>22</v>
      </c>
      <c r="CD106" s="35">
        <v>5</v>
      </c>
      <c r="CE106" s="40">
        <f t="shared" si="69"/>
        <v>6.4935064935064929E-2</v>
      </c>
      <c r="CF106" s="35"/>
      <c r="CG106" s="40">
        <f t="shared" si="70"/>
        <v>0</v>
      </c>
      <c r="CH106" s="35">
        <v>5</v>
      </c>
      <c r="CI106" s="41">
        <f t="shared" si="71"/>
        <v>5.0505050505050504E-2</v>
      </c>
      <c r="CL106" s="33" t="s">
        <v>93</v>
      </c>
      <c r="CM106">
        <v>4</v>
      </c>
      <c r="CN106" s="40">
        <f t="shared" si="72"/>
        <v>5.1948051948051951E-2</v>
      </c>
      <c r="CP106" s="40">
        <f t="shared" si="73"/>
        <v>0</v>
      </c>
      <c r="CQ106">
        <v>4</v>
      </c>
      <c r="CR106" s="41">
        <f t="shared" si="74"/>
        <v>4.0404040404040407E-2</v>
      </c>
      <c r="CU106" s="14" t="s">
        <v>148</v>
      </c>
      <c r="CV106" s="37">
        <v>7.8</v>
      </c>
      <c r="CW106" s="37"/>
      <c r="CX106" s="37">
        <v>7.8</v>
      </c>
      <c r="CY106" s="37">
        <v>0</v>
      </c>
      <c r="CZ106" s="37"/>
      <c r="DA106" s="37">
        <v>0</v>
      </c>
      <c r="DD106" s="34">
        <v>22</v>
      </c>
      <c r="DE106" s="35">
        <v>5</v>
      </c>
      <c r="DF106" s="40">
        <f t="shared" si="75"/>
        <v>6.4935064935064929E-2</v>
      </c>
      <c r="DG106" s="35"/>
      <c r="DH106" s="40">
        <f t="shared" si="76"/>
        <v>0</v>
      </c>
      <c r="DI106" s="35">
        <v>5</v>
      </c>
      <c r="DJ106" s="41">
        <f t="shared" si="77"/>
        <v>5.0505050505050504E-2</v>
      </c>
      <c r="DM106" s="33" t="s">
        <v>76</v>
      </c>
      <c r="DN106">
        <v>6</v>
      </c>
      <c r="DO106" s="40">
        <f t="shared" si="78"/>
        <v>7.792207792207792E-2</v>
      </c>
      <c r="DQ106" s="40">
        <f t="shared" si="79"/>
        <v>0</v>
      </c>
      <c r="DR106">
        <v>6</v>
      </c>
      <c r="DS106" s="41">
        <f t="shared" si="80"/>
        <v>6.0606060606060608E-2</v>
      </c>
      <c r="DV106" s="34">
        <v>22</v>
      </c>
      <c r="DW106" s="35">
        <v>5</v>
      </c>
      <c r="DX106" s="40">
        <f t="shared" si="81"/>
        <v>6.4935064935064929E-2</v>
      </c>
      <c r="DY106" s="35"/>
      <c r="DZ106" s="40">
        <f t="shared" si="82"/>
        <v>0</v>
      </c>
      <c r="EA106" s="35">
        <v>5</v>
      </c>
      <c r="EB106" s="41">
        <f t="shared" si="83"/>
        <v>5.0505050505050504E-2</v>
      </c>
      <c r="EE106" s="34">
        <v>32</v>
      </c>
      <c r="EF106" s="35">
        <v>2</v>
      </c>
      <c r="EG106" s="40">
        <f t="shared" si="84"/>
        <v>2.5974025974025976E-2</v>
      </c>
      <c r="EH106" s="35"/>
      <c r="EI106" s="40">
        <f t="shared" si="85"/>
        <v>0</v>
      </c>
      <c r="EJ106" s="35">
        <v>2</v>
      </c>
      <c r="EK106" s="41">
        <f t="shared" si="86"/>
        <v>2.0202020202020204E-2</v>
      </c>
      <c r="EM106" s="7"/>
      <c r="EN106" s="7"/>
      <c r="EO106" s="7" t="s">
        <v>95</v>
      </c>
      <c r="EP106" s="9">
        <v>1</v>
      </c>
      <c r="EQ106" s="9">
        <v>1</v>
      </c>
      <c r="ER106" s="9">
        <v>1</v>
      </c>
      <c r="ES106" s="12"/>
    </row>
    <row r="107" spans="80:149">
      <c r="CC107" s="33" t="s">
        <v>74</v>
      </c>
      <c r="CD107">
        <v>3</v>
      </c>
      <c r="CE107" s="40">
        <f t="shared" si="69"/>
        <v>3.896103896103896E-2</v>
      </c>
      <c r="CG107" s="40">
        <f t="shared" si="70"/>
        <v>0</v>
      </c>
      <c r="CH107">
        <v>3</v>
      </c>
      <c r="CI107" s="41">
        <f t="shared" si="71"/>
        <v>3.0303030303030304E-2</v>
      </c>
      <c r="CL107" s="34">
        <v>35</v>
      </c>
      <c r="CM107" s="35">
        <v>2</v>
      </c>
      <c r="CN107" s="40">
        <f t="shared" si="72"/>
        <v>2.5974025974025976E-2</v>
      </c>
      <c r="CO107" s="35"/>
      <c r="CP107" s="40">
        <f t="shared" si="73"/>
        <v>0</v>
      </c>
      <c r="CQ107" s="35">
        <v>2</v>
      </c>
      <c r="CR107" s="41">
        <f t="shared" si="74"/>
        <v>2.0202020202020204E-2</v>
      </c>
      <c r="CU107" s="14" t="s">
        <v>149</v>
      </c>
      <c r="CV107" s="37">
        <v>5.46</v>
      </c>
      <c r="CW107" s="37"/>
      <c r="CX107" s="37">
        <v>5.46</v>
      </c>
      <c r="CY107" s="37">
        <v>0</v>
      </c>
      <c r="CZ107" s="37"/>
      <c r="DA107" s="37">
        <v>0</v>
      </c>
      <c r="DD107" s="33" t="s">
        <v>74</v>
      </c>
      <c r="DE107">
        <v>3</v>
      </c>
      <c r="DF107" s="40">
        <f t="shared" si="75"/>
        <v>3.896103896103896E-2</v>
      </c>
      <c r="DH107" s="40">
        <f t="shared" si="76"/>
        <v>0</v>
      </c>
      <c r="DI107">
        <v>3</v>
      </c>
      <c r="DJ107" s="41">
        <f t="shared" si="77"/>
        <v>3.0303030303030304E-2</v>
      </c>
      <c r="DM107" s="34" t="s">
        <v>143</v>
      </c>
      <c r="DN107" s="35">
        <v>2</v>
      </c>
      <c r="DO107" s="40">
        <f t="shared" si="78"/>
        <v>2.5974025974025976E-2</v>
      </c>
      <c r="DP107" s="35"/>
      <c r="DQ107" s="40">
        <f t="shared" si="79"/>
        <v>0</v>
      </c>
      <c r="DR107" s="35">
        <v>2</v>
      </c>
      <c r="DS107" s="41">
        <f t="shared" si="80"/>
        <v>2.0202020202020204E-2</v>
      </c>
      <c r="DV107" s="33" t="s">
        <v>74</v>
      </c>
      <c r="DW107">
        <v>3</v>
      </c>
      <c r="DX107" s="40">
        <f t="shared" si="81"/>
        <v>3.896103896103896E-2</v>
      </c>
      <c r="DZ107" s="40">
        <f t="shared" si="82"/>
        <v>0</v>
      </c>
      <c r="EA107">
        <v>3</v>
      </c>
      <c r="EB107" s="41">
        <f t="shared" si="83"/>
        <v>3.0303030303030304E-2</v>
      </c>
      <c r="EE107" s="33" t="s">
        <v>94</v>
      </c>
      <c r="EF107">
        <v>1</v>
      </c>
      <c r="EG107" s="40">
        <f t="shared" si="84"/>
        <v>1.2987012987012988E-2</v>
      </c>
      <c r="EI107" s="40">
        <f t="shared" si="85"/>
        <v>0</v>
      </c>
      <c r="EJ107">
        <v>1</v>
      </c>
      <c r="EK107" s="41">
        <f t="shared" si="86"/>
        <v>1.0101010101010102E-2</v>
      </c>
      <c r="EM107" s="5"/>
      <c r="EN107" s="5"/>
      <c r="EO107" s="5"/>
      <c r="EP107" s="5"/>
      <c r="EQ107" s="5"/>
      <c r="ER107" s="5"/>
      <c r="ES107" s="5"/>
    </row>
    <row r="108" spans="80:149">
      <c r="CC108" s="33" t="s">
        <v>92</v>
      </c>
      <c r="CD108">
        <v>2</v>
      </c>
      <c r="CE108" s="40">
        <f t="shared" si="69"/>
        <v>2.5974025974025976E-2</v>
      </c>
      <c r="CG108" s="40">
        <f t="shared" si="70"/>
        <v>0</v>
      </c>
      <c r="CH108">
        <v>2</v>
      </c>
      <c r="CI108" s="41">
        <f t="shared" si="71"/>
        <v>2.0202020202020204E-2</v>
      </c>
      <c r="CL108" s="33" t="s">
        <v>93</v>
      </c>
      <c r="CM108">
        <v>2</v>
      </c>
      <c r="CN108" s="40">
        <f t="shared" si="72"/>
        <v>2.5974025974025976E-2</v>
      </c>
      <c r="CP108" s="40">
        <f t="shared" si="73"/>
        <v>0</v>
      </c>
      <c r="CQ108">
        <v>2</v>
      </c>
      <c r="CR108" s="41">
        <f t="shared" si="74"/>
        <v>2.0202020202020204E-2</v>
      </c>
      <c r="CU108" s="14" t="s">
        <v>112</v>
      </c>
      <c r="CV108" s="37">
        <v>6.45</v>
      </c>
      <c r="CW108" s="37"/>
      <c r="CX108" s="37">
        <v>6.45</v>
      </c>
      <c r="CY108" s="37">
        <v>0</v>
      </c>
      <c r="CZ108" s="37"/>
      <c r="DA108" s="37">
        <v>0</v>
      </c>
      <c r="DD108" s="33" t="s">
        <v>92</v>
      </c>
      <c r="DE108">
        <v>2</v>
      </c>
      <c r="DF108" s="40">
        <f t="shared" si="75"/>
        <v>2.5974025974025976E-2</v>
      </c>
      <c r="DH108" s="40">
        <f t="shared" si="76"/>
        <v>0</v>
      </c>
      <c r="DI108">
        <v>2</v>
      </c>
      <c r="DJ108" s="41">
        <f t="shared" si="77"/>
        <v>2.0202020202020204E-2</v>
      </c>
      <c r="DM108" s="33" t="s">
        <v>91</v>
      </c>
      <c r="DN108">
        <v>1</v>
      </c>
      <c r="DO108" s="40">
        <f t="shared" si="78"/>
        <v>1.2987012987012988E-2</v>
      </c>
      <c r="DQ108" s="40">
        <f t="shared" si="79"/>
        <v>0</v>
      </c>
      <c r="DR108">
        <v>1</v>
      </c>
      <c r="DS108" s="41">
        <f t="shared" si="80"/>
        <v>1.0101010101010102E-2</v>
      </c>
      <c r="DV108" s="33" t="s">
        <v>92</v>
      </c>
      <c r="DW108">
        <v>2</v>
      </c>
      <c r="DX108" s="40">
        <f t="shared" si="81"/>
        <v>2.5974025974025976E-2</v>
      </c>
      <c r="DZ108" s="40">
        <f t="shared" si="82"/>
        <v>0</v>
      </c>
      <c r="EA108">
        <v>2</v>
      </c>
      <c r="EB108" s="41">
        <f t="shared" si="83"/>
        <v>2.0202020202020204E-2</v>
      </c>
      <c r="EE108" s="33" t="s">
        <v>111</v>
      </c>
      <c r="EF108">
        <v>1</v>
      </c>
      <c r="EG108" s="40">
        <f t="shared" si="84"/>
        <v>1.2987012987012988E-2</v>
      </c>
      <c r="EI108" s="40">
        <f t="shared" si="85"/>
        <v>0</v>
      </c>
      <c r="EJ108">
        <v>1</v>
      </c>
      <c r="EK108" s="41">
        <f t="shared" si="86"/>
        <v>1.0101010101010102E-2</v>
      </c>
      <c r="EM108" s="131" t="s">
        <v>179</v>
      </c>
      <c r="EN108" s="132"/>
      <c r="EO108" s="133"/>
      <c r="EP108" s="128" t="s">
        <v>34</v>
      </c>
      <c r="EQ108" s="129"/>
      <c r="ER108" s="126" t="s">
        <v>35</v>
      </c>
      <c r="ES108" s="124" t="s">
        <v>36</v>
      </c>
    </row>
    <row r="109" spans="80:149" ht="24.75">
      <c r="CC109" s="34">
        <v>23</v>
      </c>
      <c r="CD109" s="35">
        <v>4</v>
      </c>
      <c r="CE109" s="40">
        <f t="shared" si="69"/>
        <v>5.1948051948051951E-2</v>
      </c>
      <c r="CF109" s="35"/>
      <c r="CG109" s="40">
        <f t="shared" si="70"/>
        <v>0</v>
      </c>
      <c r="CH109" s="35">
        <v>4</v>
      </c>
      <c r="CI109" s="41">
        <f t="shared" si="71"/>
        <v>4.0404040404040407E-2</v>
      </c>
      <c r="CL109" s="34">
        <v>37</v>
      </c>
      <c r="CM109" s="35">
        <v>3</v>
      </c>
      <c r="CN109" s="40">
        <f t="shared" si="72"/>
        <v>3.896103896103896E-2</v>
      </c>
      <c r="CO109" s="35"/>
      <c r="CP109" s="40">
        <f t="shared" si="73"/>
        <v>0</v>
      </c>
      <c r="CQ109" s="35">
        <v>3</v>
      </c>
      <c r="CR109" s="41">
        <f t="shared" si="74"/>
        <v>3.0303030303030304E-2</v>
      </c>
      <c r="CU109" s="14" t="s">
        <v>135</v>
      </c>
      <c r="CV109" s="37"/>
      <c r="CW109" s="37">
        <v>5.44</v>
      </c>
      <c r="CX109" s="37">
        <v>5.44</v>
      </c>
      <c r="CY109" s="37"/>
      <c r="CZ109" s="37">
        <v>0</v>
      </c>
      <c r="DA109" s="37">
        <v>0</v>
      </c>
      <c r="DD109" s="34">
        <v>23</v>
      </c>
      <c r="DE109" s="35">
        <v>4</v>
      </c>
      <c r="DF109" s="40">
        <f t="shared" si="75"/>
        <v>5.1948051948051951E-2</v>
      </c>
      <c r="DG109" s="35"/>
      <c r="DH109" s="40">
        <f t="shared" si="76"/>
        <v>0</v>
      </c>
      <c r="DI109" s="35">
        <v>4</v>
      </c>
      <c r="DJ109" s="41">
        <f t="shared" si="77"/>
        <v>4.0404040404040407E-2</v>
      </c>
      <c r="DM109" s="33" t="s">
        <v>79</v>
      </c>
      <c r="DN109">
        <v>1</v>
      </c>
      <c r="DO109" s="40">
        <f t="shared" si="78"/>
        <v>1.2987012987012988E-2</v>
      </c>
      <c r="DQ109" s="40">
        <f t="shared" si="79"/>
        <v>0</v>
      </c>
      <c r="DR109">
        <v>1</v>
      </c>
      <c r="DS109" s="41">
        <f t="shared" si="80"/>
        <v>1.0101010101010102E-2</v>
      </c>
      <c r="DV109" s="34">
        <v>23</v>
      </c>
      <c r="DW109" s="35">
        <v>4</v>
      </c>
      <c r="DX109" s="40">
        <f t="shared" si="81"/>
        <v>5.1948051948051951E-2</v>
      </c>
      <c r="DY109" s="35"/>
      <c r="DZ109" s="40">
        <f t="shared" si="82"/>
        <v>0</v>
      </c>
      <c r="EA109" s="35">
        <v>4</v>
      </c>
      <c r="EB109" s="41">
        <f t="shared" si="83"/>
        <v>4.0404040404040407E-2</v>
      </c>
      <c r="EE109" s="34">
        <v>34</v>
      </c>
      <c r="EF109" s="35">
        <v>6</v>
      </c>
      <c r="EG109" s="40">
        <f t="shared" si="84"/>
        <v>7.792207792207792E-2</v>
      </c>
      <c r="EH109" s="35"/>
      <c r="EI109" s="40">
        <f t="shared" si="85"/>
        <v>0</v>
      </c>
      <c r="EJ109" s="35">
        <v>6</v>
      </c>
      <c r="EK109" s="41">
        <f t="shared" si="86"/>
        <v>6.0606060606060608E-2</v>
      </c>
      <c r="EM109" s="134"/>
      <c r="EN109" s="135"/>
      <c r="EO109" s="136"/>
      <c r="EP109" s="6" t="s">
        <v>20</v>
      </c>
      <c r="EQ109" s="6" t="s">
        <v>31</v>
      </c>
      <c r="ER109" s="127"/>
      <c r="ES109" s="125"/>
    </row>
    <row r="110" spans="80:149">
      <c r="CC110" s="33" t="s">
        <v>74</v>
      </c>
      <c r="CD110">
        <v>2</v>
      </c>
      <c r="CE110" s="40">
        <f t="shared" si="69"/>
        <v>2.5974025974025976E-2</v>
      </c>
      <c r="CG110" s="40">
        <f t="shared" si="70"/>
        <v>0</v>
      </c>
      <c r="CH110">
        <v>2</v>
      </c>
      <c r="CI110" s="41">
        <f t="shared" si="71"/>
        <v>2.0202020202020204E-2</v>
      </c>
      <c r="CL110" s="33" t="s">
        <v>75</v>
      </c>
      <c r="CM110">
        <v>1</v>
      </c>
      <c r="CN110" s="40">
        <f t="shared" si="72"/>
        <v>1.2987012987012988E-2</v>
      </c>
      <c r="CP110" s="40">
        <f t="shared" si="73"/>
        <v>0</v>
      </c>
      <c r="CQ110">
        <v>1</v>
      </c>
      <c r="CR110" s="41">
        <f t="shared" si="74"/>
        <v>1.0101010101010102E-2</v>
      </c>
      <c r="CU110" s="14" t="s">
        <v>126</v>
      </c>
      <c r="CV110" s="37"/>
      <c r="CW110" s="37"/>
      <c r="CX110" s="37"/>
      <c r="CY110" s="37"/>
      <c r="CZ110" s="37"/>
      <c r="DA110" s="37"/>
      <c r="DD110" s="33" t="s">
        <v>74</v>
      </c>
      <c r="DE110">
        <v>2</v>
      </c>
      <c r="DF110" s="40">
        <f t="shared" si="75"/>
        <v>2.5974025974025976E-2</v>
      </c>
      <c r="DH110" s="40">
        <f t="shared" si="76"/>
        <v>0</v>
      </c>
      <c r="DI110">
        <v>2</v>
      </c>
      <c r="DJ110" s="41">
        <f t="shared" si="77"/>
        <v>2.0202020202020204E-2</v>
      </c>
      <c r="DM110" s="34" t="s">
        <v>146</v>
      </c>
      <c r="DN110" s="35">
        <v>2</v>
      </c>
      <c r="DO110" s="40">
        <f t="shared" si="78"/>
        <v>2.5974025974025976E-2</v>
      </c>
      <c r="DP110" s="35"/>
      <c r="DQ110" s="40">
        <f t="shared" si="79"/>
        <v>0</v>
      </c>
      <c r="DR110" s="35">
        <v>2</v>
      </c>
      <c r="DS110" s="41">
        <f t="shared" si="80"/>
        <v>2.0202020202020204E-2</v>
      </c>
      <c r="DV110" s="33" t="s">
        <v>74</v>
      </c>
      <c r="DW110">
        <v>3</v>
      </c>
      <c r="DX110" s="40">
        <f t="shared" si="81"/>
        <v>3.896103896103896E-2</v>
      </c>
      <c r="DZ110" s="40">
        <f t="shared" si="82"/>
        <v>0</v>
      </c>
      <c r="EA110">
        <v>3</v>
      </c>
      <c r="EB110" s="41">
        <f t="shared" si="83"/>
        <v>3.0303030303030304E-2</v>
      </c>
      <c r="EE110" s="33" t="s">
        <v>77</v>
      </c>
      <c r="EF110">
        <v>2</v>
      </c>
      <c r="EG110" s="40">
        <f t="shared" si="84"/>
        <v>2.5974025974025976E-2</v>
      </c>
      <c r="EI110" s="40">
        <f t="shared" si="85"/>
        <v>0</v>
      </c>
      <c r="EJ110">
        <v>2</v>
      </c>
      <c r="EK110" s="41">
        <f t="shared" si="86"/>
        <v>2.0202020202020204E-2</v>
      </c>
      <c r="EM110" s="121" t="s">
        <v>186</v>
      </c>
      <c r="EN110" s="121" t="s">
        <v>79</v>
      </c>
      <c r="EO110" s="7" t="s">
        <v>11</v>
      </c>
      <c r="EP110" s="8">
        <v>4</v>
      </c>
      <c r="EQ110" s="8">
        <v>2</v>
      </c>
      <c r="ER110" s="8">
        <v>6</v>
      </c>
      <c r="ES110" s="10">
        <v>7.253064928562597E-2</v>
      </c>
    </row>
    <row r="111" spans="80:149" ht="24">
      <c r="CC111" s="33" t="s">
        <v>92</v>
      </c>
      <c r="CD111">
        <v>2</v>
      </c>
      <c r="CE111" s="40">
        <f t="shared" si="69"/>
        <v>2.5974025974025976E-2</v>
      </c>
      <c r="CG111" s="40">
        <f t="shared" si="70"/>
        <v>0</v>
      </c>
      <c r="CH111">
        <v>2</v>
      </c>
      <c r="CI111" s="41">
        <f t="shared" si="71"/>
        <v>2.0202020202020204E-2</v>
      </c>
      <c r="CL111" s="33" t="s">
        <v>102</v>
      </c>
      <c r="CM111">
        <v>2</v>
      </c>
      <c r="CN111" s="40">
        <f t="shared" si="72"/>
        <v>2.5974025974025976E-2</v>
      </c>
      <c r="CP111" s="40">
        <f t="shared" si="73"/>
        <v>0</v>
      </c>
      <c r="CQ111">
        <v>2</v>
      </c>
      <c r="CR111" s="41">
        <f t="shared" si="74"/>
        <v>2.0202020202020204E-2</v>
      </c>
      <c r="CU111" s="14" t="s">
        <v>153</v>
      </c>
      <c r="CV111" s="37"/>
      <c r="CW111" s="37">
        <v>4.72</v>
      </c>
      <c r="CX111" s="37">
        <v>4.72</v>
      </c>
      <c r="CY111" s="37"/>
      <c r="CZ111" s="37">
        <v>0</v>
      </c>
      <c r="DA111" s="37">
        <v>0</v>
      </c>
      <c r="DD111" s="33" t="s">
        <v>92</v>
      </c>
      <c r="DE111">
        <v>2</v>
      </c>
      <c r="DF111" s="40">
        <f t="shared" si="75"/>
        <v>2.5974025974025976E-2</v>
      </c>
      <c r="DH111" s="40">
        <f t="shared" si="76"/>
        <v>0</v>
      </c>
      <c r="DI111">
        <v>2</v>
      </c>
      <c r="DJ111" s="41">
        <f t="shared" si="77"/>
        <v>2.0202020202020204E-2</v>
      </c>
      <c r="DM111" s="33" t="s">
        <v>76</v>
      </c>
      <c r="DN111">
        <v>2</v>
      </c>
      <c r="DO111" s="40">
        <f t="shared" si="78"/>
        <v>2.5974025974025976E-2</v>
      </c>
      <c r="DQ111" s="40">
        <f t="shared" si="79"/>
        <v>0</v>
      </c>
      <c r="DR111">
        <v>2</v>
      </c>
      <c r="DS111" s="41">
        <f t="shared" si="80"/>
        <v>2.0202020202020204E-2</v>
      </c>
      <c r="DV111" s="33" t="s">
        <v>92</v>
      </c>
      <c r="DW111">
        <v>1</v>
      </c>
      <c r="DX111" s="40">
        <f t="shared" si="81"/>
        <v>1.2987012987012988E-2</v>
      </c>
      <c r="DZ111" s="40">
        <f t="shared" si="82"/>
        <v>0</v>
      </c>
      <c r="EA111">
        <v>1</v>
      </c>
      <c r="EB111" s="41">
        <f t="shared" si="83"/>
        <v>1.0101010101010102E-2</v>
      </c>
      <c r="EE111" s="33" t="s">
        <v>94</v>
      </c>
      <c r="EF111">
        <v>1</v>
      </c>
      <c r="EG111" s="40">
        <f t="shared" si="84"/>
        <v>1.2987012987012988E-2</v>
      </c>
      <c r="EI111" s="40">
        <f t="shared" si="85"/>
        <v>0</v>
      </c>
      <c r="EJ111">
        <v>1</v>
      </c>
      <c r="EK111" s="41">
        <f t="shared" si="86"/>
        <v>1.0101010101010102E-2</v>
      </c>
      <c r="EM111" s="123"/>
      <c r="EN111" s="122"/>
      <c r="EO111" s="7" t="s">
        <v>95</v>
      </c>
      <c r="EP111" s="9">
        <v>5.6338028169014093E-2</v>
      </c>
      <c r="EQ111" s="9">
        <v>0.1176470588235294</v>
      </c>
      <c r="ER111" s="9">
        <v>6.8181818181818177E-2</v>
      </c>
      <c r="ES111" s="11"/>
    </row>
    <row r="112" spans="80:149">
      <c r="CC112" s="34">
        <v>24</v>
      </c>
      <c r="CD112" s="35">
        <v>3</v>
      </c>
      <c r="CE112" s="40">
        <f t="shared" si="69"/>
        <v>3.896103896103896E-2</v>
      </c>
      <c r="CF112" s="35"/>
      <c r="CG112" s="40">
        <f t="shared" si="70"/>
        <v>0</v>
      </c>
      <c r="CH112" s="35">
        <v>3</v>
      </c>
      <c r="CI112" s="41">
        <f t="shared" si="71"/>
        <v>3.0303030303030304E-2</v>
      </c>
      <c r="CL112" s="34">
        <v>42</v>
      </c>
      <c r="CM112" s="35">
        <v>2</v>
      </c>
      <c r="CN112" s="40">
        <f t="shared" si="72"/>
        <v>2.5974025974025976E-2</v>
      </c>
      <c r="CO112" s="35"/>
      <c r="CP112" s="40">
        <f t="shared" si="73"/>
        <v>0</v>
      </c>
      <c r="CQ112" s="35">
        <v>2</v>
      </c>
      <c r="CR112" s="41">
        <f t="shared" si="74"/>
        <v>2.0202020202020204E-2</v>
      </c>
      <c r="CU112" s="14" t="s">
        <v>142</v>
      </c>
      <c r="CV112" s="37">
        <v>4.5999999999999996</v>
      </c>
      <c r="CW112" s="37"/>
      <c r="CX112" s="37">
        <v>4.5999999999999996</v>
      </c>
      <c r="CY112" s="37">
        <v>0</v>
      </c>
      <c r="CZ112" s="37"/>
      <c r="DA112" s="37">
        <v>0</v>
      </c>
      <c r="DD112" s="34">
        <v>24</v>
      </c>
      <c r="DE112" s="35">
        <v>3</v>
      </c>
      <c r="DF112" s="40">
        <f t="shared" si="75"/>
        <v>3.896103896103896E-2</v>
      </c>
      <c r="DG112" s="35"/>
      <c r="DH112" s="40">
        <f t="shared" si="76"/>
        <v>0</v>
      </c>
      <c r="DI112" s="35">
        <v>3</v>
      </c>
      <c r="DJ112" s="41">
        <f t="shared" si="77"/>
        <v>3.0303030303030304E-2</v>
      </c>
      <c r="DM112" s="34" t="s">
        <v>148</v>
      </c>
      <c r="DN112" s="35">
        <v>1</v>
      </c>
      <c r="DO112" s="40">
        <f t="shared" si="78"/>
        <v>1.2987012987012988E-2</v>
      </c>
      <c r="DP112" s="35"/>
      <c r="DQ112" s="40">
        <f t="shared" si="79"/>
        <v>0</v>
      </c>
      <c r="DR112" s="35">
        <v>1</v>
      </c>
      <c r="DS112" s="41">
        <f t="shared" si="80"/>
        <v>1.0101010101010102E-2</v>
      </c>
      <c r="DV112" s="34">
        <v>24</v>
      </c>
      <c r="DW112" s="35">
        <v>3</v>
      </c>
      <c r="DX112" s="40">
        <f t="shared" si="81"/>
        <v>3.896103896103896E-2</v>
      </c>
      <c r="DY112" s="35"/>
      <c r="DZ112" s="40">
        <f t="shared" si="82"/>
        <v>0</v>
      </c>
      <c r="EA112" s="35">
        <v>3</v>
      </c>
      <c r="EB112" s="41">
        <f t="shared" si="83"/>
        <v>3.0303030303030304E-2</v>
      </c>
      <c r="EE112" s="33" t="s">
        <v>111</v>
      </c>
      <c r="EF112">
        <v>1</v>
      </c>
      <c r="EG112" s="40">
        <f t="shared" si="84"/>
        <v>1.2987012987012988E-2</v>
      </c>
      <c r="EI112" s="40">
        <f t="shared" si="85"/>
        <v>0</v>
      </c>
      <c r="EJ112">
        <v>1</v>
      </c>
      <c r="EK112" s="41">
        <f t="shared" si="86"/>
        <v>1.0101010101010102E-2</v>
      </c>
      <c r="EM112" s="123"/>
      <c r="EN112" s="121" t="s">
        <v>76</v>
      </c>
      <c r="EO112" s="7" t="s">
        <v>11</v>
      </c>
      <c r="EP112" s="8">
        <v>62</v>
      </c>
      <c r="EQ112" s="8">
        <v>11</v>
      </c>
      <c r="ER112" s="8">
        <v>73</v>
      </c>
      <c r="ES112" s="11"/>
    </row>
    <row r="113" spans="81:149" ht="24">
      <c r="CC113" s="33" t="s">
        <v>74</v>
      </c>
      <c r="CD113">
        <v>2</v>
      </c>
      <c r="CE113" s="40">
        <f t="shared" si="69"/>
        <v>2.5974025974025976E-2</v>
      </c>
      <c r="CG113" s="40">
        <f t="shared" si="70"/>
        <v>0</v>
      </c>
      <c r="CH113">
        <v>2</v>
      </c>
      <c r="CI113" s="41">
        <f t="shared" si="71"/>
        <v>2.0202020202020204E-2</v>
      </c>
      <c r="CL113" s="33" t="s">
        <v>75</v>
      </c>
      <c r="CM113">
        <v>1</v>
      </c>
      <c r="CN113" s="40">
        <f t="shared" si="72"/>
        <v>1.2987012987012988E-2</v>
      </c>
      <c r="CP113" s="40">
        <f t="shared" si="73"/>
        <v>0</v>
      </c>
      <c r="CQ113">
        <v>1</v>
      </c>
      <c r="CR113" s="41">
        <f t="shared" si="74"/>
        <v>1.0101010101010102E-2</v>
      </c>
      <c r="CU113" s="14" t="s">
        <v>131</v>
      </c>
      <c r="CV113" s="37"/>
      <c r="CW113" s="37">
        <v>4.37</v>
      </c>
      <c r="CX113" s="37">
        <v>4.37</v>
      </c>
      <c r="CY113" s="37"/>
      <c r="CZ113" s="37">
        <v>0</v>
      </c>
      <c r="DA113" s="37">
        <v>0</v>
      </c>
      <c r="DD113" s="33" t="s">
        <v>74</v>
      </c>
      <c r="DE113">
        <v>2</v>
      </c>
      <c r="DF113" s="40">
        <f t="shared" si="75"/>
        <v>2.5974025974025976E-2</v>
      </c>
      <c r="DH113" s="40">
        <f t="shared" si="76"/>
        <v>0</v>
      </c>
      <c r="DI113">
        <v>2</v>
      </c>
      <c r="DJ113" s="41">
        <f t="shared" si="77"/>
        <v>2.0202020202020204E-2</v>
      </c>
      <c r="DM113" s="33" t="s">
        <v>76</v>
      </c>
      <c r="DN113">
        <v>1</v>
      </c>
      <c r="DO113" s="40">
        <f t="shared" si="78"/>
        <v>1.2987012987012988E-2</v>
      </c>
      <c r="DQ113" s="40">
        <f t="shared" si="79"/>
        <v>0</v>
      </c>
      <c r="DR113">
        <v>1</v>
      </c>
      <c r="DS113" s="41">
        <f t="shared" si="80"/>
        <v>1.0101010101010102E-2</v>
      </c>
      <c r="DV113" s="33" t="s">
        <v>74</v>
      </c>
      <c r="DW113">
        <v>2</v>
      </c>
      <c r="DX113" s="40">
        <f t="shared" si="81"/>
        <v>2.5974025974025976E-2</v>
      </c>
      <c r="DZ113" s="40">
        <f t="shared" si="82"/>
        <v>0</v>
      </c>
      <c r="EA113">
        <v>2</v>
      </c>
      <c r="EB113" s="41">
        <f t="shared" si="83"/>
        <v>2.0202020202020204E-2</v>
      </c>
      <c r="EE113" s="33" t="s">
        <v>103</v>
      </c>
      <c r="EF113">
        <v>2</v>
      </c>
      <c r="EG113" s="40">
        <f t="shared" si="84"/>
        <v>2.5974025974025976E-2</v>
      </c>
      <c r="EI113" s="40">
        <f t="shared" si="85"/>
        <v>0</v>
      </c>
      <c r="EJ113">
        <v>2</v>
      </c>
      <c r="EK113" s="41">
        <f t="shared" si="86"/>
        <v>2.0202020202020204E-2</v>
      </c>
      <c r="EM113" s="123"/>
      <c r="EN113" s="122"/>
      <c r="EO113" s="7" t="s">
        <v>95</v>
      </c>
      <c r="EP113" s="9">
        <v>0.87323943661971826</v>
      </c>
      <c r="EQ113" s="9">
        <v>0.64705882352941169</v>
      </c>
      <c r="ER113" s="9">
        <v>0.82954545454545459</v>
      </c>
      <c r="ES113" s="11"/>
    </row>
    <row r="114" spans="81:149">
      <c r="CC114" s="33" t="s">
        <v>92</v>
      </c>
      <c r="CD114">
        <v>1</v>
      </c>
      <c r="CE114" s="40">
        <f t="shared" si="69"/>
        <v>1.2987012987012988E-2</v>
      </c>
      <c r="CG114" s="40">
        <f t="shared" si="70"/>
        <v>0</v>
      </c>
      <c r="CH114">
        <v>1</v>
      </c>
      <c r="CI114" s="41">
        <f t="shared" si="71"/>
        <v>1.0101010101010102E-2</v>
      </c>
      <c r="CL114" s="33" t="s">
        <v>93</v>
      </c>
      <c r="CM114">
        <v>1</v>
      </c>
      <c r="CN114" s="40">
        <f t="shared" si="72"/>
        <v>1.2987012987012988E-2</v>
      </c>
      <c r="CP114" s="40">
        <f t="shared" si="73"/>
        <v>0</v>
      </c>
      <c r="CQ114">
        <v>1</v>
      </c>
      <c r="CR114" s="41">
        <f t="shared" si="74"/>
        <v>1.0101010101010102E-2</v>
      </c>
      <c r="CU114" s="14" t="s">
        <v>147</v>
      </c>
      <c r="CV114" s="37"/>
      <c r="CW114" s="37">
        <v>8.61</v>
      </c>
      <c r="CX114" s="37">
        <v>8.61</v>
      </c>
      <c r="CY114" s="37"/>
      <c r="CZ114" s="37">
        <v>0</v>
      </c>
      <c r="DA114" s="37">
        <v>0</v>
      </c>
      <c r="DD114" s="33" t="s">
        <v>92</v>
      </c>
      <c r="DE114">
        <v>1</v>
      </c>
      <c r="DF114" s="40">
        <f t="shared" si="75"/>
        <v>1.2987012987012988E-2</v>
      </c>
      <c r="DH114" s="40">
        <f t="shared" si="76"/>
        <v>0</v>
      </c>
      <c r="DI114">
        <v>1</v>
      </c>
      <c r="DJ114" s="41">
        <f t="shared" si="77"/>
        <v>1.0101010101010102E-2</v>
      </c>
      <c r="DM114" s="34" t="s">
        <v>149</v>
      </c>
      <c r="DN114" s="35">
        <v>3</v>
      </c>
      <c r="DO114" s="40">
        <f t="shared" si="78"/>
        <v>3.896103896103896E-2</v>
      </c>
      <c r="DP114" s="35"/>
      <c r="DQ114" s="40">
        <f t="shared" si="79"/>
        <v>0</v>
      </c>
      <c r="DR114" s="35">
        <v>3</v>
      </c>
      <c r="DS114" s="41">
        <f t="shared" si="80"/>
        <v>3.0303030303030304E-2</v>
      </c>
      <c r="DV114" s="33" t="s">
        <v>92</v>
      </c>
      <c r="DW114">
        <v>1</v>
      </c>
      <c r="DX114" s="40">
        <f t="shared" si="81"/>
        <v>1.2987012987012988E-2</v>
      </c>
      <c r="DZ114" s="40">
        <f t="shared" si="82"/>
        <v>0</v>
      </c>
      <c r="EA114">
        <v>1</v>
      </c>
      <c r="EB114" s="41">
        <f t="shared" si="83"/>
        <v>1.0101010101010102E-2</v>
      </c>
      <c r="EE114" s="34">
        <v>35</v>
      </c>
      <c r="EF114" s="35">
        <v>2</v>
      </c>
      <c r="EG114" s="40">
        <f t="shared" si="84"/>
        <v>2.5974025974025976E-2</v>
      </c>
      <c r="EH114" s="35"/>
      <c r="EI114" s="40">
        <f t="shared" si="85"/>
        <v>0</v>
      </c>
      <c r="EJ114" s="35">
        <v>2</v>
      </c>
      <c r="EK114" s="41">
        <f t="shared" si="86"/>
        <v>2.0202020202020204E-2</v>
      </c>
      <c r="EM114" s="123"/>
      <c r="EN114" s="121" t="s">
        <v>91</v>
      </c>
      <c r="EO114" s="7" t="s">
        <v>11</v>
      </c>
      <c r="EP114" s="8">
        <v>5</v>
      </c>
      <c r="EQ114" s="8">
        <v>4</v>
      </c>
      <c r="ER114" s="8">
        <v>9</v>
      </c>
      <c r="ES114" s="11"/>
    </row>
    <row r="115" spans="81:149" ht="24">
      <c r="CC115" s="34">
        <v>31</v>
      </c>
      <c r="CD115" s="35">
        <v>3</v>
      </c>
      <c r="CE115" s="40">
        <f t="shared" si="69"/>
        <v>3.896103896103896E-2</v>
      </c>
      <c r="CF115" s="35"/>
      <c r="CG115" s="40">
        <f t="shared" si="70"/>
        <v>0</v>
      </c>
      <c r="CH115" s="35">
        <v>3</v>
      </c>
      <c r="CI115" s="41">
        <f t="shared" si="71"/>
        <v>3.0303030303030304E-2</v>
      </c>
      <c r="CL115" s="34" t="s">
        <v>136</v>
      </c>
      <c r="CM115" s="35"/>
      <c r="CN115" s="40">
        <f t="shared" si="72"/>
        <v>0</v>
      </c>
      <c r="CO115" s="35">
        <v>6</v>
      </c>
      <c r="CP115" s="40">
        <f t="shared" si="73"/>
        <v>0.27272727272727271</v>
      </c>
      <c r="CQ115" s="35">
        <v>6</v>
      </c>
      <c r="CR115" s="41">
        <f t="shared" si="74"/>
        <v>6.0606060606060608E-2</v>
      </c>
      <c r="CU115" s="14" t="s">
        <v>137</v>
      </c>
      <c r="CV115" s="37">
        <v>8.85</v>
      </c>
      <c r="CW115" s="37"/>
      <c r="CX115" s="37">
        <v>8.85</v>
      </c>
      <c r="CY115" s="37">
        <v>0</v>
      </c>
      <c r="CZ115" s="37"/>
      <c r="DA115" s="37">
        <v>0</v>
      </c>
      <c r="DD115" s="34">
        <v>31</v>
      </c>
      <c r="DE115" s="35">
        <v>3</v>
      </c>
      <c r="DF115" s="40">
        <f t="shared" si="75"/>
        <v>3.896103896103896E-2</v>
      </c>
      <c r="DG115" s="35"/>
      <c r="DH115" s="40">
        <f t="shared" si="76"/>
        <v>0</v>
      </c>
      <c r="DI115" s="35">
        <v>3</v>
      </c>
      <c r="DJ115" s="41">
        <f t="shared" si="77"/>
        <v>3.0303030303030304E-2</v>
      </c>
      <c r="DM115" s="33" t="s">
        <v>76</v>
      </c>
      <c r="DN115">
        <v>3</v>
      </c>
      <c r="DO115" s="40">
        <f t="shared" si="78"/>
        <v>3.896103896103896E-2</v>
      </c>
      <c r="DQ115" s="40">
        <f t="shared" si="79"/>
        <v>0</v>
      </c>
      <c r="DR115">
        <v>3</v>
      </c>
      <c r="DS115" s="41">
        <f t="shared" si="80"/>
        <v>3.0303030303030304E-2</v>
      </c>
      <c r="DV115" s="34">
        <v>31</v>
      </c>
      <c r="DW115" s="35">
        <v>3</v>
      </c>
      <c r="DX115" s="40">
        <f t="shared" si="81"/>
        <v>3.896103896103896E-2</v>
      </c>
      <c r="DY115" s="35"/>
      <c r="DZ115" s="40">
        <f t="shared" si="82"/>
        <v>0</v>
      </c>
      <c r="EA115" s="35">
        <v>3</v>
      </c>
      <c r="EB115" s="41">
        <f t="shared" si="83"/>
        <v>3.0303030303030304E-2</v>
      </c>
      <c r="EE115" s="33" t="s">
        <v>77</v>
      </c>
      <c r="EF115">
        <v>1</v>
      </c>
      <c r="EG115" s="40">
        <f t="shared" si="84"/>
        <v>1.2987012987012988E-2</v>
      </c>
      <c r="EI115" s="40">
        <f t="shared" si="85"/>
        <v>0</v>
      </c>
      <c r="EJ115">
        <v>1</v>
      </c>
      <c r="EK115" s="41">
        <f t="shared" si="86"/>
        <v>1.0101010101010102E-2</v>
      </c>
      <c r="EM115" s="122"/>
      <c r="EN115" s="122"/>
      <c r="EO115" s="7" t="s">
        <v>95</v>
      </c>
      <c r="EP115" s="9">
        <v>7.0422535211267609E-2</v>
      </c>
      <c r="EQ115" s="9">
        <v>0.23529411764705879</v>
      </c>
      <c r="ER115" s="9">
        <v>0.10227272727272728</v>
      </c>
      <c r="ES115" s="11"/>
    </row>
    <row r="116" spans="81:149">
      <c r="CC116" s="33" t="s">
        <v>74</v>
      </c>
      <c r="CD116">
        <v>1</v>
      </c>
      <c r="CE116" s="40">
        <f t="shared" si="69"/>
        <v>1.2987012987012988E-2</v>
      </c>
      <c r="CG116" s="40">
        <f t="shared" si="70"/>
        <v>0</v>
      </c>
      <c r="CH116">
        <v>1</v>
      </c>
      <c r="CI116" s="41">
        <f t="shared" si="71"/>
        <v>1.0101010101010102E-2</v>
      </c>
      <c r="CL116" s="33" t="s">
        <v>93</v>
      </c>
      <c r="CN116" s="40">
        <f t="shared" si="72"/>
        <v>0</v>
      </c>
      <c r="CO116">
        <v>6</v>
      </c>
      <c r="CP116" s="40">
        <f t="shared" si="73"/>
        <v>0.27272727272727271</v>
      </c>
      <c r="CQ116">
        <v>6</v>
      </c>
      <c r="CR116" s="41">
        <f t="shared" si="74"/>
        <v>6.0606060606060608E-2</v>
      </c>
      <c r="CU116" s="14" t="s">
        <v>145</v>
      </c>
      <c r="CV116" s="37"/>
      <c r="CW116" s="37"/>
      <c r="CX116" s="37"/>
      <c r="CY116" s="37"/>
      <c r="CZ116" s="37"/>
      <c r="DA116" s="37"/>
      <c r="DD116" s="33" t="s">
        <v>74</v>
      </c>
      <c r="DE116">
        <v>3</v>
      </c>
      <c r="DF116" s="40">
        <f t="shared" si="75"/>
        <v>3.896103896103896E-2</v>
      </c>
      <c r="DH116" s="40">
        <f t="shared" si="76"/>
        <v>0</v>
      </c>
      <c r="DI116">
        <v>3</v>
      </c>
      <c r="DJ116" s="41">
        <f t="shared" si="77"/>
        <v>3.0303030303030304E-2</v>
      </c>
      <c r="DM116" s="34" t="s">
        <v>112</v>
      </c>
      <c r="DN116" s="35">
        <v>2</v>
      </c>
      <c r="DO116" s="40">
        <f t="shared" si="78"/>
        <v>2.5974025974025976E-2</v>
      </c>
      <c r="DP116" s="35"/>
      <c r="DQ116" s="40">
        <f t="shared" si="79"/>
        <v>0</v>
      </c>
      <c r="DR116" s="35">
        <v>2</v>
      </c>
      <c r="DS116" s="41">
        <f t="shared" si="80"/>
        <v>2.0202020202020204E-2</v>
      </c>
      <c r="DV116" s="33" t="s">
        <v>74</v>
      </c>
      <c r="DW116">
        <v>1</v>
      </c>
      <c r="DX116" s="40">
        <f t="shared" si="81"/>
        <v>1.2987012987012988E-2</v>
      </c>
      <c r="DZ116" s="40">
        <f t="shared" si="82"/>
        <v>0</v>
      </c>
      <c r="EA116">
        <v>1</v>
      </c>
      <c r="EB116" s="41">
        <f t="shared" si="83"/>
        <v>1.0101010101010102E-2</v>
      </c>
      <c r="EE116" s="33" t="s">
        <v>103</v>
      </c>
      <c r="EF116">
        <v>1</v>
      </c>
      <c r="EG116" s="40">
        <f t="shared" si="84"/>
        <v>1.2987012987012988E-2</v>
      </c>
      <c r="EI116" s="40">
        <f t="shared" si="85"/>
        <v>0</v>
      </c>
      <c r="EJ116">
        <v>1</v>
      </c>
      <c r="EK116" s="41">
        <f t="shared" si="86"/>
        <v>1.0101010101010102E-2</v>
      </c>
      <c r="EM116" s="7" t="s">
        <v>35</v>
      </c>
      <c r="EN116" s="7"/>
      <c r="EO116" s="7" t="s">
        <v>11</v>
      </c>
      <c r="EP116" s="8">
        <v>71</v>
      </c>
      <c r="EQ116" s="8">
        <v>17</v>
      </c>
      <c r="ER116" s="8">
        <v>88</v>
      </c>
      <c r="ES116" s="11"/>
    </row>
    <row r="117" spans="81:149" ht="24">
      <c r="CC117" s="33" t="s">
        <v>92</v>
      </c>
      <c r="CD117">
        <v>1</v>
      </c>
      <c r="CE117" s="40">
        <f t="shared" si="69"/>
        <v>1.2987012987012988E-2</v>
      </c>
      <c r="CG117" s="40">
        <f t="shared" si="70"/>
        <v>0</v>
      </c>
      <c r="CH117">
        <v>1</v>
      </c>
      <c r="CI117" s="41">
        <f t="shared" si="71"/>
        <v>1.0101010101010102E-2</v>
      </c>
      <c r="CL117" s="34" t="s">
        <v>120</v>
      </c>
      <c r="CM117" s="35">
        <v>6</v>
      </c>
      <c r="CN117" s="40">
        <f t="shared" si="72"/>
        <v>7.792207792207792E-2</v>
      </c>
      <c r="CO117" s="35"/>
      <c r="CP117" s="40">
        <f t="shared" si="73"/>
        <v>0</v>
      </c>
      <c r="CQ117" s="35">
        <v>6</v>
      </c>
      <c r="CR117" s="41">
        <f t="shared" si="74"/>
        <v>6.0606060606060608E-2</v>
      </c>
      <c r="CU117" s="14" t="s">
        <v>156</v>
      </c>
      <c r="CV117" s="37"/>
      <c r="CW117" s="37"/>
      <c r="CX117" s="37"/>
      <c r="CY117" s="37"/>
      <c r="CZ117" s="37"/>
      <c r="DA117" s="37"/>
      <c r="DD117" s="34">
        <v>32</v>
      </c>
      <c r="DE117" s="35">
        <v>2</v>
      </c>
      <c r="DF117" s="40">
        <f t="shared" si="75"/>
        <v>2.5974025974025976E-2</v>
      </c>
      <c r="DG117" s="35"/>
      <c r="DH117" s="40">
        <f t="shared" si="76"/>
        <v>0</v>
      </c>
      <c r="DI117" s="35">
        <v>2</v>
      </c>
      <c r="DJ117" s="41">
        <f t="shared" si="77"/>
        <v>2.0202020202020204E-2</v>
      </c>
      <c r="DM117" s="33" t="s">
        <v>76</v>
      </c>
      <c r="DN117">
        <v>2</v>
      </c>
      <c r="DO117" s="40">
        <f t="shared" si="78"/>
        <v>2.5974025974025976E-2</v>
      </c>
      <c r="DQ117" s="40">
        <f t="shared" si="79"/>
        <v>0</v>
      </c>
      <c r="DR117">
        <v>2</v>
      </c>
      <c r="DS117" s="41">
        <f t="shared" si="80"/>
        <v>2.0202020202020204E-2</v>
      </c>
      <c r="DV117" s="33" t="s">
        <v>92</v>
      </c>
      <c r="DW117">
        <v>1</v>
      </c>
      <c r="DX117" s="40">
        <f t="shared" si="81"/>
        <v>1.2987012987012988E-2</v>
      </c>
      <c r="DZ117" s="40">
        <f t="shared" si="82"/>
        <v>0</v>
      </c>
      <c r="EA117">
        <v>1</v>
      </c>
      <c r="EB117" s="41">
        <f t="shared" si="83"/>
        <v>1.0101010101010102E-2</v>
      </c>
      <c r="EE117" s="34">
        <v>37</v>
      </c>
      <c r="EF117" s="35">
        <v>3</v>
      </c>
      <c r="EG117" s="40">
        <f t="shared" si="84"/>
        <v>3.896103896103896E-2</v>
      </c>
      <c r="EH117" s="35"/>
      <c r="EI117" s="40">
        <f t="shared" si="85"/>
        <v>0</v>
      </c>
      <c r="EJ117" s="35">
        <v>3</v>
      </c>
      <c r="EK117" s="41">
        <f t="shared" si="86"/>
        <v>3.0303030303030304E-2</v>
      </c>
      <c r="EM117" s="7"/>
      <c r="EN117" s="7"/>
      <c r="EO117" s="7" t="s">
        <v>95</v>
      </c>
      <c r="EP117" s="9">
        <v>1</v>
      </c>
      <c r="EQ117" s="9">
        <v>1</v>
      </c>
      <c r="ER117" s="9">
        <v>1</v>
      </c>
      <c r="ES117" s="12"/>
    </row>
    <row r="118" spans="81:149">
      <c r="CC118" s="33" t="s">
        <v>110</v>
      </c>
      <c r="CD118">
        <v>1</v>
      </c>
      <c r="CE118" s="40">
        <f t="shared" si="69"/>
        <v>1.2987012987012988E-2</v>
      </c>
      <c r="CG118" s="40">
        <f t="shared" si="70"/>
        <v>0</v>
      </c>
      <c r="CH118">
        <v>1</v>
      </c>
      <c r="CI118" s="41">
        <f t="shared" si="71"/>
        <v>1.0101010101010102E-2</v>
      </c>
      <c r="CL118" s="33">
        <v>999</v>
      </c>
      <c r="CM118">
        <v>1</v>
      </c>
      <c r="CN118" s="40">
        <f t="shared" si="72"/>
        <v>1.2987012987012988E-2</v>
      </c>
      <c r="CP118" s="40">
        <f t="shared" si="73"/>
        <v>0</v>
      </c>
      <c r="CQ118">
        <v>1</v>
      </c>
      <c r="CR118" s="41">
        <f t="shared" si="74"/>
        <v>1.0101010101010102E-2</v>
      </c>
      <c r="CU118" s="14" t="s">
        <v>162</v>
      </c>
      <c r="CV118" s="37"/>
      <c r="CW118" s="37">
        <v>5.01</v>
      </c>
      <c r="CX118" s="37">
        <v>5.01</v>
      </c>
      <c r="CY118" s="37"/>
      <c r="CZ118" s="37">
        <v>0</v>
      </c>
      <c r="DA118" s="37">
        <v>0</v>
      </c>
      <c r="DD118" s="33" t="s">
        <v>74</v>
      </c>
      <c r="DE118">
        <v>1</v>
      </c>
      <c r="DF118" s="40">
        <f t="shared" si="75"/>
        <v>1.2987012987012988E-2</v>
      </c>
      <c r="DH118" s="40">
        <f t="shared" si="76"/>
        <v>0</v>
      </c>
      <c r="DI118">
        <v>1</v>
      </c>
      <c r="DJ118" s="41">
        <f t="shared" si="77"/>
        <v>1.0101010101010102E-2</v>
      </c>
      <c r="DM118" s="34" t="s">
        <v>135</v>
      </c>
      <c r="DN118" s="35"/>
      <c r="DO118" s="40">
        <f t="shared" si="78"/>
        <v>0</v>
      </c>
      <c r="DP118" s="35">
        <v>3</v>
      </c>
      <c r="DQ118" s="40">
        <f t="shared" si="79"/>
        <v>0.13636363636363635</v>
      </c>
      <c r="DR118" s="35">
        <v>3</v>
      </c>
      <c r="DS118" s="41">
        <f t="shared" si="80"/>
        <v>3.0303030303030304E-2</v>
      </c>
      <c r="DV118" s="33" t="s">
        <v>110</v>
      </c>
      <c r="DW118">
        <v>1</v>
      </c>
      <c r="DX118" s="40">
        <f t="shared" si="81"/>
        <v>1.2987012987012988E-2</v>
      </c>
      <c r="DZ118" s="40">
        <f t="shared" si="82"/>
        <v>0</v>
      </c>
      <c r="EA118">
        <v>1</v>
      </c>
      <c r="EB118" s="41">
        <f t="shared" si="83"/>
        <v>1.0101010101010102E-2</v>
      </c>
      <c r="EE118" s="33" t="s">
        <v>77</v>
      </c>
      <c r="EF118">
        <v>2</v>
      </c>
      <c r="EG118" s="40">
        <f t="shared" si="84"/>
        <v>2.5974025974025976E-2</v>
      </c>
      <c r="EI118" s="40">
        <f t="shared" si="85"/>
        <v>0</v>
      </c>
      <c r="EJ118">
        <v>2</v>
      </c>
      <c r="EK118" s="41">
        <f t="shared" si="86"/>
        <v>2.0202020202020204E-2</v>
      </c>
      <c r="EM118" s="5"/>
      <c r="EN118" s="5"/>
      <c r="EO118" s="5"/>
      <c r="EP118" s="5"/>
      <c r="EQ118" s="5"/>
      <c r="ER118" s="5"/>
      <c r="ES118" s="5"/>
    </row>
    <row r="119" spans="81:149">
      <c r="CC119" s="34">
        <v>32</v>
      </c>
      <c r="CD119" s="35">
        <v>2</v>
      </c>
      <c r="CE119" s="40">
        <f t="shared" si="69"/>
        <v>2.5974025974025976E-2</v>
      </c>
      <c r="CF119" s="35"/>
      <c r="CG119" s="40">
        <f t="shared" si="70"/>
        <v>0</v>
      </c>
      <c r="CH119" s="35">
        <v>2</v>
      </c>
      <c r="CI119" s="41">
        <f t="shared" si="71"/>
        <v>2.0202020202020204E-2</v>
      </c>
      <c r="CL119" s="33" t="s">
        <v>75</v>
      </c>
      <c r="CM119">
        <v>4</v>
      </c>
      <c r="CN119" s="40">
        <f t="shared" si="72"/>
        <v>5.1948051948051951E-2</v>
      </c>
      <c r="CP119" s="40">
        <f t="shared" si="73"/>
        <v>0</v>
      </c>
      <c r="CQ119">
        <v>4</v>
      </c>
      <c r="CR119" s="41">
        <f t="shared" si="74"/>
        <v>4.0404040404040407E-2</v>
      </c>
      <c r="CU119" s="14" t="s">
        <v>151</v>
      </c>
      <c r="CV119" s="37"/>
      <c r="CW119" s="37">
        <v>5.96</v>
      </c>
      <c r="CX119" s="37">
        <v>5.96</v>
      </c>
      <c r="CY119" s="37"/>
      <c r="CZ119" s="37">
        <v>0</v>
      </c>
      <c r="DA119" s="37">
        <v>0</v>
      </c>
      <c r="DD119" s="33" t="s">
        <v>92</v>
      </c>
      <c r="DE119">
        <v>1</v>
      </c>
      <c r="DF119" s="40">
        <f t="shared" si="75"/>
        <v>1.2987012987012988E-2</v>
      </c>
      <c r="DH119" s="40">
        <f t="shared" si="76"/>
        <v>0</v>
      </c>
      <c r="DI119">
        <v>1</v>
      </c>
      <c r="DJ119" s="41">
        <f t="shared" si="77"/>
        <v>1.0101010101010102E-2</v>
      </c>
      <c r="DM119" s="33" t="s">
        <v>91</v>
      </c>
      <c r="DO119" s="40">
        <f t="shared" si="78"/>
        <v>0</v>
      </c>
      <c r="DP119">
        <v>2</v>
      </c>
      <c r="DQ119" s="40">
        <f t="shared" si="79"/>
        <v>9.0909090909090912E-2</v>
      </c>
      <c r="DR119">
        <v>2</v>
      </c>
      <c r="DS119" s="41">
        <f t="shared" si="80"/>
        <v>2.0202020202020204E-2</v>
      </c>
      <c r="DV119" s="34">
        <v>32</v>
      </c>
      <c r="DW119" s="35">
        <v>2</v>
      </c>
      <c r="DX119" s="40">
        <f t="shared" si="81"/>
        <v>2.5974025974025976E-2</v>
      </c>
      <c r="DY119" s="35"/>
      <c r="DZ119" s="40">
        <f t="shared" si="82"/>
        <v>0</v>
      </c>
      <c r="EA119" s="35">
        <v>2</v>
      </c>
      <c r="EB119" s="41">
        <f t="shared" si="83"/>
        <v>2.0202020202020204E-2</v>
      </c>
      <c r="EE119" s="33" t="s">
        <v>94</v>
      </c>
      <c r="EF119">
        <v>1</v>
      </c>
      <c r="EG119" s="40">
        <f t="shared" si="84"/>
        <v>1.2987012987012988E-2</v>
      </c>
      <c r="EI119" s="40">
        <f t="shared" si="85"/>
        <v>0</v>
      </c>
      <c r="EJ119">
        <v>1</v>
      </c>
      <c r="EK119" s="41">
        <f t="shared" si="86"/>
        <v>1.0101010101010102E-2</v>
      </c>
      <c r="EM119" s="131" t="s">
        <v>179</v>
      </c>
      <c r="EN119" s="132"/>
      <c r="EO119" s="133"/>
      <c r="EP119" s="128" t="s">
        <v>34</v>
      </c>
      <c r="EQ119" s="129"/>
      <c r="ER119" s="126" t="s">
        <v>35</v>
      </c>
      <c r="ES119" s="124" t="s">
        <v>36</v>
      </c>
    </row>
    <row r="120" spans="81:149" ht="24.75">
      <c r="CC120" s="33" t="s">
        <v>74</v>
      </c>
      <c r="CD120">
        <v>1</v>
      </c>
      <c r="CE120" s="40">
        <f t="shared" si="69"/>
        <v>1.2987012987012988E-2</v>
      </c>
      <c r="CG120" s="40">
        <f t="shared" si="70"/>
        <v>0</v>
      </c>
      <c r="CH120">
        <v>1</v>
      </c>
      <c r="CI120" s="41">
        <f t="shared" si="71"/>
        <v>1.0101010101010102E-2</v>
      </c>
      <c r="CL120" s="33" t="s">
        <v>102</v>
      </c>
      <c r="CM120">
        <v>2</v>
      </c>
      <c r="CN120" s="40">
        <f t="shared" si="72"/>
        <v>2.5974025974025976E-2</v>
      </c>
      <c r="CP120" s="40">
        <f t="shared" si="73"/>
        <v>0</v>
      </c>
      <c r="CQ120">
        <v>2</v>
      </c>
      <c r="CR120" s="41">
        <f t="shared" si="74"/>
        <v>2.0202020202020204E-2</v>
      </c>
      <c r="CT120" s="42" t="s">
        <v>187</v>
      </c>
      <c r="CU120" s="14">
        <v>12</v>
      </c>
      <c r="CV120" s="37">
        <v>3.38</v>
      </c>
      <c r="CW120" s="37"/>
      <c r="CX120" s="37">
        <v>3.38</v>
      </c>
      <c r="CY120" s="37">
        <v>0.1917028951268164</v>
      </c>
      <c r="CZ120" s="37"/>
      <c r="DA120" s="37">
        <v>0.1917028951268164</v>
      </c>
      <c r="DD120" s="34">
        <v>34</v>
      </c>
      <c r="DE120" s="35">
        <v>6</v>
      </c>
      <c r="DF120" s="40">
        <f t="shared" si="75"/>
        <v>7.792207792207792E-2</v>
      </c>
      <c r="DG120" s="35"/>
      <c r="DH120" s="40">
        <f t="shared" si="76"/>
        <v>0</v>
      </c>
      <c r="DI120" s="35">
        <v>6</v>
      </c>
      <c r="DJ120" s="41">
        <f t="shared" si="77"/>
        <v>6.0606060606060608E-2</v>
      </c>
      <c r="DM120" s="33" t="s">
        <v>76</v>
      </c>
      <c r="DO120" s="40">
        <f t="shared" si="78"/>
        <v>0</v>
      </c>
      <c r="DP120">
        <v>1</v>
      </c>
      <c r="DQ120" s="40">
        <f t="shared" si="79"/>
        <v>4.5454545454545456E-2</v>
      </c>
      <c r="DR120">
        <v>1</v>
      </c>
      <c r="DS120" s="41">
        <f t="shared" si="80"/>
        <v>1.0101010101010102E-2</v>
      </c>
      <c r="DV120" s="33" t="s">
        <v>74</v>
      </c>
      <c r="DW120">
        <v>1</v>
      </c>
      <c r="DX120" s="40">
        <f t="shared" si="81"/>
        <v>1.2987012987012988E-2</v>
      </c>
      <c r="DZ120" s="40">
        <f t="shared" si="82"/>
        <v>0</v>
      </c>
      <c r="EA120">
        <v>1</v>
      </c>
      <c r="EB120" s="41">
        <f t="shared" si="83"/>
        <v>1.0101010101010102E-2</v>
      </c>
      <c r="EE120" s="34">
        <v>42</v>
      </c>
      <c r="EF120" s="35">
        <v>2</v>
      </c>
      <c r="EG120" s="40">
        <f t="shared" si="84"/>
        <v>2.5974025974025976E-2</v>
      </c>
      <c r="EH120" s="35"/>
      <c r="EI120" s="40">
        <f t="shared" si="85"/>
        <v>0</v>
      </c>
      <c r="EJ120" s="35">
        <v>2</v>
      </c>
      <c r="EK120" s="41">
        <f t="shared" si="86"/>
        <v>2.0202020202020204E-2</v>
      </c>
      <c r="EM120" s="134"/>
      <c r="EN120" s="135"/>
      <c r="EO120" s="136"/>
      <c r="EP120" s="6" t="s">
        <v>20</v>
      </c>
      <c r="EQ120" s="6" t="s">
        <v>31</v>
      </c>
      <c r="ER120" s="127"/>
      <c r="ES120" s="125"/>
    </row>
    <row r="121" spans="81:149">
      <c r="CC121" s="33" t="s">
        <v>92</v>
      </c>
      <c r="CD121">
        <v>1</v>
      </c>
      <c r="CE121" s="40">
        <f t="shared" si="69"/>
        <v>1.2987012987012988E-2</v>
      </c>
      <c r="CG121" s="40">
        <f t="shared" si="70"/>
        <v>0</v>
      </c>
      <c r="CH121">
        <v>1</v>
      </c>
      <c r="CI121" s="41">
        <f t="shared" si="71"/>
        <v>1.0101010101010102E-2</v>
      </c>
      <c r="CL121" s="34" t="s">
        <v>143</v>
      </c>
      <c r="CM121" s="35">
        <v>2</v>
      </c>
      <c r="CN121" s="40">
        <f t="shared" si="72"/>
        <v>2.5974025974025976E-2</v>
      </c>
      <c r="CO121" s="35"/>
      <c r="CP121" s="40">
        <f t="shared" si="73"/>
        <v>0</v>
      </c>
      <c r="CQ121" s="35">
        <v>2</v>
      </c>
      <c r="CR121" s="41">
        <f t="shared" si="74"/>
        <v>2.0202020202020204E-2</v>
      </c>
      <c r="CU121" s="14">
        <v>14</v>
      </c>
      <c r="CV121" s="37">
        <v>2.4900000000000002</v>
      </c>
      <c r="CW121" s="37"/>
      <c r="CX121" s="37">
        <v>2.4900000000000002</v>
      </c>
      <c r="CY121" s="37">
        <v>0</v>
      </c>
      <c r="CZ121" s="37"/>
      <c r="DA121" s="37">
        <v>0</v>
      </c>
      <c r="DD121" s="33" t="s">
        <v>74</v>
      </c>
      <c r="DE121">
        <v>3</v>
      </c>
      <c r="DF121" s="40">
        <f t="shared" si="75"/>
        <v>3.896103896103896E-2</v>
      </c>
      <c r="DH121" s="40">
        <f t="shared" si="76"/>
        <v>0</v>
      </c>
      <c r="DI121">
        <v>3</v>
      </c>
      <c r="DJ121" s="41">
        <f t="shared" si="77"/>
        <v>3.0303030303030304E-2</v>
      </c>
      <c r="DM121" s="34" t="s">
        <v>126</v>
      </c>
      <c r="DN121" s="35">
        <v>3</v>
      </c>
      <c r="DO121" s="40">
        <f t="shared" si="78"/>
        <v>3.896103896103896E-2</v>
      </c>
      <c r="DP121" s="35"/>
      <c r="DQ121" s="40">
        <f t="shared" si="79"/>
        <v>0</v>
      </c>
      <c r="DR121" s="35">
        <v>3</v>
      </c>
      <c r="DS121" s="41">
        <f t="shared" si="80"/>
        <v>3.0303030303030304E-2</v>
      </c>
      <c r="DV121" s="33" t="s">
        <v>92</v>
      </c>
      <c r="DW121">
        <v>1</v>
      </c>
      <c r="DX121" s="40">
        <f t="shared" si="81"/>
        <v>1.2987012987012988E-2</v>
      </c>
      <c r="DZ121" s="40">
        <f t="shared" si="82"/>
        <v>0</v>
      </c>
      <c r="EA121">
        <v>1</v>
      </c>
      <c r="EB121" s="41">
        <f t="shared" si="83"/>
        <v>1.0101010101010102E-2</v>
      </c>
      <c r="EE121" s="33" t="s">
        <v>77</v>
      </c>
      <c r="EF121">
        <v>1</v>
      </c>
      <c r="EG121" s="40">
        <f t="shared" si="84"/>
        <v>1.2987012987012988E-2</v>
      </c>
      <c r="EI121" s="40">
        <f t="shared" si="85"/>
        <v>0</v>
      </c>
      <c r="EJ121">
        <v>1</v>
      </c>
      <c r="EK121" s="41">
        <f t="shared" si="86"/>
        <v>1.0101010101010102E-2</v>
      </c>
      <c r="EM121" s="121" t="s">
        <v>188</v>
      </c>
      <c r="EN121" s="121" t="s">
        <v>110</v>
      </c>
      <c r="EO121" s="7" t="s">
        <v>11</v>
      </c>
      <c r="EP121" s="8">
        <v>4</v>
      </c>
      <c r="EQ121" s="8">
        <v>3</v>
      </c>
      <c r="ER121" s="8">
        <v>7</v>
      </c>
      <c r="ES121" s="10">
        <v>0.24697751602429774</v>
      </c>
    </row>
    <row r="122" spans="81:149" ht="24">
      <c r="CC122" s="34">
        <v>34</v>
      </c>
      <c r="CD122" s="35">
        <v>6</v>
      </c>
      <c r="CE122" s="40">
        <f t="shared" si="69"/>
        <v>7.792207792207792E-2</v>
      </c>
      <c r="CF122" s="35"/>
      <c r="CG122" s="40">
        <f t="shared" si="70"/>
        <v>0</v>
      </c>
      <c r="CH122" s="35">
        <v>6</v>
      </c>
      <c r="CI122" s="41">
        <f t="shared" si="71"/>
        <v>6.0606060606060608E-2</v>
      </c>
      <c r="CL122" s="33" t="s">
        <v>93</v>
      </c>
      <c r="CM122">
        <v>2</v>
      </c>
      <c r="CN122" s="40">
        <f t="shared" si="72"/>
        <v>2.5974025974025976E-2</v>
      </c>
      <c r="CP122" s="40">
        <f t="shared" si="73"/>
        <v>0</v>
      </c>
      <c r="CQ122">
        <v>2</v>
      </c>
      <c r="CR122" s="41">
        <f t="shared" si="74"/>
        <v>2.0202020202020204E-2</v>
      </c>
      <c r="CU122" s="14">
        <v>22</v>
      </c>
      <c r="CV122" s="37">
        <v>2.5066666666666664</v>
      </c>
      <c r="CW122" s="37"/>
      <c r="CX122" s="37">
        <v>2.5066666666666664</v>
      </c>
      <c r="CY122" s="37">
        <v>0.15011106998930923</v>
      </c>
      <c r="CZ122" s="37"/>
      <c r="DA122" s="37">
        <v>0.15011106998930923</v>
      </c>
      <c r="DD122" s="33" t="s">
        <v>92</v>
      </c>
      <c r="DE122">
        <v>3</v>
      </c>
      <c r="DF122" s="40">
        <f t="shared" si="75"/>
        <v>3.896103896103896E-2</v>
      </c>
      <c r="DH122" s="40">
        <f t="shared" si="76"/>
        <v>0</v>
      </c>
      <c r="DI122">
        <v>3</v>
      </c>
      <c r="DJ122" s="41">
        <f t="shared" si="77"/>
        <v>3.0303030303030304E-2</v>
      </c>
      <c r="DM122" s="33" t="s">
        <v>76</v>
      </c>
      <c r="DN122">
        <v>3</v>
      </c>
      <c r="DO122" s="40">
        <f t="shared" si="78"/>
        <v>3.896103896103896E-2</v>
      </c>
      <c r="DQ122" s="40">
        <f t="shared" si="79"/>
        <v>0</v>
      </c>
      <c r="DR122">
        <v>3</v>
      </c>
      <c r="DS122" s="41">
        <f t="shared" si="80"/>
        <v>3.0303030303030304E-2</v>
      </c>
      <c r="DV122" s="34">
        <v>34</v>
      </c>
      <c r="DW122" s="35">
        <v>6</v>
      </c>
      <c r="DX122" s="40">
        <f t="shared" si="81"/>
        <v>7.792207792207792E-2</v>
      </c>
      <c r="DY122" s="35"/>
      <c r="DZ122" s="40">
        <f t="shared" si="82"/>
        <v>0</v>
      </c>
      <c r="EA122" s="35">
        <v>6</v>
      </c>
      <c r="EB122" s="41">
        <f t="shared" si="83"/>
        <v>6.0606060606060608E-2</v>
      </c>
      <c r="EE122" s="33" t="s">
        <v>94</v>
      </c>
      <c r="EF122">
        <v>1</v>
      </c>
      <c r="EG122" s="40">
        <f t="shared" si="84"/>
        <v>1.2987012987012988E-2</v>
      </c>
      <c r="EI122" s="40">
        <f t="shared" si="85"/>
        <v>0</v>
      </c>
      <c r="EJ122">
        <v>1</v>
      </c>
      <c r="EK122" s="41">
        <f t="shared" si="86"/>
        <v>1.0101010101010102E-2</v>
      </c>
      <c r="EM122" s="123"/>
      <c r="EN122" s="122"/>
      <c r="EO122" s="7" t="s">
        <v>95</v>
      </c>
      <c r="EP122" s="9">
        <v>5.6338028169014093E-2</v>
      </c>
      <c r="EQ122" s="9">
        <v>0.17647058823529413</v>
      </c>
      <c r="ER122" s="9">
        <v>7.9545454545454544E-2</v>
      </c>
      <c r="ES122" s="11"/>
    </row>
    <row r="123" spans="81:149">
      <c r="CC123" s="33" t="s">
        <v>74</v>
      </c>
      <c r="CD123">
        <v>3</v>
      </c>
      <c r="CE123" s="40">
        <f t="shared" si="69"/>
        <v>3.896103896103896E-2</v>
      </c>
      <c r="CG123" s="40">
        <f t="shared" si="70"/>
        <v>0</v>
      </c>
      <c r="CH123">
        <v>3</v>
      </c>
      <c r="CI123" s="41">
        <f t="shared" si="71"/>
        <v>3.0303030303030304E-2</v>
      </c>
      <c r="CL123" s="34" t="s">
        <v>146</v>
      </c>
      <c r="CM123" s="35">
        <v>2</v>
      </c>
      <c r="CN123" s="40">
        <f t="shared" si="72"/>
        <v>2.5974025974025976E-2</v>
      </c>
      <c r="CO123" s="35"/>
      <c r="CP123" s="40">
        <f t="shared" si="73"/>
        <v>0</v>
      </c>
      <c r="CQ123" s="35">
        <v>2</v>
      </c>
      <c r="CR123" s="41">
        <f t="shared" si="74"/>
        <v>2.0202020202020204E-2</v>
      </c>
      <c r="CU123" s="14">
        <v>23</v>
      </c>
      <c r="CV123" s="37">
        <v>2.855</v>
      </c>
      <c r="CW123" s="37"/>
      <c r="CX123" s="37">
        <v>2.855</v>
      </c>
      <c r="CY123" s="37">
        <v>1.9869700551341973</v>
      </c>
      <c r="CZ123" s="37"/>
      <c r="DA123" s="37">
        <v>1.9869700551341973</v>
      </c>
      <c r="DD123" s="34">
        <v>35</v>
      </c>
      <c r="DE123" s="35">
        <v>2</v>
      </c>
      <c r="DF123" s="40">
        <f t="shared" si="75"/>
        <v>2.5974025974025976E-2</v>
      </c>
      <c r="DG123" s="35"/>
      <c r="DH123" s="40">
        <f t="shared" si="76"/>
        <v>0</v>
      </c>
      <c r="DI123" s="35">
        <v>2</v>
      </c>
      <c r="DJ123" s="41">
        <f t="shared" si="77"/>
        <v>2.0202020202020204E-2</v>
      </c>
      <c r="DM123" s="34" t="s">
        <v>153</v>
      </c>
      <c r="DN123" s="35"/>
      <c r="DO123" s="40">
        <f t="shared" si="78"/>
        <v>0</v>
      </c>
      <c r="DP123" s="35">
        <v>3</v>
      </c>
      <c r="DQ123" s="40">
        <f t="shared" si="79"/>
        <v>0.13636363636363635</v>
      </c>
      <c r="DR123" s="35">
        <v>3</v>
      </c>
      <c r="DS123" s="41">
        <f t="shared" si="80"/>
        <v>3.0303030303030304E-2</v>
      </c>
      <c r="DV123" s="33" t="s">
        <v>74</v>
      </c>
      <c r="DW123">
        <v>3</v>
      </c>
      <c r="DX123" s="40">
        <f t="shared" si="81"/>
        <v>3.896103896103896E-2</v>
      </c>
      <c r="DZ123" s="40">
        <f t="shared" si="82"/>
        <v>0</v>
      </c>
      <c r="EA123">
        <v>3</v>
      </c>
      <c r="EB123" s="41">
        <f t="shared" si="83"/>
        <v>3.0303030303030304E-2</v>
      </c>
      <c r="EE123" s="34" t="s">
        <v>136</v>
      </c>
      <c r="EF123" s="35"/>
      <c r="EG123" s="40">
        <f t="shared" si="84"/>
        <v>0</v>
      </c>
      <c r="EH123" s="35">
        <v>6</v>
      </c>
      <c r="EI123" s="40">
        <f t="shared" si="85"/>
        <v>0.27272727272727271</v>
      </c>
      <c r="EJ123" s="35">
        <v>6</v>
      </c>
      <c r="EK123" s="41">
        <f t="shared" si="86"/>
        <v>6.0606060606060608E-2</v>
      </c>
      <c r="EM123" s="123"/>
      <c r="EN123" s="121" t="s">
        <v>92</v>
      </c>
      <c r="EO123" s="7" t="s">
        <v>11</v>
      </c>
      <c r="EP123" s="8">
        <v>27</v>
      </c>
      <c r="EQ123" s="8">
        <v>5</v>
      </c>
      <c r="ER123" s="8">
        <v>32</v>
      </c>
      <c r="ES123" s="11"/>
    </row>
    <row r="124" spans="81:149" ht="24">
      <c r="CC124" s="33" t="s">
        <v>92</v>
      </c>
      <c r="CD124">
        <v>3</v>
      </c>
      <c r="CE124" s="40">
        <f t="shared" si="69"/>
        <v>3.896103896103896E-2</v>
      </c>
      <c r="CG124" s="40">
        <f t="shared" si="70"/>
        <v>0</v>
      </c>
      <c r="CH124">
        <v>3</v>
      </c>
      <c r="CI124" s="41">
        <f t="shared" si="71"/>
        <v>3.0303030303030304E-2</v>
      </c>
      <c r="CL124" s="33" t="s">
        <v>75</v>
      </c>
      <c r="CM124">
        <v>2</v>
      </c>
      <c r="CN124" s="40">
        <f t="shared" si="72"/>
        <v>2.5974025974025976E-2</v>
      </c>
      <c r="CP124" s="40">
        <f t="shared" si="73"/>
        <v>0</v>
      </c>
      <c r="CQ124">
        <v>2</v>
      </c>
      <c r="CR124" s="41">
        <f t="shared" si="74"/>
        <v>2.0202020202020204E-2</v>
      </c>
      <c r="CU124" s="14">
        <v>24</v>
      </c>
      <c r="CV124" s="37">
        <v>4.32</v>
      </c>
      <c r="CW124" s="37"/>
      <c r="CX124" s="37">
        <v>4.32</v>
      </c>
      <c r="CY124" s="37">
        <v>0</v>
      </c>
      <c r="CZ124" s="37"/>
      <c r="DA124" s="37">
        <v>0</v>
      </c>
      <c r="DD124" s="33" t="s">
        <v>74</v>
      </c>
      <c r="DE124">
        <v>1</v>
      </c>
      <c r="DF124" s="40">
        <f t="shared" si="75"/>
        <v>1.2987012987012988E-2</v>
      </c>
      <c r="DH124" s="40">
        <f t="shared" si="76"/>
        <v>0</v>
      </c>
      <c r="DI124">
        <v>1</v>
      </c>
      <c r="DJ124" s="41">
        <f t="shared" si="77"/>
        <v>1.0101010101010102E-2</v>
      </c>
      <c r="DM124" s="33" t="s">
        <v>91</v>
      </c>
      <c r="DO124" s="40">
        <f t="shared" si="78"/>
        <v>0</v>
      </c>
      <c r="DP124">
        <v>3</v>
      </c>
      <c r="DQ124" s="40">
        <f t="shared" si="79"/>
        <v>0.13636363636363635</v>
      </c>
      <c r="DR124">
        <v>3</v>
      </c>
      <c r="DS124" s="41">
        <f t="shared" si="80"/>
        <v>3.0303030303030304E-2</v>
      </c>
      <c r="DV124" s="33" t="s">
        <v>92</v>
      </c>
      <c r="DW124">
        <v>3</v>
      </c>
      <c r="DX124" s="40">
        <f t="shared" si="81"/>
        <v>3.896103896103896E-2</v>
      </c>
      <c r="DZ124" s="40">
        <f t="shared" si="82"/>
        <v>0</v>
      </c>
      <c r="EA124">
        <v>3</v>
      </c>
      <c r="EB124" s="41">
        <f t="shared" si="83"/>
        <v>3.0303030303030304E-2</v>
      </c>
      <c r="EE124" s="33" t="s">
        <v>77</v>
      </c>
      <c r="EG124" s="40">
        <f t="shared" si="84"/>
        <v>0</v>
      </c>
      <c r="EH124">
        <v>3</v>
      </c>
      <c r="EI124" s="40">
        <f t="shared" si="85"/>
        <v>0.13636363636363635</v>
      </c>
      <c r="EJ124">
        <v>3</v>
      </c>
      <c r="EK124" s="41">
        <f t="shared" si="86"/>
        <v>3.0303030303030304E-2</v>
      </c>
      <c r="EM124" s="123"/>
      <c r="EN124" s="122"/>
      <c r="EO124" s="7" t="s">
        <v>95</v>
      </c>
      <c r="EP124" s="9">
        <v>0.38028169014084506</v>
      </c>
      <c r="EQ124" s="9">
        <v>0.29411764705882354</v>
      </c>
      <c r="ER124" s="9">
        <v>0.36363636363636365</v>
      </c>
      <c r="ES124" s="11"/>
    </row>
    <row r="125" spans="81:149">
      <c r="CC125" s="34">
        <v>35</v>
      </c>
      <c r="CD125" s="35">
        <v>2</v>
      </c>
      <c r="CE125" s="40">
        <f t="shared" si="69"/>
        <v>2.5974025974025976E-2</v>
      </c>
      <c r="CF125" s="35"/>
      <c r="CG125" s="40">
        <f t="shared" si="70"/>
        <v>0</v>
      </c>
      <c r="CH125" s="35">
        <v>2</v>
      </c>
      <c r="CI125" s="41">
        <f t="shared" si="71"/>
        <v>2.0202020202020204E-2</v>
      </c>
      <c r="CL125" s="34" t="s">
        <v>148</v>
      </c>
      <c r="CM125" s="35">
        <v>1</v>
      </c>
      <c r="CN125" s="40">
        <f t="shared" si="72"/>
        <v>1.2987012987012988E-2</v>
      </c>
      <c r="CO125" s="35"/>
      <c r="CP125" s="40">
        <f t="shared" si="73"/>
        <v>0</v>
      </c>
      <c r="CQ125" s="35">
        <v>1</v>
      </c>
      <c r="CR125" s="41">
        <f t="shared" si="74"/>
        <v>1.0101010101010102E-2</v>
      </c>
      <c r="CU125" s="14">
        <v>31</v>
      </c>
      <c r="CV125" s="37"/>
      <c r="CW125" s="37"/>
      <c r="CX125" s="37"/>
      <c r="CY125" s="37"/>
      <c r="CZ125" s="37"/>
      <c r="DA125" s="37"/>
      <c r="DD125" s="33" t="s">
        <v>92</v>
      </c>
      <c r="DE125">
        <v>1</v>
      </c>
      <c r="DF125" s="40">
        <f t="shared" si="75"/>
        <v>1.2987012987012988E-2</v>
      </c>
      <c r="DH125" s="40">
        <f t="shared" si="76"/>
        <v>0</v>
      </c>
      <c r="DI125">
        <v>1</v>
      </c>
      <c r="DJ125" s="41">
        <f t="shared" si="77"/>
        <v>1.0101010101010102E-2</v>
      </c>
      <c r="DM125" s="34" t="s">
        <v>142</v>
      </c>
      <c r="DN125" s="35">
        <v>2</v>
      </c>
      <c r="DO125" s="40">
        <f t="shared" si="78"/>
        <v>2.5974025974025976E-2</v>
      </c>
      <c r="DP125" s="35"/>
      <c r="DQ125" s="40">
        <f t="shared" si="79"/>
        <v>0</v>
      </c>
      <c r="DR125" s="35">
        <v>2</v>
      </c>
      <c r="DS125" s="41">
        <f t="shared" si="80"/>
        <v>2.0202020202020204E-2</v>
      </c>
      <c r="DV125" s="34">
        <v>35</v>
      </c>
      <c r="DW125" s="35">
        <v>2</v>
      </c>
      <c r="DX125" s="40">
        <f t="shared" si="81"/>
        <v>2.5974025974025976E-2</v>
      </c>
      <c r="DY125" s="35"/>
      <c r="DZ125" s="40">
        <f t="shared" si="82"/>
        <v>0</v>
      </c>
      <c r="EA125" s="35">
        <v>2</v>
      </c>
      <c r="EB125" s="41">
        <f t="shared" si="83"/>
        <v>2.0202020202020204E-2</v>
      </c>
      <c r="EE125" s="33" t="s">
        <v>94</v>
      </c>
      <c r="EG125" s="40">
        <f t="shared" si="84"/>
        <v>0</v>
      </c>
      <c r="EH125">
        <v>1</v>
      </c>
      <c r="EI125" s="40">
        <f t="shared" si="85"/>
        <v>4.5454545454545456E-2</v>
      </c>
      <c r="EJ125">
        <v>1</v>
      </c>
      <c r="EK125" s="41">
        <f t="shared" si="86"/>
        <v>1.0101010101010102E-2</v>
      </c>
      <c r="EM125" s="123"/>
      <c r="EN125" s="121" t="s">
        <v>74</v>
      </c>
      <c r="EO125" s="7" t="s">
        <v>11</v>
      </c>
      <c r="EP125" s="8">
        <v>40</v>
      </c>
      <c r="EQ125" s="8">
        <v>9</v>
      </c>
      <c r="ER125" s="8">
        <v>49</v>
      </c>
      <c r="ES125" s="11"/>
    </row>
    <row r="126" spans="81:149" ht="24">
      <c r="CC126" s="33" t="s">
        <v>74</v>
      </c>
      <c r="CD126">
        <v>1</v>
      </c>
      <c r="CE126" s="40">
        <f t="shared" si="69"/>
        <v>1.2987012987012988E-2</v>
      </c>
      <c r="CG126" s="40">
        <f t="shared" si="70"/>
        <v>0</v>
      </c>
      <c r="CH126">
        <v>1</v>
      </c>
      <c r="CI126" s="41">
        <f t="shared" si="71"/>
        <v>1.0101010101010102E-2</v>
      </c>
      <c r="CL126" s="33" t="s">
        <v>75</v>
      </c>
      <c r="CM126">
        <v>1</v>
      </c>
      <c r="CN126" s="40">
        <f t="shared" si="72"/>
        <v>1.2987012987012988E-2</v>
      </c>
      <c r="CP126" s="40">
        <f t="shared" si="73"/>
        <v>0</v>
      </c>
      <c r="CQ126">
        <v>1</v>
      </c>
      <c r="CR126" s="41">
        <f t="shared" si="74"/>
        <v>1.0101010101010102E-2</v>
      </c>
      <c r="CU126" s="14">
        <v>32</v>
      </c>
      <c r="CV126" s="37">
        <v>3.21</v>
      </c>
      <c r="CW126" s="37"/>
      <c r="CX126" s="37">
        <v>3.21</v>
      </c>
      <c r="CY126" s="37">
        <v>0</v>
      </c>
      <c r="CZ126" s="37"/>
      <c r="DA126" s="37">
        <v>0</v>
      </c>
      <c r="DD126" s="34">
        <v>37</v>
      </c>
      <c r="DE126" s="35">
        <v>3</v>
      </c>
      <c r="DF126" s="40">
        <f t="shared" si="75"/>
        <v>3.896103896103896E-2</v>
      </c>
      <c r="DG126" s="35"/>
      <c r="DH126" s="40">
        <f t="shared" si="76"/>
        <v>0</v>
      </c>
      <c r="DI126" s="35">
        <v>3</v>
      </c>
      <c r="DJ126" s="41">
        <f t="shared" si="77"/>
        <v>3.0303030303030304E-2</v>
      </c>
      <c r="DM126" s="33" t="s">
        <v>91</v>
      </c>
      <c r="DN126">
        <v>1</v>
      </c>
      <c r="DO126" s="40">
        <f t="shared" si="78"/>
        <v>1.2987012987012988E-2</v>
      </c>
      <c r="DQ126" s="40">
        <f t="shared" si="79"/>
        <v>0</v>
      </c>
      <c r="DR126">
        <v>1</v>
      </c>
      <c r="DS126" s="41">
        <f t="shared" si="80"/>
        <v>1.0101010101010102E-2</v>
      </c>
      <c r="DV126" s="33" t="s">
        <v>74</v>
      </c>
      <c r="DW126">
        <v>2</v>
      </c>
      <c r="DX126" s="40">
        <f t="shared" si="81"/>
        <v>2.5974025974025976E-2</v>
      </c>
      <c r="DZ126" s="40">
        <f t="shared" si="82"/>
        <v>0</v>
      </c>
      <c r="EA126">
        <v>2</v>
      </c>
      <c r="EB126" s="41">
        <f t="shared" si="83"/>
        <v>2.0202020202020204E-2</v>
      </c>
      <c r="EE126" s="33" t="s">
        <v>103</v>
      </c>
      <c r="EG126" s="40">
        <f t="shared" si="84"/>
        <v>0</v>
      </c>
      <c r="EH126">
        <v>2</v>
      </c>
      <c r="EI126" s="40">
        <f t="shared" si="85"/>
        <v>9.0909090909090912E-2</v>
      </c>
      <c r="EJ126">
        <v>2</v>
      </c>
      <c r="EK126" s="41">
        <f t="shared" si="86"/>
        <v>2.0202020202020204E-2</v>
      </c>
      <c r="EM126" s="122"/>
      <c r="EN126" s="122"/>
      <c r="EO126" s="7" t="s">
        <v>95</v>
      </c>
      <c r="EP126" s="9">
        <v>0.56338028169014087</v>
      </c>
      <c r="EQ126" s="9">
        <v>0.52941176470588236</v>
      </c>
      <c r="ER126" s="9">
        <v>0.55681818181818177</v>
      </c>
      <c r="ES126" s="11"/>
    </row>
    <row r="127" spans="81:149">
      <c r="CC127" s="33" t="s">
        <v>92</v>
      </c>
      <c r="CD127">
        <v>1</v>
      </c>
      <c r="CE127" s="40">
        <f t="shared" si="69"/>
        <v>1.2987012987012988E-2</v>
      </c>
      <c r="CG127" s="40">
        <f t="shared" si="70"/>
        <v>0</v>
      </c>
      <c r="CH127">
        <v>1</v>
      </c>
      <c r="CI127" s="41">
        <f t="shared" si="71"/>
        <v>1.0101010101010102E-2</v>
      </c>
      <c r="CL127" s="34" t="s">
        <v>149</v>
      </c>
      <c r="CM127" s="35">
        <v>3</v>
      </c>
      <c r="CN127" s="40">
        <f t="shared" si="72"/>
        <v>3.896103896103896E-2</v>
      </c>
      <c r="CO127" s="35"/>
      <c r="CP127" s="40">
        <f t="shared" si="73"/>
        <v>0</v>
      </c>
      <c r="CQ127" s="35">
        <v>3</v>
      </c>
      <c r="CR127" s="41">
        <f t="shared" si="74"/>
        <v>3.0303030303030304E-2</v>
      </c>
      <c r="CU127" s="14">
        <v>34</v>
      </c>
      <c r="CV127" s="37">
        <v>2.39</v>
      </c>
      <c r="CW127" s="37"/>
      <c r="CX127" s="37">
        <v>2.39</v>
      </c>
      <c r="CY127" s="37">
        <v>0.26870057685088894</v>
      </c>
      <c r="CZ127" s="37"/>
      <c r="DA127" s="37">
        <v>0.26870057685088894</v>
      </c>
      <c r="DD127" s="33" t="s">
        <v>74</v>
      </c>
      <c r="DE127">
        <v>2</v>
      </c>
      <c r="DF127" s="40">
        <f t="shared" si="75"/>
        <v>2.5974025974025976E-2</v>
      </c>
      <c r="DH127" s="40">
        <f t="shared" si="76"/>
        <v>0</v>
      </c>
      <c r="DI127">
        <v>2</v>
      </c>
      <c r="DJ127" s="41">
        <f t="shared" si="77"/>
        <v>2.0202020202020204E-2</v>
      </c>
      <c r="DM127" s="33" t="s">
        <v>76</v>
      </c>
      <c r="DN127">
        <v>1</v>
      </c>
      <c r="DO127" s="40">
        <f t="shared" si="78"/>
        <v>1.2987012987012988E-2</v>
      </c>
      <c r="DQ127" s="40">
        <f t="shared" si="79"/>
        <v>0</v>
      </c>
      <c r="DR127">
        <v>1</v>
      </c>
      <c r="DS127" s="41">
        <f t="shared" si="80"/>
        <v>1.0101010101010102E-2</v>
      </c>
      <c r="DV127" s="34">
        <v>37</v>
      </c>
      <c r="DW127" s="35">
        <v>3</v>
      </c>
      <c r="DX127" s="40">
        <f t="shared" si="81"/>
        <v>3.896103896103896E-2</v>
      </c>
      <c r="DY127" s="35"/>
      <c r="DZ127" s="40">
        <f t="shared" si="82"/>
        <v>0</v>
      </c>
      <c r="EA127" s="35">
        <v>3</v>
      </c>
      <c r="EB127" s="41">
        <f t="shared" si="83"/>
        <v>3.0303030303030304E-2</v>
      </c>
      <c r="EE127" s="34" t="s">
        <v>120</v>
      </c>
      <c r="EF127" s="35">
        <v>6</v>
      </c>
      <c r="EG127" s="40">
        <f t="shared" si="84"/>
        <v>7.792207792207792E-2</v>
      </c>
      <c r="EH127" s="35"/>
      <c r="EI127" s="40">
        <f t="shared" si="85"/>
        <v>0</v>
      </c>
      <c r="EJ127" s="35">
        <v>6</v>
      </c>
      <c r="EK127" s="41">
        <f t="shared" si="86"/>
        <v>6.0606060606060608E-2</v>
      </c>
      <c r="EM127" s="7" t="s">
        <v>35</v>
      </c>
      <c r="EN127" s="7"/>
      <c r="EO127" s="7" t="s">
        <v>11</v>
      </c>
      <c r="EP127" s="8">
        <v>71</v>
      </c>
      <c r="EQ127" s="8">
        <v>17</v>
      </c>
      <c r="ER127" s="8">
        <v>88</v>
      </c>
      <c r="ES127" s="11"/>
    </row>
    <row r="128" spans="81:149" ht="24">
      <c r="CC128" s="34">
        <v>37</v>
      </c>
      <c r="CD128" s="35">
        <v>3</v>
      </c>
      <c r="CE128" s="40">
        <f t="shared" si="69"/>
        <v>3.896103896103896E-2</v>
      </c>
      <c r="CF128" s="35"/>
      <c r="CG128" s="40">
        <f t="shared" si="70"/>
        <v>0</v>
      </c>
      <c r="CH128" s="35">
        <v>3</v>
      </c>
      <c r="CI128" s="41">
        <f t="shared" si="71"/>
        <v>3.0303030303030304E-2</v>
      </c>
      <c r="CL128" s="33" t="s">
        <v>93</v>
      </c>
      <c r="CM128">
        <v>2</v>
      </c>
      <c r="CN128" s="40">
        <f t="shared" si="72"/>
        <v>2.5974025974025976E-2</v>
      </c>
      <c r="CP128" s="40">
        <f t="shared" si="73"/>
        <v>0</v>
      </c>
      <c r="CQ128">
        <v>2</v>
      </c>
      <c r="CR128" s="41">
        <f t="shared" si="74"/>
        <v>2.0202020202020204E-2</v>
      </c>
      <c r="CU128" s="14">
        <v>35</v>
      </c>
      <c r="CV128" s="37">
        <v>2.4500000000000002</v>
      </c>
      <c r="CW128" s="37"/>
      <c r="CX128" s="37">
        <v>2.4500000000000002</v>
      </c>
      <c r="CY128" s="37">
        <v>0</v>
      </c>
      <c r="CZ128" s="37"/>
      <c r="DA128" s="37">
        <v>0</v>
      </c>
      <c r="DD128" s="33" t="s">
        <v>92</v>
      </c>
      <c r="DE128">
        <v>1</v>
      </c>
      <c r="DF128" s="40">
        <f t="shared" si="75"/>
        <v>1.2987012987012988E-2</v>
      </c>
      <c r="DH128" s="40">
        <f t="shared" si="76"/>
        <v>0</v>
      </c>
      <c r="DI128">
        <v>1</v>
      </c>
      <c r="DJ128" s="41">
        <f t="shared" si="77"/>
        <v>1.0101010101010102E-2</v>
      </c>
      <c r="DM128" s="34" t="s">
        <v>131</v>
      </c>
      <c r="DN128" s="35"/>
      <c r="DO128" s="40">
        <f t="shared" si="78"/>
        <v>0</v>
      </c>
      <c r="DP128" s="35">
        <v>3</v>
      </c>
      <c r="DQ128" s="40">
        <f t="shared" si="79"/>
        <v>0.13636363636363635</v>
      </c>
      <c r="DR128" s="35">
        <v>3</v>
      </c>
      <c r="DS128" s="41">
        <f t="shared" si="80"/>
        <v>3.0303030303030304E-2</v>
      </c>
      <c r="DV128" s="33" t="s">
        <v>74</v>
      </c>
      <c r="DW128">
        <v>2</v>
      </c>
      <c r="DX128" s="40">
        <f t="shared" si="81"/>
        <v>2.5974025974025976E-2</v>
      </c>
      <c r="DZ128" s="40">
        <f t="shared" si="82"/>
        <v>0</v>
      </c>
      <c r="EA128">
        <v>2</v>
      </c>
      <c r="EB128" s="41">
        <f t="shared" si="83"/>
        <v>2.0202020202020204E-2</v>
      </c>
      <c r="EE128" s="33">
        <v>999</v>
      </c>
      <c r="EF128">
        <v>1</v>
      </c>
      <c r="EG128" s="40">
        <f t="shared" si="84"/>
        <v>1.2987012987012988E-2</v>
      </c>
      <c r="EI128" s="40">
        <f t="shared" si="85"/>
        <v>0</v>
      </c>
      <c r="EJ128">
        <v>1</v>
      </c>
      <c r="EK128" s="41">
        <f t="shared" si="86"/>
        <v>1.0101010101010102E-2</v>
      </c>
      <c r="EM128" s="7"/>
      <c r="EN128" s="7"/>
      <c r="EO128" s="7" t="s">
        <v>95</v>
      </c>
      <c r="EP128" s="9">
        <v>1</v>
      </c>
      <c r="EQ128" s="9">
        <v>1</v>
      </c>
      <c r="ER128" s="9">
        <v>1</v>
      </c>
      <c r="ES128" s="12"/>
    </row>
    <row r="129" spans="81:149">
      <c r="CC129" s="33" t="s">
        <v>74</v>
      </c>
      <c r="CD129">
        <v>2</v>
      </c>
      <c r="CE129" s="40">
        <f t="shared" si="69"/>
        <v>2.5974025974025976E-2</v>
      </c>
      <c r="CG129" s="40">
        <f t="shared" si="70"/>
        <v>0</v>
      </c>
      <c r="CH129">
        <v>2</v>
      </c>
      <c r="CI129" s="41">
        <f t="shared" si="71"/>
        <v>2.0202020202020204E-2</v>
      </c>
      <c r="CL129" s="33" t="s">
        <v>102</v>
      </c>
      <c r="CM129">
        <v>1</v>
      </c>
      <c r="CN129" s="40">
        <f t="shared" si="72"/>
        <v>1.2987012987012988E-2</v>
      </c>
      <c r="CP129" s="40">
        <f t="shared" si="73"/>
        <v>0</v>
      </c>
      <c r="CQ129">
        <v>1</v>
      </c>
      <c r="CR129" s="41">
        <f t="shared" si="74"/>
        <v>1.0101010101010102E-2</v>
      </c>
      <c r="CU129" s="14">
        <v>37</v>
      </c>
      <c r="CV129" s="37">
        <v>3.16</v>
      </c>
      <c r="CW129" s="37"/>
      <c r="CX129" s="37">
        <v>3.16</v>
      </c>
      <c r="CY129" s="37">
        <v>0</v>
      </c>
      <c r="CZ129" s="37"/>
      <c r="DA129" s="37">
        <v>0</v>
      </c>
      <c r="DD129" s="34">
        <v>42</v>
      </c>
      <c r="DE129" s="35">
        <v>2</v>
      </c>
      <c r="DF129" s="40">
        <f t="shared" si="75"/>
        <v>2.5974025974025976E-2</v>
      </c>
      <c r="DG129" s="35"/>
      <c r="DH129" s="40">
        <f t="shared" si="76"/>
        <v>0</v>
      </c>
      <c r="DI129" s="35">
        <v>2</v>
      </c>
      <c r="DJ129" s="41">
        <f t="shared" si="77"/>
        <v>2.0202020202020204E-2</v>
      </c>
      <c r="DM129" s="33" t="s">
        <v>76</v>
      </c>
      <c r="DO129" s="40">
        <f t="shared" si="78"/>
        <v>0</v>
      </c>
      <c r="DP129">
        <v>3</v>
      </c>
      <c r="DQ129" s="40">
        <f t="shared" si="79"/>
        <v>0.13636363636363635</v>
      </c>
      <c r="DR129">
        <v>3</v>
      </c>
      <c r="DS129" s="41">
        <f t="shared" si="80"/>
        <v>3.0303030303030304E-2</v>
      </c>
      <c r="DV129" s="33" t="s">
        <v>92</v>
      </c>
      <c r="DW129">
        <v>1</v>
      </c>
      <c r="DX129" s="40">
        <f t="shared" si="81"/>
        <v>1.2987012987012988E-2</v>
      </c>
      <c r="DZ129" s="40">
        <f t="shared" si="82"/>
        <v>0</v>
      </c>
      <c r="EA129">
        <v>1</v>
      </c>
      <c r="EB129" s="41">
        <f t="shared" si="83"/>
        <v>1.0101010101010102E-2</v>
      </c>
      <c r="EE129" s="33" t="s">
        <v>77</v>
      </c>
      <c r="EF129">
        <v>5</v>
      </c>
      <c r="EG129" s="40">
        <f t="shared" si="84"/>
        <v>6.4935064935064929E-2</v>
      </c>
      <c r="EI129" s="40">
        <f t="shared" si="85"/>
        <v>0</v>
      </c>
      <c r="EJ129">
        <v>5</v>
      </c>
      <c r="EK129" s="41">
        <f t="shared" si="86"/>
        <v>5.0505050505050504E-2</v>
      </c>
      <c r="EM129" s="5"/>
      <c r="EN129" s="5"/>
      <c r="EO129" s="5"/>
      <c r="EP129" s="5"/>
      <c r="EQ129" s="5"/>
      <c r="ER129" s="5"/>
      <c r="ES129" s="5"/>
    </row>
    <row r="130" spans="81:149">
      <c r="CC130" s="33" t="s">
        <v>92</v>
      </c>
      <c r="CD130">
        <v>1</v>
      </c>
      <c r="CE130" s="40">
        <f t="shared" si="69"/>
        <v>1.2987012987012988E-2</v>
      </c>
      <c r="CG130" s="40">
        <f t="shared" si="70"/>
        <v>0</v>
      </c>
      <c r="CH130">
        <v>1</v>
      </c>
      <c r="CI130" s="41">
        <f t="shared" si="71"/>
        <v>1.0101010101010102E-2</v>
      </c>
      <c r="CL130" s="34" t="s">
        <v>112</v>
      </c>
      <c r="CM130" s="35">
        <v>2</v>
      </c>
      <c r="CN130" s="40">
        <f t="shared" si="72"/>
        <v>2.5974025974025976E-2</v>
      </c>
      <c r="CO130" s="35"/>
      <c r="CP130" s="40">
        <f t="shared" si="73"/>
        <v>0</v>
      </c>
      <c r="CQ130" s="35">
        <v>2</v>
      </c>
      <c r="CR130" s="41">
        <f t="shared" si="74"/>
        <v>2.0202020202020204E-2</v>
      </c>
      <c r="CU130" s="14">
        <v>42</v>
      </c>
      <c r="CV130" s="37">
        <v>2.87</v>
      </c>
      <c r="CW130" s="37"/>
      <c r="CX130" s="37">
        <v>2.87</v>
      </c>
      <c r="CY130" s="37">
        <v>0</v>
      </c>
      <c r="CZ130" s="37"/>
      <c r="DA130" s="37">
        <v>0</v>
      </c>
      <c r="DD130" s="33" t="s">
        <v>74</v>
      </c>
      <c r="DE130">
        <v>1</v>
      </c>
      <c r="DF130" s="40">
        <f t="shared" si="75"/>
        <v>1.2987012987012988E-2</v>
      </c>
      <c r="DH130" s="40">
        <f t="shared" si="76"/>
        <v>0</v>
      </c>
      <c r="DI130">
        <v>1</v>
      </c>
      <c r="DJ130" s="41">
        <f t="shared" si="77"/>
        <v>1.0101010101010102E-2</v>
      </c>
      <c r="DM130" s="34" t="s">
        <v>147</v>
      </c>
      <c r="DN130" s="35"/>
      <c r="DO130" s="40">
        <f t="shared" si="78"/>
        <v>0</v>
      </c>
      <c r="DP130" s="35">
        <v>3</v>
      </c>
      <c r="DQ130" s="40">
        <f t="shared" si="79"/>
        <v>0.13636363636363635</v>
      </c>
      <c r="DR130" s="35">
        <v>3</v>
      </c>
      <c r="DS130" s="41">
        <f t="shared" si="80"/>
        <v>3.0303030303030304E-2</v>
      </c>
      <c r="DV130" s="34">
        <v>42</v>
      </c>
      <c r="DW130" s="35">
        <v>2</v>
      </c>
      <c r="DX130" s="40">
        <f t="shared" si="81"/>
        <v>2.5974025974025976E-2</v>
      </c>
      <c r="DY130" s="35"/>
      <c r="DZ130" s="40">
        <f t="shared" si="82"/>
        <v>0</v>
      </c>
      <c r="EA130" s="35">
        <v>2</v>
      </c>
      <c r="EB130" s="41">
        <f t="shared" si="83"/>
        <v>2.0202020202020204E-2</v>
      </c>
      <c r="EE130" s="33" t="s">
        <v>94</v>
      </c>
      <c r="EF130">
        <v>1</v>
      </c>
      <c r="EG130" s="40">
        <f t="shared" si="84"/>
        <v>1.2987012987012988E-2</v>
      </c>
      <c r="EI130" s="40">
        <f t="shared" si="85"/>
        <v>0</v>
      </c>
      <c r="EJ130">
        <v>1</v>
      </c>
      <c r="EK130" s="41">
        <f t="shared" si="86"/>
        <v>1.0101010101010102E-2</v>
      </c>
      <c r="EM130" s="131" t="s">
        <v>179</v>
      </c>
      <c r="EN130" s="132"/>
      <c r="EO130" s="133"/>
      <c r="EP130" s="128" t="s">
        <v>34</v>
      </c>
      <c r="EQ130" s="129"/>
      <c r="ER130" s="126" t="s">
        <v>35</v>
      </c>
      <c r="ES130" s="124" t="s">
        <v>36</v>
      </c>
    </row>
    <row r="131" spans="81:149" ht="24.75">
      <c r="CC131" s="34">
        <v>42</v>
      </c>
      <c r="CD131" s="35">
        <v>2</v>
      </c>
      <c r="CE131" s="40">
        <f t="shared" si="69"/>
        <v>2.5974025974025976E-2</v>
      </c>
      <c r="CF131" s="35"/>
      <c r="CG131" s="40">
        <f t="shared" si="70"/>
        <v>0</v>
      </c>
      <c r="CH131" s="35">
        <v>2</v>
      </c>
      <c r="CI131" s="41">
        <f t="shared" si="71"/>
        <v>2.0202020202020204E-2</v>
      </c>
      <c r="CL131" s="33" t="s">
        <v>75</v>
      </c>
      <c r="CM131">
        <v>1</v>
      </c>
      <c r="CN131" s="40">
        <f t="shared" si="72"/>
        <v>1.2987012987012988E-2</v>
      </c>
      <c r="CP131" s="40">
        <f t="shared" si="73"/>
        <v>0</v>
      </c>
      <c r="CQ131">
        <v>1</v>
      </c>
      <c r="CR131" s="41">
        <f t="shared" si="74"/>
        <v>1.0101010101010102E-2</v>
      </c>
      <c r="CU131" s="14" t="s">
        <v>136</v>
      </c>
      <c r="CV131" s="37"/>
      <c r="CW131" s="37">
        <v>3.915</v>
      </c>
      <c r="CX131" s="37">
        <v>3.915</v>
      </c>
      <c r="CY131" s="37"/>
      <c r="CZ131" s="37">
        <v>2.1213203435529838E-2</v>
      </c>
      <c r="DA131" s="37">
        <v>2.1213203435529838E-2</v>
      </c>
      <c r="DD131" s="33" t="s">
        <v>92</v>
      </c>
      <c r="DE131">
        <v>1</v>
      </c>
      <c r="DF131" s="40">
        <f t="shared" si="75"/>
        <v>1.2987012987012988E-2</v>
      </c>
      <c r="DH131" s="40">
        <f t="shared" si="76"/>
        <v>0</v>
      </c>
      <c r="DI131">
        <v>1</v>
      </c>
      <c r="DJ131" s="41">
        <f t="shared" si="77"/>
        <v>1.0101010101010102E-2</v>
      </c>
      <c r="DM131" s="33" t="s">
        <v>76</v>
      </c>
      <c r="DO131" s="40">
        <f t="shared" si="78"/>
        <v>0</v>
      </c>
      <c r="DP131">
        <v>3</v>
      </c>
      <c r="DQ131" s="40">
        <f t="shared" si="79"/>
        <v>0.13636363636363635</v>
      </c>
      <c r="DR131">
        <v>3</v>
      </c>
      <c r="DS131" s="41">
        <f t="shared" si="80"/>
        <v>3.0303030303030304E-2</v>
      </c>
      <c r="DV131" s="33" t="s">
        <v>74</v>
      </c>
      <c r="DW131">
        <v>1</v>
      </c>
      <c r="DX131" s="40">
        <f t="shared" si="81"/>
        <v>1.2987012987012988E-2</v>
      </c>
      <c r="DZ131" s="40">
        <f t="shared" si="82"/>
        <v>0</v>
      </c>
      <c r="EA131">
        <v>1</v>
      </c>
      <c r="EB131" s="41">
        <f t="shared" si="83"/>
        <v>1.0101010101010102E-2</v>
      </c>
      <c r="EE131" s="34" t="s">
        <v>143</v>
      </c>
      <c r="EF131" s="35">
        <v>2</v>
      </c>
      <c r="EG131" s="40">
        <f t="shared" si="84"/>
        <v>2.5974025974025976E-2</v>
      </c>
      <c r="EH131" s="35"/>
      <c r="EI131" s="40">
        <f t="shared" si="85"/>
        <v>0</v>
      </c>
      <c r="EJ131" s="35">
        <v>2</v>
      </c>
      <c r="EK131" s="41">
        <f t="shared" si="86"/>
        <v>2.0202020202020204E-2</v>
      </c>
      <c r="EM131" s="134"/>
      <c r="EN131" s="135"/>
      <c r="EO131" s="136"/>
      <c r="EP131" s="6" t="s">
        <v>20</v>
      </c>
      <c r="EQ131" s="6" t="s">
        <v>31</v>
      </c>
      <c r="ER131" s="127"/>
      <c r="ES131" s="125"/>
    </row>
    <row r="132" spans="81:149">
      <c r="CC132" s="33" t="s">
        <v>74</v>
      </c>
      <c r="CD132">
        <v>1</v>
      </c>
      <c r="CE132" s="40">
        <f t="shared" si="69"/>
        <v>1.2987012987012988E-2</v>
      </c>
      <c r="CG132" s="40">
        <f t="shared" si="70"/>
        <v>0</v>
      </c>
      <c r="CH132">
        <v>1</v>
      </c>
      <c r="CI132" s="41">
        <f t="shared" si="71"/>
        <v>1.0101010101010102E-2</v>
      </c>
      <c r="CL132" s="33" t="s">
        <v>93</v>
      </c>
      <c r="CM132">
        <v>1</v>
      </c>
      <c r="CN132" s="40">
        <f t="shared" si="72"/>
        <v>1.2987012987012988E-2</v>
      </c>
      <c r="CP132" s="40">
        <f t="shared" si="73"/>
        <v>0</v>
      </c>
      <c r="CQ132">
        <v>1</v>
      </c>
      <c r="CR132" s="41">
        <f t="shared" si="74"/>
        <v>1.0101010101010102E-2</v>
      </c>
      <c r="CU132" s="14" t="s">
        <v>120</v>
      </c>
      <c r="CV132" s="37">
        <v>4.8</v>
      </c>
      <c r="CW132" s="37"/>
      <c r="CX132" s="37">
        <v>4.8</v>
      </c>
      <c r="CY132" s="37">
        <v>0</v>
      </c>
      <c r="CZ132" s="37"/>
      <c r="DA132" s="37">
        <v>0</v>
      </c>
      <c r="DD132" s="34" t="s">
        <v>136</v>
      </c>
      <c r="DE132" s="35"/>
      <c r="DF132" s="40">
        <f t="shared" si="75"/>
        <v>0</v>
      </c>
      <c r="DG132" s="35">
        <v>6</v>
      </c>
      <c r="DH132" s="40">
        <f t="shared" si="76"/>
        <v>0.27272727272727271</v>
      </c>
      <c r="DI132" s="35">
        <v>6</v>
      </c>
      <c r="DJ132" s="41">
        <f t="shared" si="77"/>
        <v>6.0606060606060608E-2</v>
      </c>
      <c r="DM132" s="34" t="s">
        <v>137</v>
      </c>
      <c r="DN132" s="35">
        <v>5</v>
      </c>
      <c r="DO132" s="40">
        <f t="shared" si="78"/>
        <v>6.4935064935064929E-2</v>
      </c>
      <c r="DP132" s="35"/>
      <c r="DQ132" s="40">
        <f t="shared" si="79"/>
        <v>0</v>
      </c>
      <c r="DR132" s="35">
        <v>5</v>
      </c>
      <c r="DS132" s="41">
        <f t="shared" si="80"/>
        <v>5.0505050505050504E-2</v>
      </c>
      <c r="DV132" s="33" t="s">
        <v>92</v>
      </c>
      <c r="DW132">
        <v>1</v>
      </c>
      <c r="DX132" s="40">
        <f t="shared" si="81"/>
        <v>1.2987012987012988E-2</v>
      </c>
      <c r="DZ132" s="40">
        <f t="shared" si="82"/>
        <v>0</v>
      </c>
      <c r="EA132">
        <v>1</v>
      </c>
      <c r="EB132" s="41">
        <f t="shared" si="83"/>
        <v>1.0101010101010102E-2</v>
      </c>
      <c r="EE132" s="33" t="s">
        <v>103</v>
      </c>
      <c r="EF132">
        <v>2</v>
      </c>
      <c r="EG132" s="40">
        <f t="shared" si="84"/>
        <v>2.5974025974025976E-2</v>
      </c>
      <c r="EI132" s="40">
        <f t="shared" si="85"/>
        <v>0</v>
      </c>
      <c r="EJ132">
        <v>2</v>
      </c>
      <c r="EK132" s="41">
        <f t="shared" si="86"/>
        <v>2.0202020202020204E-2</v>
      </c>
      <c r="EM132" s="121" t="s">
        <v>189</v>
      </c>
      <c r="EN132" s="121" t="s">
        <v>103</v>
      </c>
      <c r="EO132" s="7" t="s">
        <v>11</v>
      </c>
      <c r="EP132" s="8">
        <v>14</v>
      </c>
      <c r="EQ132" s="8">
        <v>6</v>
      </c>
      <c r="ER132" s="8">
        <v>20</v>
      </c>
      <c r="ES132" s="10">
        <v>0.56685398889682614</v>
      </c>
    </row>
    <row r="133" spans="81:149" ht="24">
      <c r="CC133" s="33" t="s">
        <v>92</v>
      </c>
      <c r="CD133">
        <v>1</v>
      </c>
      <c r="CE133" s="40">
        <f t="shared" ref="CE133:CE189" si="87">+CD133/77</f>
        <v>1.2987012987012988E-2</v>
      </c>
      <c r="CG133" s="40">
        <f t="shared" ref="CG133:CG189" si="88">+CF133/22</f>
        <v>0</v>
      </c>
      <c r="CH133">
        <v>1</v>
      </c>
      <c r="CI133" s="41">
        <f t="shared" ref="CI133:CI189" si="89">+CH133/99</f>
        <v>1.0101010101010102E-2</v>
      </c>
      <c r="CL133" s="34" t="s">
        <v>135</v>
      </c>
      <c r="CM133" s="35"/>
      <c r="CN133" s="40">
        <f t="shared" ref="CN133:CN163" si="90">+CM133/77</f>
        <v>0</v>
      </c>
      <c r="CO133" s="35">
        <v>3</v>
      </c>
      <c r="CP133" s="40">
        <f t="shared" ref="CP133:CP163" si="91">+CO133/22</f>
        <v>0.13636363636363635</v>
      </c>
      <c r="CQ133" s="35">
        <v>3</v>
      </c>
      <c r="CR133" s="41">
        <f t="shared" ref="CR133:CR163" si="92">+CQ133/99</f>
        <v>3.0303030303030304E-2</v>
      </c>
      <c r="CU133" s="14" t="s">
        <v>143</v>
      </c>
      <c r="CV133" s="37">
        <v>2.85</v>
      </c>
      <c r="CW133" s="37"/>
      <c r="CX133" s="37">
        <v>2.85</v>
      </c>
      <c r="CY133" s="37">
        <v>0</v>
      </c>
      <c r="CZ133" s="37"/>
      <c r="DA133" s="37">
        <v>0</v>
      </c>
      <c r="DD133" s="33" t="s">
        <v>74</v>
      </c>
      <c r="DF133" s="40">
        <f t="shared" ref="DF133:DF187" si="93">+DE133/77</f>
        <v>0</v>
      </c>
      <c r="DG133">
        <v>3</v>
      </c>
      <c r="DH133" s="40">
        <f t="shared" ref="DH133:DH187" si="94">+DG133/22</f>
        <v>0.13636363636363635</v>
      </c>
      <c r="DI133">
        <v>3</v>
      </c>
      <c r="DJ133" s="41">
        <f t="shared" ref="DJ133:DJ187" si="95">+DI133/99</f>
        <v>3.0303030303030304E-2</v>
      </c>
      <c r="DM133" s="33" t="s">
        <v>76</v>
      </c>
      <c r="DN133">
        <v>5</v>
      </c>
      <c r="DO133" s="40">
        <f t="shared" ref="DO133:DO142" si="96">+DN133/77</f>
        <v>6.4935064935064929E-2</v>
      </c>
      <c r="DQ133" s="40">
        <f t="shared" ref="DQ133:DQ142" si="97">+DP133/22</f>
        <v>0</v>
      </c>
      <c r="DR133">
        <v>5</v>
      </c>
      <c r="DS133" s="41">
        <f t="shared" ref="DS133:DS142" si="98">+DR133/99</f>
        <v>5.0505050505050504E-2</v>
      </c>
      <c r="DV133" s="34" t="s">
        <v>136</v>
      </c>
      <c r="DW133" s="35"/>
      <c r="DX133" s="40">
        <f t="shared" ref="DX133:DX187" si="99">+DW133/77</f>
        <v>0</v>
      </c>
      <c r="DY133" s="35">
        <v>6</v>
      </c>
      <c r="DZ133" s="40">
        <f t="shared" ref="DZ133:DZ187" si="100">+DY133/22</f>
        <v>0.27272727272727271</v>
      </c>
      <c r="EA133" s="35">
        <v>6</v>
      </c>
      <c r="EB133" s="41">
        <f t="shared" ref="EB133:EB187" si="101">+EA133/99</f>
        <v>6.0606060606060608E-2</v>
      </c>
      <c r="EE133" s="34" t="s">
        <v>146</v>
      </c>
      <c r="EF133" s="35">
        <v>2</v>
      </c>
      <c r="EG133" s="40">
        <f t="shared" ref="EG133:EG169" si="102">+EF133/77</f>
        <v>2.5974025974025976E-2</v>
      </c>
      <c r="EH133" s="35"/>
      <c r="EI133" s="40">
        <f t="shared" ref="EI133:EI169" si="103">+EH133/22</f>
        <v>0</v>
      </c>
      <c r="EJ133" s="35">
        <v>2</v>
      </c>
      <c r="EK133" s="41">
        <f t="shared" ref="EK133:EK169" si="104">+EJ133/99</f>
        <v>2.0202020202020204E-2</v>
      </c>
      <c r="EM133" s="123"/>
      <c r="EN133" s="122"/>
      <c r="EO133" s="7" t="s">
        <v>95</v>
      </c>
      <c r="EP133" s="9">
        <v>0.19718309859154928</v>
      </c>
      <c r="EQ133" s="9">
        <v>0.35294117647058826</v>
      </c>
      <c r="ER133" s="9">
        <v>0.22727272727272727</v>
      </c>
      <c r="ES133" s="11"/>
    </row>
    <row r="134" spans="81:149">
      <c r="CC134" s="34" t="s">
        <v>136</v>
      </c>
      <c r="CD134" s="35"/>
      <c r="CE134" s="40">
        <f t="shared" si="87"/>
        <v>0</v>
      </c>
      <c r="CF134" s="35">
        <v>6</v>
      </c>
      <c r="CG134" s="40">
        <f t="shared" si="88"/>
        <v>0.27272727272727271</v>
      </c>
      <c r="CH134" s="35">
        <v>6</v>
      </c>
      <c r="CI134" s="41">
        <f t="shared" si="89"/>
        <v>6.0606060606060608E-2</v>
      </c>
      <c r="CL134" s="33" t="s">
        <v>93</v>
      </c>
      <c r="CN134" s="40">
        <f t="shared" si="90"/>
        <v>0</v>
      </c>
      <c r="CO134">
        <v>3</v>
      </c>
      <c r="CP134" s="40">
        <f t="shared" si="91"/>
        <v>0.13636363636363635</v>
      </c>
      <c r="CQ134">
        <v>3</v>
      </c>
      <c r="CR134" s="41">
        <f t="shared" si="92"/>
        <v>3.0303030303030304E-2</v>
      </c>
      <c r="CU134" s="14" t="s">
        <v>146</v>
      </c>
      <c r="CV134" s="37">
        <v>3.99</v>
      </c>
      <c r="CW134" s="37"/>
      <c r="CX134" s="37">
        <v>3.99</v>
      </c>
      <c r="CY134" s="37">
        <v>0</v>
      </c>
      <c r="CZ134" s="37"/>
      <c r="DA134" s="37">
        <v>0</v>
      </c>
      <c r="DD134" s="33" t="s">
        <v>92</v>
      </c>
      <c r="DF134" s="40">
        <f t="shared" si="93"/>
        <v>0</v>
      </c>
      <c r="DG134">
        <v>2</v>
      </c>
      <c r="DH134" s="40">
        <f t="shared" si="94"/>
        <v>9.0909090909090912E-2</v>
      </c>
      <c r="DI134">
        <v>2</v>
      </c>
      <c r="DJ134" s="41">
        <f t="shared" si="95"/>
        <v>2.0202020202020204E-2</v>
      </c>
      <c r="DM134" s="34" t="s">
        <v>145</v>
      </c>
      <c r="DN134" s="35">
        <v>2</v>
      </c>
      <c r="DO134" s="40">
        <f t="shared" si="96"/>
        <v>2.5974025974025976E-2</v>
      </c>
      <c r="DP134" s="35"/>
      <c r="DQ134" s="40">
        <f t="shared" si="97"/>
        <v>0</v>
      </c>
      <c r="DR134" s="35">
        <v>2</v>
      </c>
      <c r="DS134" s="41">
        <f t="shared" si="98"/>
        <v>2.0202020202020204E-2</v>
      </c>
      <c r="DV134" s="33" t="s">
        <v>74</v>
      </c>
      <c r="DX134" s="40">
        <f t="shared" si="99"/>
        <v>0</v>
      </c>
      <c r="DY134">
        <v>4</v>
      </c>
      <c r="DZ134" s="40">
        <f t="shared" si="100"/>
        <v>0.18181818181818182</v>
      </c>
      <c r="EA134">
        <v>4</v>
      </c>
      <c r="EB134" s="41">
        <f t="shared" si="101"/>
        <v>4.0404040404040407E-2</v>
      </c>
      <c r="EE134" s="33" t="s">
        <v>77</v>
      </c>
      <c r="EF134">
        <v>2</v>
      </c>
      <c r="EG134" s="40">
        <f t="shared" si="102"/>
        <v>2.5974025974025976E-2</v>
      </c>
      <c r="EI134" s="40">
        <f t="shared" si="103"/>
        <v>0</v>
      </c>
      <c r="EJ134">
        <v>2</v>
      </c>
      <c r="EK134" s="41">
        <f t="shared" si="104"/>
        <v>2.0202020202020204E-2</v>
      </c>
      <c r="EM134" s="123"/>
      <c r="EN134" s="121" t="s">
        <v>111</v>
      </c>
      <c r="EO134" s="7" t="s">
        <v>11</v>
      </c>
      <c r="EP134" s="8">
        <v>4</v>
      </c>
      <c r="EQ134" s="8">
        <v>1</v>
      </c>
      <c r="ER134" s="8">
        <v>5</v>
      </c>
      <c r="ES134" s="11"/>
    </row>
    <row r="135" spans="81:149" ht="24">
      <c r="CC135" s="33" t="s">
        <v>74</v>
      </c>
      <c r="CE135" s="40">
        <f t="shared" si="87"/>
        <v>0</v>
      </c>
      <c r="CF135">
        <v>3</v>
      </c>
      <c r="CG135" s="40">
        <f t="shared" si="88"/>
        <v>0.13636363636363635</v>
      </c>
      <c r="CH135">
        <v>3</v>
      </c>
      <c r="CI135" s="41">
        <f t="shared" si="89"/>
        <v>3.0303030303030304E-2</v>
      </c>
      <c r="CL135" s="34" t="s">
        <v>126</v>
      </c>
      <c r="CM135" s="35">
        <v>3</v>
      </c>
      <c r="CN135" s="40">
        <f t="shared" si="90"/>
        <v>3.896103896103896E-2</v>
      </c>
      <c r="CO135" s="35"/>
      <c r="CP135" s="40">
        <f t="shared" si="91"/>
        <v>0</v>
      </c>
      <c r="CQ135" s="35">
        <v>3</v>
      </c>
      <c r="CR135" s="41">
        <f t="shared" si="92"/>
        <v>3.0303030303030304E-2</v>
      </c>
      <c r="CU135" s="14" t="s">
        <v>148</v>
      </c>
      <c r="CV135" s="37">
        <v>4.8</v>
      </c>
      <c r="CW135" s="37"/>
      <c r="CX135" s="37">
        <v>4.8</v>
      </c>
      <c r="CY135" s="37">
        <v>0</v>
      </c>
      <c r="CZ135" s="37"/>
      <c r="DA135" s="37">
        <v>0</v>
      </c>
      <c r="DD135" s="33" t="s">
        <v>110</v>
      </c>
      <c r="DF135" s="40">
        <f t="shared" si="93"/>
        <v>0</v>
      </c>
      <c r="DG135">
        <v>1</v>
      </c>
      <c r="DH135" s="40">
        <f t="shared" si="94"/>
        <v>4.5454545454545456E-2</v>
      </c>
      <c r="DI135">
        <v>1</v>
      </c>
      <c r="DJ135" s="41">
        <f t="shared" si="95"/>
        <v>1.0101010101010102E-2</v>
      </c>
      <c r="DM135" s="33" t="s">
        <v>76</v>
      </c>
      <c r="DN135">
        <v>2</v>
      </c>
      <c r="DO135" s="40">
        <f t="shared" si="96"/>
        <v>2.5974025974025976E-2</v>
      </c>
      <c r="DQ135" s="40">
        <f t="shared" si="97"/>
        <v>0</v>
      </c>
      <c r="DR135">
        <v>2</v>
      </c>
      <c r="DS135" s="41">
        <f t="shared" si="98"/>
        <v>2.0202020202020204E-2</v>
      </c>
      <c r="DV135" s="33" t="s">
        <v>92</v>
      </c>
      <c r="DX135" s="40">
        <f t="shared" si="99"/>
        <v>0</v>
      </c>
      <c r="DY135">
        <v>1</v>
      </c>
      <c r="DZ135" s="40">
        <f t="shared" si="100"/>
        <v>4.5454545454545456E-2</v>
      </c>
      <c r="EA135">
        <v>1</v>
      </c>
      <c r="EB135" s="41">
        <f t="shared" si="101"/>
        <v>1.0101010101010102E-2</v>
      </c>
      <c r="EE135" s="34" t="s">
        <v>148</v>
      </c>
      <c r="EF135" s="35">
        <v>1</v>
      </c>
      <c r="EG135" s="40">
        <f t="shared" si="102"/>
        <v>1.2987012987012988E-2</v>
      </c>
      <c r="EH135" s="35"/>
      <c r="EI135" s="40">
        <f t="shared" si="103"/>
        <v>0</v>
      </c>
      <c r="EJ135" s="35">
        <v>1</v>
      </c>
      <c r="EK135" s="41">
        <f t="shared" si="104"/>
        <v>1.0101010101010102E-2</v>
      </c>
      <c r="EM135" s="123"/>
      <c r="EN135" s="122"/>
      <c r="EO135" s="7" t="s">
        <v>95</v>
      </c>
      <c r="EP135" s="9">
        <v>5.6338028169014093E-2</v>
      </c>
      <c r="EQ135" s="9">
        <v>5.8823529411764698E-2</v>
      </c>
      <c r="ER135" s="9">
        <v>5.6818181818181816E-2</v>
      </c>
      <c r="ES135" s="11"/>
    </row>
    <row r="136" spans="81:149">
      <c r="CC136" s="33" t="s">
        <v>92</v>
      </c>
      <c r="CE136" s="40">
        <f t="shared" si="87"/>
        <v>0</v>
      </c>
      <c r="CF136">
        <v>2</v>
      </c>
      <c r="CG136" s="40">
        <f t="shared" si="88"/>
        <v>9.0909090909090912E-2</v>
      </c>
      <c r="CH136">
        <v>2</v>
      </c>
      <c r="CI136" s="41">
        <f t="shared" si="89"/>
        <v>2.0202020202020204E-2</v>
      </c>
      <c r="CL136" s="33" t="s">
        <v>75</v>
      </c>
      <c r="CM136">
        <v>2</v>
      </c>
      <c r="CN136" s="40">
        <f t="shared" si="90"/>
        <v>2.5974025974025976E-2</v>
      </c>
      <c r="CP136" s="40">
        <f t="shared" si="91"/>
        <v>0</v>
      </c>
      <c r="CQ136">
        <v>2</v>
      </c>
      <c r="CR136" s="41">
        <f t="shared" si="92"/>
        <v>2.0202020202020204E-2</v>
      </c>
      <c r="CU136" s="14" t="s">
        <v>149</v>
      </c>
      <c r="CV136" s="37">
        <v>4.24</v>
      </c>
      <c r="CW136" s="37"/>
      <c r="CX136" s="37">
        <v>4.24</v>
      </c>
      <c r="CY136" s="37">
        <v>0</v>
      </c>
      <c r="CZ136" s="37"/>
      <c r="DA136" s="37">
        <v>0</v>
      </c>
      <c r="DD136" s="34" t="s">
        <v>120</v>
      </c>
      <c r="DE136" s="35">
        <v>6</v>
      </c>
      <c r="DF136" s="40">
        <f t="shared" si="93"/>
        <v>7.792207792207792E-2</v>
      </c>
      <c r="DG136" s="35"/>
      <c r="DH136" s="40">
        <f t="shared" si="94"/>
        <v>0</v>
      </c>
      <c r="DI136" s="35">
        <v>6</v>
      </c>
      <c r="DJ136" s="41">
        <f t="shared" si="95"/>
        <v>6.0606060606060608E-2</v>
      </c>
      <c r="DM136" s="34" t="s">
        <v>156</v>
      </c>
      <c r="DN136" s="35">
        <v>3</v>
      </c>
      <c r="DO136" s="40">
        <f t="shared" si="96"/>
        <v>3.896103896103896E-2</v>
      </c>
      <c r="DP136" s="35"/>
      <c r="DQ136" s="40">
        <f t="shared" si="97"/>
        <v>0</v>
      </c>
      <c r="DR136" s="35">
        <v>3</v>
      </c>
      <c r="DS136" s="41">
        <f t="shared" si="98"/>
        <v>3.0303030303030304E-2</v>
      </c>
      <c r="DV136" s="33" t="s">
        <v>110</v>
      </c>
      <c r="DX136" s="40">
        <f t="shared" si="99"/>
        <v>0</v>
      </c>
      <c r="DY136">
        <v>1</v>
      </c>
      <c r="DZ136" s="40">
        <f t="shared" si="100"/>
        <v>4.5454545454545456E-2</v>
      </c>
      <c r="EA136">
        <v>1</v>
      </c>
      <c r="EB136" s="41">
        <f t="shared" si="101"/>
        <v>1.0101010101010102E-2</v>
      </c>
      <c r="EE136" s="33" t="s">
        <v>77</v>
      </c>
      <c r="EF136">
        <v>1</v>
      </c>
      <c r="EG136" s="40">
        <f t="shared" si="102"/>
        <v>1.2987012987012988E-2</v>
      </c>
      <c r="EI136" s="40">
        <f t="shared" si="103"/>
        <v>0</v>
      </c>
      <c r="EJ136">
        <v>1</v>
      </c>
      <c r="EK136" s="41">
        <f t="shared" si="104"/>
        <v>1.0101010101010102E-2</v>
      </c>
      <c r="EM136" s="123"/>
      <c r="EN136" s="121" t="s">
        <v>94</v>
      </c>
      <c r="EO136" s="7" t="s">
        <v>11</v>
      </c>
      <c r="EP136" s="8">
        <v>13</v>
      </c>
      <c r="EQ136" s="8">
        <v>2</v>
      </c>
      <c r="ER136" s="8">
        <v>15</v>
      </c>
      <c r="ES136" s="11"/>
    </row>
    <row r="137" spans="81:149" ht="24">
      <c r="CC137" s="33" t="s">
        <v>110</v>
      </c>
      <c r="CE137" s="40">
        <f t="shared" si="87"/>
        <v>0</v>
      </c>
      <c r="CF137">
        <v>1</v>
      </c>
      <c r="CG137" s="40">
        <f t="shared" si="88"/>
        <v>4.5454545454545456E-2</v>
      </c>
      <c r="CH137">
        <v>1</v>
      </c>
      <c r="CI137" s="41">
        <f t="shared" si="89"/>
        <v>1.0101010101010102E-2</v>
      </c>
      <c r="CL137" s="33" t="s">
        <v>93</v>
      </c>
      <c r="CM137">
        <v>1</v>
      </c>
      <c r="CN137" s="40">
        <f t="shared" si="90"/>
        <v>1.2987012987012988E-2</v>
      </c>
      <c r="CP137" s="40">
        <f t="shared" si="91"/>
        <v>0</v>
      </c>
      <c r="CQ137">
        <v>1</v>
      </c>
      <c r="CR137" s="41">
        <f t="shared" si="92"/>
        <v>1.0101010101010102E-2</v>
      </c>
      <c r="CU137" s="14" t="s">
        <v>112</v>
      </c>
      <c r="CV137" s="37"/>
      <c r="CW137" s="37"/>
      <c r="CX137" s="37"/>
      <c r="CY137" s="37"/>
      <c r="CZ137" s="37"/>
      <c r="DA137" s="37"/>
      <c r="DD137" s="33" t="s">
        <v>74</v>
      </c>
      <c r="DE137">
        <v>6</v>
      </c>
      <c r="DF137" s="40">
        <f t="shared" si="93"/>
        <v>7.792207792207792E-2</v>
      </c>
      <c r="DH137" s="40">
        <f t="shared" si="94"/>
        <v>0</v>
      </c>
      <c r="DI137">
        <v>6</v>
      </c>
      <c r="DJ137" s="41">
        <f t="shared" si="95"/>
        <v>6.0606060606060608E-2</v>
      </c>
      <c r="DM137" s="33" t="s">
        <v>76</v>
      </c>
      <c r="DN137">
        <v>3</v>
      </c>
      <c r="DO137" s="40">
        <f t="shared" si="96"/>
        <v>3.896103896103896E-2</v>
      </c>
      <c r="DQ137" s="40">
        <f t="shared" si="97"/>
        <v>0</v>
      </c>
      <c r="DR137">
        <v>3</v>
      </c>
      <c r="DS137" s="41">
        <f t="shared" si="98"/>
        <v>3.0303030303030304E-2</v>
      </c>
      <c r="DV137" s="34" t="s">
        <v>120</v>
      </c>
      <c r="DW137" s="35">
        <v>6</v>
      </c>
      <c r="DX137" s="40">
        <f t="shared" si="99"/>
        <v>7.792207792207792E-2</v>
      </c>
      <c r="DY137" s="35"/>
      <c r="DZ137" s="40">
        <f t="shared" si="100"/>
        <v>0</v>
      </c>
      <c r="EA137" s="35">
        <v>6</v>
      </c>
      <c r="EB137" s="41">
        <f t="shared" si="101"/>
        <v>6.0606060606060608E-2</v>
      </c>
      <c r="EE137" s="34" t="s">
        <v>149</v>
      </c>
      <c r="EF137" s="35">
        <v>3</v>
      </c>
      <c r="EG137" s="40">
        <f t="shared" si="102"/>
        <v>3.896103896103896E-2</v>
      </c>
      <c r="EH137" s="35"/>
      <c r="EI137" s="40">
        <f t="shared" si="103"/>
        <v>0</v>
      </c>
      <c r="EJ137" s="35">
        <v>3</v>
      </c>
      <c r="EK137" s="41">
        <f t="shared" si="104"/>
        <v>3.0303030303030304E-2</v>
      </c>
      <c r="EM137" s="123"/>
      <c r="EN137" s="122"/>
      <c r="EO137" s="7" t="s">
        <v>95</v>
      </c>
      <c r="EP137" s="9">
        <v>0.18309859154929581</v>
      </c>
      <c r="EQ137" s="9">
        <v>0.1176470588235294</v>
      </c>
      <c r="ER137" s="9">
        <v>0.17045454545454544</v>
      </c>
      <c r="ES137" s="11"/>
    </row>
    <row r="138" spans="81:149">
      <c r="CC138" s="34" t="s">
        <v>120</v>
      </c>
      <c r="CD138" s="35">
        <v>6</v>
      </c>
      <c r="CE138" s="40">
        <f t="shared" si="87"/>
        <v>7.792207792207792E-2</v>
      </c>
      <c r="CF138" s="35"/>
      <c r="CG138" s="40">
        <f t="shared" si="88"/>
        <v>0</v>
      </c>
      <c r="CH138" s="35">
        <v>6</v>
      </c>
      <c r="CI138" s="41">
        <f t="shared" si="89"/>
        <v>6.0606060606060608E-2</v>
      </c>
      <c r="CL138" s="34" t="s">
        <v>153</v>
      </c>
      <c r="CM138" s="35"/>
      <c r="CN138" s="40">
        <f t="shared" si="90"/>
        <v>0</v>
      </c>
      <c r="CO138" s="35">
        <v>3</v>
      </c>
      <c r="CP138" s="40">
        <f t="shared" si="91"/>
        <v>0.13636363636363635</v>
      </c>
      <c r="CQ138" s="35">
        <v>3</v>
      </c>
      <c r="CR138" s="41">
        <f t="shared" si="92"/>
        <v>3.0303030303030304E-2</v>
      </c>
      <c r="CU138" s="14" t="s">
        <v>135</v>
      </c>
      <c r="CV138" s="37"/>
      <c r="CW138" s="37"/>
      <c r="CX138" s="37"/>
      <c r="CY138" s="37"/>
      <c r="CZ138" s="37"/>
      <c r="DA138" s="37"/>
      <c r="DD138" s="34" t="s">
        <v>143</v>
      </c>
      <c r="DE138" s="35">
        <v>2</v>
      </c>
      <c r="DF138" s="40">
        <f t="shared" si="93"/>
        <v>2.5974025974025976E-2</v>
      </c>
      <c r="DG138" s="35"/>
      <c r="DH138" s="40">
        <f t="shared" si="94"/>
        <v>0</v>
      </c>
      <c r="DI138" s="35">
        <v>2</v>
      </c>
      <c r="DJ138" s="41">
        <f t="shared" si="95"/>
        <v>2.0202020202020204E-2</v>
      </c>
      <c r="DM138" s="34" t="s">
        <v>162</v>
      </c>
      <c r="DN138" s="35"/>
      <c r="DO138" s="40">
        <f t="shared" si="96"/>
        <v>0</v>
      </c>
      <c r="DP138" s="35">
        <v>2</v>
      </c>
      <c r="DQ138" s="40">
        <f t="shared" si="97"/>
        <v>9.0909090909090912E-2</v>
      </c>
      <c r="DR138" s="35">
        <v>2</v>
      </c>
      <c r="DS138" s="41">
        <f t="shared" si="98"/>
        <v>2.0202020202020204E-2</v>
      </c>
      <c r="DV138" s="33" t="s">
        <v>74</v>
      </c>
      <c r="DW138">
        <v>6</v>
      </c>
      <c r="DX138" s="40">
        <f t="shared" si="99"/>
        <v>7.792207792207792E-2</v>
      </c>
      <c r="DZ138" s="40">
        <f t="shared" si="100"/>
        <v>0</v>
      </c>
      <c r="EA138">
        <v>6</v>
      </c>
      <c r="EB138" s="41">
        <f t="shared" si="101"/>
        <v>6.0606060606060608E-2</v>
      </c>
      <c r="EE138" s="33" t="s">
        <v>77</v>
      </c>
      <c r="EF138">
        <v>2</v>
      </c>
      <c r="EG138" s="40">
        <f t="shared" si="102"/>
        <v>2.5974025974025976E-2</v>
      </c>
      <c r="EI138" s="40">
        <f t="shared" si="103"/>
        <v>0</v>
      </c>
      <c r="EJ138">
        <v>2</v>
      </c>
      <c r="EK138" s="41">
        <f t="shared" si="104"/>
        <v>2.0202020202020204E-2</v>
      </c>
      <c r="EM138" s="123"/>
      <c r="EN138" s="121" t="s">
        <v>77</v>
      </c>
      <c r="EO138" s="7" t="s">
        <v>11</v>
      </c>
      <c r="EP138" s="8">
        <v>40</v>
      </c>
      <c r="EQ138" s="8">
        <v>8</v>
      </c>
      <c r="ER138" s="8">
        <v>48</v>
      </c>
      <c r="ES138" s="11"/>
    </row>
    <row r="139" spans="81:149" ht="24">
      <c r="CC139" s="33" t="s">
        <v>74</v>
      </c>
      <c r="CD139">
        <v>6</v>
      </c>
      <c r="CE139" s="40">
        <f t="shared" si="87"/>
        <v>7.792207792207792E-2</v>
      </c>
      <c r="CG139" s="40">
        <f t="shared" si="88"/>
        <v>0</v>
      </c>
      <c r="CH139">
        <v>6</v>
      </c>
      <c r="CI139" s="41">
        <f t="shared" si="89"/>
        <v>6.0606060606060608E-2</v>
      </c>
      <c r="CL139" s="33" t="s">
        <v>116</v>
      </c>
      <c r="CN139" s="40">
        <f t="shared" si="90"/>
        <v>0</v>
      </c>
      <c r="CO139">
        <v>3</v>
      </c>
      <c r="CP139" s="40">
        <f t="shared" si="91"/>
        <v>0.13636363636363635</v>
      </c>
      <c r="CQ139">
        <v>3</v>
      </c>
      <c r="CR139" s="41">
        <f t="shared" si="92"/>
        <v>3.0303030303030304E-2</v>
      </c>
      <c r="CU139" s="14" t="s">
        <v>126</v>
      </c>
      <c r="CV139" s="37"/>
      <c r="CW139" s="37"/>
      <c r="CX139" s="37"/>
      <c r="CY139" s="37"/>
      <c r="CZ139" s="37"/>
      <c r="DA139" s="37"/>
      <c r="DD139" s="33" t="s">
        <v>74</v>
      </c>
      <c r="DE139">
        <v>1</v>
      </c>
      <c r="DF139" s="40">
        <f t="shared" si="93"/>
        <v>1.2987012987012988E-2</v>
      </c>
      <c r="DH139" s="40">
        <f t="shared" si="94"/>
        <v>0</v>
      </c>
      <c r="DI139">
        <v>1</v>
      </c>
      <c r="DJ139" s="41">
        <f t="shared" si="95"/>
        <v>1.0101010101010102E-2</v>
      </c>
      <c r="DM139" s="33" t="s">
        <v>76</v>
      </c>
      <c r="DO139" s="40">
        <f t="shared" si="96"/>
        <v>0</v>
      </c>
      <c r="DP139">
        <v>2</v>
      </c>
      <c r="DQ139" s="40">
        <f t="shared" si="97"/>
        <v>9.0909090909090912E-2</v>
      </c>
      <c r="DR139">
        <v>2</v>
      </c>
      <c r="DS139" s="41">
        <f t="shared" si="98"/>
        <v>2.0202020202020204E-2</v>
      </c>
      <c r="DV139" s="34" t="s">
        <v>143</v>
      </c>
      <c r="DW139" s="35">
        <v>2</v>
      </c>
      <c r="DX139" s="40">
        <f t="shared" si="99"/>
        <v>2.5974025974025976E-2</v>
      </c>
      <c r="DY139" s="35"/>
      <c r="DZ139" s="40">
        <f t="shared" si="100"/>
        <v>0</v>
      </c>
      <c r="EA139" s="35">
        <v>2</v>
      </c>
      <c r="EB139" s="41">
        <f t="shared" si="101"/>
        <v>2.0202020202020204E-2</v>
      </c>
      <c r="EE139" s="33" t="s">
        <v>94</v>
      </c>
      <c r="EF139">
        <v>1</v>
      </c>
      <c r="EG139" s="40">
        <f t="shared" si="102"/>
        <v>1.2987012987012988E-2</v>
      </c>
      <c r="EI139" s="40">
        <f t="shared" si="103"/>
        <v>0</v>
      </c>
      <c r="EJ139">
        <v>1</v>
      </c>
      <c r="EK139" s="41">
        <f t="shared" si="104"/>
        <v>1.0101010101010102E-2</v>
      </c>
      <c r="EM139" s="122"/>
      <c r="EN139" s="122"/>
      <c r="EO139" s="7" t="s">
        <v>95</v>
      </c>
      <c r="EP139" s="9">
        <v>0.56338028169014087</v>
      </c>
      <c r="EQ139" s="9">
        <v>0.47058823529411759</v>
      </c>
      <c r="ER139" s="9">
        <v>0.54545454545454541</v>
      </c>
      <c r="ES139" s="11"/>
    </row>
    <row r="140" spans="81:149">
      <c r="CC140" s="34" t="s">
        <v>143</v>
      </c>
      <c r="CD140" s="35">
        <v>2</v>
      </c>
      <c r="CE140" s="40">
        <f t="shared" si="87"/>
        <v>2.5974025974025976E-2</v>
      </c>
      <c r="CF140" s="35"/>
      <c r="CG140" s="40">
        <f t="shared" si="88"/>
        <v>0</v>
      </c>
      <c r="CH140" s="35">
        <v>2</v>
      </c>
      <c r="CI140" s="41">
        <f t="shared" si="89"/>
        <v>2.0202020202020204E-2</v>
      </c>
      <c r="CL140" s="34" t="s">
        <v>142</v>
      </c>
      <c r="CM140" s="35">
        <v>2</v>
      </c>
      <c r="CN140" s="40">
        <f t="shared" si="90"/>
        <v>2.5974025974025976E-2</v>
      </c>
      <c r="CO140" s="35"/>
      <c r="CP140" s="40">
        <f t="shared" si="91"/>
        <v>0</v>
      </c>
      <c r="CQ140" s="35">
        <v>2</v>
      </c>
      <c r="CR140" s="41">
        <f t="shared" si="92"/>
        <v>2.0202020202020204E-2</v>
      </c>
      <c r="CU140" s="14" t="s">
        <v>153</v>
      </c>
      <c r="CV140" s="37"/>
      <c r="CW140" s="37">
        <v>2.7</v>
      </c>
      <c r="CX140" s="37">
        <v>2.7</v>
      </c>
      <c r="CY140" s="37"/>
      <c r="CZ140" s="37">
        <v>0</v>
      </c>
      <c r="DA140" s="37">
        <v>0</v>
      </c>
      <c r="DD140" s="33" t="s">
        <v>92</v>
      </c>
      <c r="DE140">
        <v>1</v>
      </c>
      <c r="DF140" s="40">
        <f t="shared" si="93"/>
        <v>1.2987012987012988E-2</v>
      </c>
      <c r="DH140" s="40">
        <f t="shared" si="94"/>
        <v>0</v>
      </c>
      <c r="DI140">
        <v>1</v>
      </c>
      <c r="DJ140" s="41">
        <f t="shared" si="95"/>
        <v>1.0101010101010102E-2</v>
      </c>
      <c r="DM140" s="34" t="s">
        <v>151</v>
      </c>
      <c r="DN140" s="35"/>
      <c r="DO140" s="40">
        <f t="shared" si="96"/>
        <v>0</v>
      </c>
      <c r="DP140" s="35">
        <v>2</v>
      </c>
      <c r="DQ140" s="40">
        <f t="shared" si="97"/>
        <v>9.0909090909090912E-2</v>
      </c>
      <c r="DR140" s="35">
        <v>2</v>
      </c>
      <c r="DS140" s="41">
        <f t="shared" si="98"/>
        <v>2.0202020202020204E-2</v>
      </c>
      <c r="DV140" s="33" t="s">
        <v>74</v>
      </c>
      <c r="DW140">
        <v>1</v>
      </c>
      <c r="DX140" s="40">
        <f t="shared" si="99"/>
        <v>1.2987012987012988E-2</v>
      </c>
      <c r="DZ140" s="40">
        <f t="shared" si="100"/>
        <v>0</v>
      </c>
      <c r="EA140">
        <v>1</v>
      </c>
      <c r="EB140" s="41">
        <f t="shared" si="101"/>
        <v>1.0101010101010102E-2</v>
      </c>
      <c r="EE140" s="34" t="s">
        <v>112</v>
      </c>
      <c r="EF140" s="35">
        <v>2</v>
      </c>
      <c r="EG140" s="40">
        <f t="shared" si="102"/>
        <v>2.5974025974025976E-2</v>
      </c>
      <c r="EH140" s="35"/>
      <c r="EI140" s="40">
        <f t="shared" si="103"/>
        <v>0</v>
      </c>
      <c r="EJ140" s="35">
        <v>2</v>
      </c>
      <c r="EK140" s="41">
        <f t="shared" si="104"/>
        <v>2.0202020202020204E-2</v>
      </c>
      <c r="EM140" s="7" t="s">
        <v>35</v>
      </c>
      <c r="EN140" s="7"/>
      <c r="EO140" s="7" t="s">
        <v>11</v>
      </c>
      <c r="EP140" s="8">
        <v>71</v>
      </c>
      <c r="EQ140" s="8">
        <v>17</v>
      </c>
      <c r="ER140" s="8">
        <v>88</v>
      </c>
      <c r="ES140" s="11"/>
    </row>
    <row r="141" spans="81:149" ht="24">
      <c r="CC141" s="33" t="s">
        <v>74</v>
      </c>
      <c r="CD141">
        <v>1</v>
      </c>
      <c r="CE141" s="40">
        <f t="shared" si="87"/>
        <v>1.2987012987012988E-2</v>
      </c>
      <c r="CG141" s="40">
        <f t="shared" si="88"/>
        <v>0</v>
      </c>
      <c r="CH141">
        <v>1</v>
      </c>
      <c r="CI141" s="41">
        <f t="shared" si="89"/>
        <v>1.0101010101010102E-2</v>
      </c>
      <c r="CL141" s="33" t="s">
        <v>93</v>
      </c>
      <c r="CM141">
        <v>1</v>
      </c>
      <c r="CN141" s="40">
        <f t="shared" si="90"/>
        <v>1.2987012987012988E-2</v>
      </c>
      <c r="CP141" s="40">
        <f t="shared" si="91"/>
        <v>0</v>
      </c>
      <c r="CQ141">
        <v>1</v>
      </c>
      <c r="CR141" s="41">
        <f t="shared" si="92"/>
        <v>1.0101010101010102E-2</v>
      </c>
      <c r="CU141" s="14" t="s">
        <v>142</v>
      </c>
      <c r="CV141" s="37">
        <v>3.38</v>
      </c>
      <c r="CW141" s="37"/>
      <c r="CX141" s="37">
        <v>3.38</v>
      </c>
      <c r="CY141" s="37">
        <v>0</v>
      </c>
      <c r="CZ141" s="37"/>
      <c r="DA141" s="37">
        <v>0</v>
      </c>
      <c r="DD141" s="34" t="s">
        <v>146</v>
      </c>
      <c r="DE141" s="35">
        <v>2</v>
      </c>
      <c r="DF141" s="40">
        <f t="shared" si="93"/>
        <v>2.5974025974025976E-2</v>
      </c>
      <c r="DG141" s="35"/>
      <c r="DH141" s="40">
        <f t="shared" si="94"/>
        <v>0</v>
      </c>
      <c r="DI141" s="35">
        <v>2</v>
      </c>
      <c r="DJ141" s="41">
        <f t="shared" si="95"/>
        <v>2.0202020202020204E-2</v>
      </c>
      <c r="DM141" s="33" t="s">
        <v>79</v>
      </c>
      <c r="DO141" s="40">
        <f t="shared" si="96"/>
        <v>0</v>
      </c>
      <c r="DP141">
        <v>2</v>
      </c>
      <c r="DQ141" s="40">
        <f t="shared" si="97"/>
        <v>9.0909090909090912E-2</v>
      </c>
      <c r="DR141">
        <v>2</v>
      </c>
      <c r="DS141" s="41">
        <f t="shared" si="98"/>
        <v>2.0202020202020204E-2</v>
      </c>
      <c r="DV141" s="33" t="s">
        <v>92</v>
      </c>
      <c r="DW141">
        <v>1</v>
      </c>
      <c r="DX141" s="40">
        <f t="shared" si="99"/>
        <v>1.2987012987012988E-2</v>
      </c>
      <c r="DZ141" s="40">
        <f t="shared" si="100"/>
        <v>0</v>
      </c>
      <c r="EA141">
        <v>1</v>
      </c>
      <c r="EB141" s="41">
        <f t="shared" si="101"/>
        <v>1.0101010101010102E-2</v>
      </c>
      <c r="EE141" s="33" t="s">
        <v>77</v>
      </c>
      <c r="EF141">
        <v>2</v>
      </c>
      <c r="EG141" s="40">
        <f t="shared" si="102"/>
        <v>2.5974025974025976E-2</v>
      </c>
      <c r="EI141" s="40">
        <f t="shared" si="103"/>
        <v>0</v>
      </c>
      <c r="EJ141">
        <v>2</v>
      </c>
      <c r="EK141" s="41">
        <f t="shared" si="104"/>
        <v>2.0202020202020204E-2</v>
      </c>
      <c r="EM141" s="7"/>
      <c r="EN141" s="7"/>
      <c r="EO141" s="7" t="s">
        <v>95</v>
      </c>
      <c r="EP141" s="9">
        <v>1</v>
      </c>
      <c r="EQ141" s="9">
        <v>1</v>
      </c>
      <c r="ER141" s="9">
        <v>1</v>
      </c>
      <c r="ES141" s="12"/>
    </row>
    <row r="142" spans="81:149">
      <c r="CC142" s="33" t="s">
        <v>92</v>
      </c>
      <c r="CD142">
        <v>1</v>
      </c>
      <c r="CE142" s="40">
        <f t="shared" si="87"/>
        <v>1.2987012987012988E-2</v>
      </c>
      <c r="CG142" s="40">
        <f t="shared" si="88"/>
        <v>0</v>
      </c>
      <c r="CH142">
        <v>1</v>
      </c>
      <c r="CI142" s="41">
        <f t="shared" si="89"/>
        <v>1.0101010101010102E-2</v>
      </c>
      <c r="CL142" s="33" t="s">
        <v>102</v>
      </c>
      <c r="CM142">
        <v>1</v>
      </c>
      <c r="CN142" s="40">
        <f t="shared" si="90"/>
        <v>1.2987012987012988E-2</v>
      </c>
      <c r="CP142" s="40">
        <f t="shared" si="91"/>
        <v>0</v>
      </c>
      <c r="CQ142">
        <v>1</v>
      </c>
      <c r="CR142" s="41">
        <f t="shared" si="92"/>
        <v>1.0101010101010102E-2</v>
      </c>
      <c r="CU142" s="14" t="s">
        <v>131</v>
      </c>
      <c r="CV142" s="37"/>
      <c r="CW142" s="37">
        <v>2.2799999999999998</v>
      </c>
      <c r="CX142" s="37">
        <v>2.2799999999999998</v>
      </c>
      <c r="CY142" s="37"/>
      <c r="CZ142" s="37">
        <v>0</v>
      </c>
      <c r="DA142" s="37">
        <v>0</v>
      </c>
      <c r="DD142" s="33" t="s">
        <v>74</v>
      </c>
      <c r="DE142">
        <v>2</v>
      </c>
      <c r="DF142" s="40">
        <f t="shared" si="93"/>
        <v>2.5974025974025976E-2</v>
      </c>
      <c r="DH142" s="40">
        <f t="shared" si="94"/>
        <v>0</v>
      </c>
      <c r="DI142">
        <v>2</v>
      </c>
      <c r="DJ142" s="41">
        <f t="shared" si="95"/>
        <v>2.0202020202020204E-2</v>
      </c>
      <c r="DM142" s="16" t="s">
        <v>32</v>
      </c>
      <c r="DN142" s="17">
        <v>77</v>
      </c>
      <c r="DO142" s="40">
        <f t="shared" si="96"/>
        <v>1</v>
      </c>
      <c r="DP142" s="17">
        <v>22</v>
      </c>
      <c r="DQ142" s="40">
        <f t="shared" si="97"/>
        <v>1</v>
      </c>
      <c r="DR142" s="17">
        <v>99</v>
      </c>
      <c r="DS142" s="41">
        <f t="shared" si="98"/>
        <v>1</v>
      </c>
      <c r="DV142" s="34" t="s">
        <v>146</v>
      </c>
      <c r="DW142" s="35">
        <v>2</v>
      </c>
      <c r="DX142" s="40">
        <f t="shared" si="99"/>
        <v>2.5974025974025976E-2</v>
      </c>
      <c r="DY142" s="35"/>
      <c r="DZ142" s="40">
        <f t="shared" si="100"/>
        <v>0</v>
      </c>
      <c r="EA142" s="35">
        <v>2</v>
      </c>
      <c r="EB142" s="41">
        <f t="shared" si="101"/>
        <v>2.0202020202020204E-2</v>
      </c>
      <c r="EE142" s="34" t="s">
        <v>135</v>
      </c>
      <c r="EF142" s="35"/>
      <c r="EG142" s="40">
        <f t="shared" si="102"/>
        <v>0</v>
      </c>
      <c r="EH142" s="35">
        <v>3</v>
      </c>
      <c r="EI142" s="40">
        <f t="shared" si="103"/>
        <v>0.13636363636363635</v>
      </c>
      <c r="EJ142" s="35">
        <v>3</v>
      </c>
      <c r="EK142" s="41">
        <f t="shared" si="104"/>
        <v>3.0303030303030304E-2</v>
      </c>
      <c r="EM142" s="5"/>
      <c r="EN142" s="5"/>
      <c r="EO142" s="5"/>
      <c r="EP142" s="5"/>
      <c r="EQ142" s="5"/>
      <c r="ER142" s="5"/>
      <c r="ES142" s="5"/>
    </row>
    <row r="143" spans="81:149">
      <c r="CC143" s="34" t="s">
        <v>146</v>
      </c>
      <c r="CD143" s="35">
        <v>2</v>
      </c>
      <c r="CE143" s="40">
        <f t="shared" si="87"/>
        <v>2.5974025974025976E-2</v>
      </c>
      <c r="CF143" s="35"/>
      <c r="CG143" s="40">
        <f t="shared" si="88"/>
        <v>0</v>
      </c>
      <c r="CH143" s="35">
        <v>2</v>
      </c>
      <c r="CI143" s="41">
        <f t="shared" si="89"/>
        <v>2.0202020202020204E-2</v>
      </c>
      <c r="CL143" s="34" t="s">
        <v>131</v>
      </c>
      <c r="CM143" s="35"/>
      <c r="CN143" s="40">
        <f t="shared" si="90"/>
        <v>0</v>
      </c>
      <c r="CO143" s="35">
        <v>3</v>
      </c>
      <c r="CP143" s="40">
        <f t="shared" si="91"/>
        <v>0.13636363636363635</v>
      </c>
      <c r="CQ143" s="35">
        <v>3</v>
      </c>
      <c r="CR143" s="41">
        <f t="shared" si="92"/>
        <v>3.0303030303030304E-2</v>
      </c>
      <c r="CU143" s="14" t="s">
        <v>147</v>
      </c>
      <c r="CV143" s="37"/>
      <c r="CW143" s="37">
        <v>1.6</v>
      </c>
      <c r="CX143" s="37">
        <v>1.6</v>
      </c>
      <c r="CY143" s="37"/>
      <c r="CZ143" s="37">
        <v>0</v>
      </c>
      <c r="DA143" s="37">
        <v>0</v>
      </c>
      <c r="DD143" s="34" t="s">
        <v>148</v>
      </c>
      <c r="DE143" s="35">
        <v>1</v>
      </c>
      <c r="DF143" s="40">
        <f t="shared" si="93"/>
        <v>1.2987012987012988E-2</v>
      </c>
      <c r="DG143" s="35"/>
      <c r="DH143" s="40">
        <f t="shared" si="94"/>
        <v>0</v>
      </c>
      <c r="DI143" s="35">
        <v>1</v>
      </c>
      <c r="DJ143" s="41">
        <f t="shared" si="95"/>
        <v>1.0101010101010102E-2</v>
      </c>
      <c r="DV143" s="33" t="s">
        <v>74</v>
      </c>
      <c r="DW143">
        <v>2</v>
      </c>
      <c r="DX143" s="40">
        <f t="shared" si="99"/>
        <v>2.5974025974025976E-2</v>
      </c>
      <c r="DZ143" s="40">
        <f t="shared" si="100"/>
        <v>0</v>
      </c>
      <c r="EA143">
        <v>2</v>
      </c>
      <c r="EB143" s="41">
        <f t="shared" si="101"/>
        <v>2.0202020202020204E-2</v>
      </c>
      <c r="EE143" s="33" t="s">
        <v>103</v>
      </c>
      <c r="EG143" s="40">
        <f t="shared" si="102"/>
        <v>0</v>
      </c>
      <c r="EH143">
        <v>3</v>
      </c>
      <c r="EI143" s="40">
        <f t="shared" si="103"/>
        <v>0.13636363636363635</v>
      </c>
      <c r="EJ143">
        <v>3</v>
      </c>
      <c r="EK143" s="41">
        <f t="shared" si="104"/>
        <v>3.0303030303030304E-2</v>
      </c>
    </row>
    <row r="144" spans="81:149">
      <c r="CC144" s="33" t="s">
        <v>74</v>
      </c>
      <c r="CD144">
        <v>2</v>
      </c>
      <c r="CE144" s="40">
        <f t="shared" si="87"/>
        <v>2.5974025974025976E-2</v>
      </c>
      <c r="CG144" s="40">
        <f t="shared" si="88"/>
        <v>0</v>
      </c>
      <c r="CH144">
        <v>2</v>
      </c>
      <c r="CI144" s="41">
        <f t="shared" si="89"/>
        <v>2.0202020202020204E-2</v>
      </c>
      <c r="CL144" s="33" t="s">
        <v>75</v>
      </c>
      <c r="CN144" s="40">
        <f t="shared" si="90"/>
        <v>0</v>
      </c>
      <c r="CO144">
        <v>2</v>
      </c>
      <c r="CP144" s="40">
        <f t="shared" si="91"/>
        <v>9.0909090909090912E-2</v>
      </c>
      <c r="CQ144">
        <v>2</v>
      </c>
      <c r="CR144" s="41">
        <f t="shared" si="92"/>
        <v>2.0202020202020204E-2</v>
      </c>
      <c r="CU144" s="14" t="s">
        <v>137</v>
      </c>
      <c r="CV144" s="37">
        <v>4.12</v>
      </c>
      <c r="CW144" s="37"/>
      <c r="CX144" s="37">
        <v>4.12</v>
      </c>
      <c r="CY144" s="37">
        <v>0.57982756057296725</v>
      </c>
      <c r="CZ144" s="37"/>
      <c r="DA144" s="37">
        <v>0.57982756057296725</v>
      </c>
      <c r="DD144" s="33" t="s">
        <v>74</v>
      </c>
      <c r="DE144">
        <v>1</v>
      </c>
      <c r="DF144" s="40">
        <f t="shared" si="93"/>
        <v>1.2987012987012988E-2</v>
      </c>
      <c r="DH144" s="40">
        <f t="shared" si="94"/>
        <v>0</v>
      </c>
      <c r="DI144">
        <v>1</v>
      </c>
      <c r="DJ144" s="41">
        <f t="shared" si="95"/>
        <v>1.0101010101010102E-2</v>
      </c>
      <c r="DV144" s="34" t="s">
        <v>148</v>
      </c>
      <c r="DW144" s="35">
        <v>1</v>
      </c>
      <c r="DX144" s="40">
        <f t="shared" si="99"/>
        <v>1.2987012987012988E-2</v>
      </c>
      <c r="DY144" s="35"/>
      <c r="DZ144" s="40">
        <f t="shared" si="100"/>
        <v>0</v>
      </c>
      <c r="EA144" s="35">
        <v>1</v>
      </c>
      <c r="EB144" s="41">
        <f t="shared" si="101"/>
        <v>1.0101010101010102E-2</v>
      </c>
      <c r="EE144" s="34" t="s">
        <v>126</v>
      </c>
      <c r="EF144" s="35">
        <v>3</v>
      </c>
      <c r="EG144" s="40">
        <f t="shared" si="102"/>
        <v>3.896103896103896E-2</v>
      </c>
      <c r="EH144" s="35"/>
      <c r="EI144" s="40">
        <f t="shared" si="103"/>
        <v>0</v>
      </c>
      <c r="EJ144" s="35">
        <v>3</v>
      </c>
      <c r="EK144" s="41">
        <f t="shared" si="104"/>
        <v>3.0303030303030304E-2</v>
      </c>
    </row>
    <row r="145" spans="81:141">
      <c r="CC145" s="34" t="s">
        <v>148</v>
      </c>
      <c r="CD145" s="35">
        <v>1</v>
      </c>
      <c r="CE145" s="40">
        <f t="shared" si="87"/>
        <v>1.2987012987012988E-2</v>
      </c>
      <c r="CF145" s="35"/>
      <c r="CG145" s="40">
        <f t="shared" si="88"/>
        <v>0</v>
      </c>
      <c r="CH145" s="35">
        <v>1</v>
      </c>
      <c r="CI145" s="41">
        <f t="shared" si="89"/>
        <v>1.0101010101010102E-2</v>
      </c>
      <c r="CL145" s="33" t="s">
        <v>93</v>
      </c>
      <c r="CN145" s="40">
        <f t="shared" si="90"/>
        <v>0</v>
      </c>
      <c r="CO145">
        <v>1</v>
      </c>
      <c r="CP145" s="40">
        <f t="shared" si="91"/>
        <v>4.5454545454545456E-2</v>
      </c>
      <c r="CQ145">
        <v>1</v>
      </c>
      <c r="CR145" s="41">
        <f t="shared" si="92"/>
        <v>1.0101010101010102E-2</v>
      </c>
      <c r="CU145" s="14" t="s">
        <v>145</v>
      </c>
      <c r="CV145" s="37">
        <v>2.2000000000000002</v>
      </c>
      <c r="CW145" s="37"/>
      <c r="CX145" s="37">
        <v>2.2000000000000002</v>
      </c>
      <c r="CY145" s="37">
        <v>0</v>
      </c>
      <c r="CZ145" s="37"/>
      <c r="DA145" s="37">
        <v>0</v>
      </c>
      <c r="DD145" s="34" t="s">
        <v>149</v>
      </c>
      <c r="DE145" s="35">
        <v>3</v>
      </c>
      <c r="DF145" s="40">
        <f t="shared" si="93"/>
        <v>3.896103896103896E-2</v>
      </c>
      <c r="DG145" s="35"/>
      <c r="DH145" s="40">
        <f t="shared" si="94"/>
        <v>0</v>
      </c>
      <c r="DI145" s="35">
        <v>3</v>
      </c>
      <c r="DJ145" s="41">
        <f t="shared" si="95"/>
        <v>3.0303030303030304E-2</v>
      </c>
      <c r="DV145" s="33" t="s">
        <v>74</v>
      </c>
      <c r="DW145">
        <v>1</v>
      </c>
      <c r="DX145" s="40">
        <f t="shared" si="99"/>
        <v>1.2987012987012988E-2</v>
      </c>
      <c r="DZ145" s="40">
        <f t="shared" si="100"/>
        <v>0</v>
      </c>
      <c r="EA145">
        <v>1</v>
      </c>
      <c r="EB145" s="41">
        <f t="shared" si="101"/>
        <v>1.0101010101010102E-2</v>
      </c>
      <c r="EE145" s="33" t="s">
        <v>77</v>
      </c>
      <c r="EF145">
        <v>1</v>
      </c>
      <c r="EG145" s="40">
        <f t="shared" si="102"/>
        <v>1.2987012987012988E-2</v>
      </c>
      <c r="EI145" s="40">
        <f t="shared" si="103"/>
        <v>0</v>
      </c>
      <c r="EJ145">
        <v>1</v>
      </c>
      <c r="EK145" s="41">
        <f t="shared" si="104"/>
        <v>1.0101010101010102E-2</v>
      </c>
    </row>
    <row r="146" spans="81:141">
      <c r="CC146" s="33" t="s">
        <v>74</v>
      </c>
      <c r="CD146">
        <v>1</v>
      </c>
      <c r="CE146" s="40">
        <f t="shared" si="87"/>
        <v>1.2987012987012988E-2</v>
      </c>
      <c r="CG146" s="40">
        <f t="shared" si="88"/>
        <v>0</v>
      </c>
      <c r="CH146">
        <v>1</v>
      </c>
      <c r="CI146" s="41">
        <f t="shared" si="89"/>
        <v>1.0101010101010102E-2</v>
      </c>
      <c r="CL146" s="34" t="s">
        <v>147</v>
      </c>
      <c r="CM146" s="35"/>
      <c r="CN146" s="40">
        <f t="shared" si="90"/>
        <v>0</v>
      </c>
      <c r="CO146" s="35">
        <v>3</v>
      </c>
      <c r="CP146" s="40">
        <f t="shared" si="91"/>
        <v>0.13636363636363635</v>
      </c>
      <c r="CQ146" s="35">
        <v>3</v>
      </c>
      <c r="CR146" s="41">
        <f t="shared" si="92"/>
        <v>3.0303030303030304E-2</v>
      </c>
      <c r="CU146" s="14" t="s">
        <v>156</v>
      </c>
      <c r="CV146" s="37">
        <v>3.28</v>
      </c>
      <c r="CW146" s="37"/>
      <c r="CX146" s="37">
        <v>3.28</v>
      </c>
      <c r="CY146" s="37">
        <v>0</v>
      </c>
      <c r="CZ146" s="37"/>
      <c r="DA146" s="37">
        <v>0</v>
      </c>
      <c r="DD146" s="33" t="s">
        <v>74</v>
      </c>
      <c r="DE146">
        <v>2</v>
      </c>
      <c r="DF146" s="40">
        <f t="shared" si="93"/>
        <v>2.5974025974025976E-2</v>
      </c>
      <c r="DH146" s="40">
        <f t="shared" si="94"/>
        <v>0</v>
      </c>
      <c r="DI146">
        <v>2</v>
      </c>
      <c r="DJ146" s="41">
        <f t="shared" si="95"/>
        <v>2.0202020202020204E-2</v>
      </c>
      <c r="DV146" s="34" t="s">
        <v>149</v>
      </c>
      <c r="DW146" s="35">
        <v>3</v>
      </c>
      <c r="DX146" s="40">
        <f t="shared" si="99"/>
        <v>3.896103896103896E-2</v>
      </c>
      <c r="DY146" s="35"/>
      <c r="DZ146" s="40">
        <f t="shared" si="100"/>
        <v>0</v>
      </c>
      <c r="EA146" s="35">
        <v>3</v>
      </c>
      <c r="EB146" s="41">
        <f t="shared" si="101"/>
        <v>3.0303030303030304E-2</v>
      </c>
      <c r="EE146" s="33" t="s">
        <v>111</v>
      </c>
      <c r="EF146">
        <v>2</v>
      </c>
      <c r="EG146" s="40">
        <f t="shared" si="102"/>
        <v>2.5974025974025976E-2</v>
      </c>
      <c r="EI146" s="40">
        <f t="shared" si="103"/>
        <v>0</v>
      </c>
      <c r="EJ146">
        <v>2</v>
      </c>
      <c r="EK146" s="41">
        <f t="shared" si="104"/>
        <v>2.0202020202020204E-2</v>
      </c>
    </row>
    <row r="147" spans="81:141">
      <c r="CC147" s="34" t="s">
        <v>149</v>
      </c>
      <c r="CD147" s="35">
        <v>3</v>
      </c>
      <c r="CE147" s="40">
        <f t="shared" si="87"/>
        <v>3.896103896103896E-2</v>
      </c>
      <c r="CF147" s="35"/>
      <c r="CG147" s="40">
        <f t="shared" si="88"/>
        <v>0</v>
      </c>
      <c r="CH147" s="35">
        <v>3</v>
      </c>
      <c r="CI147" s="41">
        <f t="shared" si="89"/>
        <v>3.0303030303030304E-2</v>
      </c>
      <c r="CL147" s="33" t="s">
        <v>75</v>
      </c>
      <c r="CN147" s="40">
        <f t="shared" si="90"/>
        <v>0</v>
      </c>
      <c r="CO147">
        <v>1</v>
      </c>
      <c r="CP147" s="40">
        <f t="shared" si="91"/>
        <v>4.5454545454545456E-2</v>
      </c>
      <c r="CQ147">
        <v>1</v>
      </c>
      <c r="CR147" s="41">
        <f t="shared" si="92"/>
        <v>1.0101010101010102E-2</v>
      </c>
      <c r="CU147" s="14" t="s">
        <v>162</v>
      </c>
      <c r="CV147" s="37"/>
      <c r="CW147" s="37">
        <v>2.61</v>
      </c>
      <c r="CX147" s="37">
        <v>2.61</v>
      </c>
      <c r="CY147" s="37"/>
      <c r="CZ147" s="37">
        <v>0</v>
      </c>
      <c r="DA147" s="37">
        <v>0</v>
      </c>
      <c r="DD147" s="33" t="s">
        <v>92</v>
      </c>
      <c r="DE147">
        <v>1</v>
      </c>
      <c r="DF147" s="40">
        <f t="shared" si="93"/>
        <v>1.2987012987012988E-2</v>
      </c>
      <c r="DH147" s="40">
        <f t="shared" si="94"/>
        <v>0</v>
      </c>
      <c r="DI147">
        <v>1</v>
      </c>
      <c r="DJ147" s="41">
        <f t="shared" si="95"/>
        <v>1.0101010101010102E-2</v>
      </c>
      <c r="DV147" s="33" t="s">
        <v>74</v>
      </c>
      <c r="DW147">
        <v>2</v>
      </c>
      <c r="DX147" s="40">
        <f t="shared" si="99"/>
        <v>2.5974025974025976E-2</v>
      </c>
      <c r="DZ147" s="40">
        <f t="shared" si="100"/>
        <v>0</v>
      </c>
      <c r="EA147">
        <v>2</v>
      </c>
      <c r="EB147" s="41">
        <f t="shared" si="101"/>
        <v>2.0202020202020204E-2</v>
      </c>
      <c r="EE147" s="34" t="s">
        <v>153</v>
      </c>
      <c r="EF147" s="35"/>
      <c r="EG147" s="40">
        <f t="shared" si="102"/>
        <v>0</v>
      </c>
      <c r="EH147" s="35">
        <v>3</v>
      </c>
      <c r="EI147" s="40">
        <f t="shared" si="103"/>
        <v>0.13636363636363635</v>
      </c>
      <c r="EJ147" s="35">
        <v>3</v>
      </c>
      <c r="EK147" s="41">
        <f t="shared" si="104"/>
        <v>3.0303030303030304E-2</v>
      </c>
    </row>
    <row r="148" spans="81:141">
      <c r="CC148" s="33" t="s">
        <v>74</v>
      </c>
      <c r="CD148">
        <v>2</v>
      </c>
      <c r="CE148" s="40">
        <f t="shared" si="87"/>
        <v>2.5974025974025976E-2</v>
      </c>
      <c r="CG148" s="40">
        <f t="shared" si="88"/>
        <v>0</v>
      </c>
      <c r="CH148">
        <v>2</v>
      </c>
      <c r="CI148" s="41">
        <f t="shared" si="89"/>
        <v>2.0202020202020204E-2</v>
      </c>
      <c r="CL148" s="33" t="s">
        <v>93</v>
      </c>
      <c r="CN148" s="40">
        <f t="shared" si="90"/>
        <v>0</v>
      </c>
      <c r="CO148">
        <v>2</v>
      </c>
      <c r="CP148" s="40">
        <f t="shared" si="91"/>
        <v>9.0909090909090912E-2</v>
      </c>
      <c r="CQ148">
        <v>2</v>
      </c>
      <c r="CR148" s="41">
        <f t="shared" si="92"/>
        <v>2.0202020202020204E-2</v>
      </c>
      <c r="CU148" s="14" t="s">
        <v>151</v>
      </c>
      <c r="CV148" s="37"/>
      <c r="CW148" s="37"/>
      <c r="CX148" s="37"/>
      <c r="CY148" s="37"/>
      <c r="CZ148" s="37"/>
      <c r="DA148" s="37"/>
      <c r="DD148" s="34" t="s">
        <v>112</v>
      </c>
      <c r="DE148" s="35">
        <v>2</v>
      </c>
      <c r="DF148" s="40">
        <f t="shared" si="93"/>
        <v>2.5974025974025976E-2</v>
      </c>
      <c r="DG148" s="35"/>
      <c r="DH148" s="40">
        <f t="shared" si="94"/>
        <v>0</v>
      </c>
      <c r="DI148" s="35">
        <v>2</v>
      </c>
      <c r="DJ148" s="41">
        <f t="shared" si="95"/>
        <v>2.0202020202020204E-2</v>
      </c>
      <c r="DV148" s="33" t="s">
        <v>92</v>
      </c>
      <c r="DW148">
        <v>1</v>
      </c>
      <c r="DX148" s="40">
        <f t="shared" si="99"/>
        <v>1.2987012987012988E-2</v>
      </c>
      <c r="DZ148" s="40">
        <f t="shared" si="100"/>
        <v>0</v>
      </c>
      <c r="EA148">
        <v>1</v>
      </c>
      <c r="EB148" s="41">
        <f t="shared" si="101"/>
        <v>1.0101010101010102E-2</v>
      </c>
      <c r="EE148" s="33" t="s">
        <v>103</v>
      </c>
      <c r="EG148" s="40">
        <f t="shared" si="102"/>
        <v>0</v>
      </c>
      <c r="EH148">
        <v>3</v>
      </c>
      <c r="EI148" s="40">
        <f t="shared" si="103"/>
        <v>0.13636363636363635</v>
      </c>
      <c r="EJ148">
        <v>3</v>
      </c>
      <c r="EK148" s="41">
        <f t="shared" si="104"/>
        <v>3.0303030303030304E-2</v>
      </c>
    </row>
    <row r="149" spans="81:141">
      <c r="CC149" s="33" t="s">
        <v>92</v>
      </c>
      <c r="CD149">
        <v>1</v>
      </c>
      <c r="CE149" s="40">
        <f t="shared" si="87"/>
        <v>1.2987012987012988E-2</v>
      </c>
      <c r="CG149" s="40">
        <f t="shared" si="88"/>
        <v>0</v>
      </c>
      <c r="CH149">
        <v>1</v>
      </c>
      <c r="CI149" s="41">
        <f t="shared" si="89"/>
        <v>1.0101010101010102E-2</v>
      </c>
      <c r="CL149" s="34" t="s">
        <v>137</v>
      </c>
      <c r="CM149" s="35">
        <v>5</v>
      </c>
      <c r="CN149" s="40">
        <f t="shared" si="90"/>
        <v>6.4935064935064929E-2</v>
      </c>
      <c r="CO149" s="35"/>
      <c r="CP149" s="40">
        <f t="shared" si="91"/>
        <v>0</v>
      </c>
      <c r="CQ149" s="35">
        <v>5</v>
      </c>
      <c r="CR149" s="41">
        <f t="shared" si="92"/>
        <v>5.0505050505050504E-2</v>
      </c>
      <c r="CT149" s="42" t="s">
        <v>190</v>
      </c>
      <c r="CU149" s="14">
        <v>12</v>
      </c>
      <c r="CV149" s="37">
        <v>3.2240000000000002</v>
      </c>
      <c r="CW149" s="37"/>
      <c r="CX149" s="37">
        <v>3.2240000000000002</v>
      </c>
      <c r="CY149" s="37">
        <v>2.190890230019733E-2</v>
      </c>
      <c r="CZ149" s="37"/>
      <c r="DA149" s="37">
        <v>2.190890230019733E-2</v>
      </c>
      <c r="DD149" s="33" t="s">
        <v>74</v>
      </c>
      <c r="DE149">
        <v>1</v>
      </c>
      <c r="DF149" s="40">
        <f t="shared" si="93"/>
        <v>1.2987012987012988E-2</v>
      </c>
      <c r="DH149" s="40">
        <f t="shared" si="94"/>
        <v>0</v>
      </c>
      <c r="DI149">
        <v>1</v>
      </c>
      <c r="DJ149" s="41">
        <f t="shared" si="95"/>
        <v>1.0101010101010102E-2</v>
      </c>
      <c r="DV149" s="34" t="s">
        <v>112</v>
      </c>
      <c r="DW149" s="35">
        <v>2</v>
      </c>
      <c r="DX149" s="40">
        <f t="shared" si="99"/>
        <v>2.5974025974025976E-2</v>
      </c>
      <c r="DY149" s="35"/>
      <c r="DZ149" s="40">
        <f t="shared" si="100"/>
        <v>0</v>
      </c>
      <c r="EA149" s="35">
        <v>2</v>
      </c>
      <c r="EB149" s="41">
        <f t="shared" si="101"/>
        <v>2.0202020202020204E-2</v>
      </c>
      <c r="EE149" s="34" t="s">
        <v>142</v>
      </c>
      <c r="EF149" s="35">
        <v>2</v>
      </c>
      <c r="EG149" s="40">
        <f t="shared" si="102"/>
        <v>2.5974025974025976E-2</v>
      </c>
      <c r="EH149" s="35"/>
      <c r="EI149" s="40">
        <f t="shared" si="103"/>
        <v>0</v>
      </c>
      <c r="EJ149" s="35">
        <v>2</v>
      </c>
      <c r="EK149" s="41">
        <f t="shared" si="104"/>
        <v>2.0202020202020204E-2</v>
      </c>
    </row>
    <row r="150" spans="81:141">
      <c r="CC150" s="34" t="s">
        <v>112</v>
      </c>
      <c r="CD150" s="35">
        <v>2</v>
      </c>
      <c r="CE150" s="40">
        <f t="shared" si="87"/>
        <v>2.5974025974025976E-2</v>
      </c>
      <c r="CF150" s="35"/>
      <c r="CG150" s="40">
        <f t="shared" si="88"/>
        <v>0</v>
      </c>
      <c r="CH150" s="35">
        <v>2</v>
      </c>
      <c r="CI150" s="41">
        <f t="shared" si="89"/>
        <v>2.0202020202020204E-2</v>
      </c>
      <c r="CL150" s="33" t="s">
        <v>75</v>
      </c>
      <c r="CM150">
        <v>3</v>
      </c>
      <c r="CN150" s="40">
        <f t="shared" si="90"/>
        <v>3.896103896103896E-2</v>
      </c>
      <c r="CP150" s="40">
        <f t="shared" si="91"/>
        <v>0</v>
      </c>
      <c r="CQ150">
        <v>3</v>
      </c>
      <c r="CR150" s="41">
        <f t="shared" si="92"/>
        <v>3.0303030303030304E-2</v>
      </c>
      <c r="CU150" s="14">
        <v>14</v>
      </c>
      <c r="CV150" s="37">
        <v>2.4300000000000002</v>
      </c>
      <c r="CW150" s="37"/>
      <c r="CX150" s="37">
        <v>2.4300000000000002</v>
      </c>
      <c r="CY150" s="37">
        <v>0</v>
      </c>
      <c r="CZ150" s="37"/>
      <c r="DA150" s="37">
        <v>0</v>
      </c>
      <c r="DD150" s="33" t="s">
        <v>92</v>
      </c>
      <c r="DE150">
        <v>1</v>
      </c>
      <c r="DF150" s="40">
        <f t="shared" si="93"/>
        <v>1.2987012987012988E-2</v>
      </c>
      <c r="DH150" s="40">
        <f t="shared" si="94"/>
        <v>0</v>
      </c>
      <c r="DI150">
        <v>1</v>
      </c>
      <c r="DJ150" s="41">
        <f t="shared" si="95"/>
        <v>1.0101010101010102E-2</v>
      </c>
      <c r="DV150" s="33" t="s">
        <v>74</v>
      </c>
      <c r="DW150">
        <v>1</v>
      </c>
      <c r="DX150" s="40">
        <f t="shared" si="99"/>
        <v>1.2987012987012988E-2</v>
      </c>
      <c r="DZ150" s="40">
        <f t="shared" si="100"/>
        <v>0</v>
      </c>
      <c r="EA150">
        <v>1</v>
      </c>
      <c r="EB150" s="41">
        <f t="shared" si="101"/>
        <v>1.0101010101010102E-2</v>
      </c>
      <c r="EE150" s="33" t="s">
        <v>77</v>
      </c>
      <c r="EF150">
        <v>1</v>
      </c>
      <c r="EG150" s="40">
        <f t="shared" si="102"/>
        <v>1.2987012987012988E-2</v>
      </c>
      <c r="EI150" s="40">
        <f t="shared" si="103"/>
        <v>0</v>
      </c>
      <c r="EJ150">
        <v>1</v>
      </c>
      <c r="EK150" s="41">
        <f t="shared" si="104"/>
        <v>1.0101010101010102E-2</v>
      </c>
    </row>
    <row r="151" spans="81:141">
      <c r="CC151" s="33" t="s">
        <v>74</v>
      </c>
      <c r="CD151">
        <v>1</v>
      </c>
      <c r="CE151" s="40">
        <f t="shared" si="87"/>
        <v>1.2987012987012988E-2</v>
      </c>
      <c r="CG151" s="40">
        <f t="shared" si="88"/>
        <v>0</v>
      </c>
      <c r="CH151">
        <v>1</v>
      </c>
      <c r="CI151" s="41">
        <f t="shared" si="89"/>
        <v>1.0101010101010102E-2</v>
      </c>
      <c r="CL151" s="33" t="s">
        <v>93</v>
      </c>
      <c r="CM151">
        <v>2</v>
      </c>
      <c r="CN151" s="40">
        <f t="shared" si="90"/>
        <v>2.5974025974025976E-2</v>
      </c>
      <c r="CP151" s="40">
        <f t="shared" si="91"/>
        <v>0</v>
      </c>
      <c r="CQ151">
        <v>2</v>
      </c>
      <c r="CR151" s="41">
        <f t="shared" si="92"/>
        <v>2.0202020202020204E-2</v>
      </c>
      <c r="CU151" s="14">
        <v>22</v>
      </c>
      <c r="CV151" s="37">
        <v>3.34</v>
      </c>
      <c r="CW151" s="37"/>
      <c r="CX151" s="37">
        <v>3.34</v>
      </c>
      <c r="CY151" s="37">
        <v>1.2297560733739028</v>
      </c>
      <c r="CZ151" s="37"/>
      <c r="DA151" s="37">
        <v>1.2297560733739028</v>
      </c>
      <c r="DD151" s="34" t="s">
        <v>135</v>
      </c>
      <c r="DE151" s="35"/>
      <c r="DF151" s="40">
        <f t="shared" si="93"/>
        <v>0</v>
      </c>
      <c r="DG151" s="35">
        <v>3</v>
      </c>
      <c r="DH151" s="40">
        <f t="shared" si="94"/>
        <v>0.13636363636363635</v>
      </c>
      <c r="DI151" s="35">
        <v>3</v>
      </c>
      <c r="DJ151" s="41">
        <f t="shared" si="95"/>
        <v>3.0303030303030304E-2</v>
      </c>
      <c r="DV151" s="33" t="s">
        <v>92</v>
      </c>
      <c r="DW151">
        <v>1</v>
      </c>
      <c r="DX151" s="40">
        <f t="shared" si="99"/>
        <v>1.2987012987012988E-2</v>
      </c>
      <c r="DZ151" s="40">
        <f t="shared" si="100"/>
        <v>0</v>
      </c>
      <c r="EA151">
        <v>1</v>
      </c>
      <c r="EB151" s="41">
        <f t="shared" si="101"/>
        <v>1.0101010101010102E-2</v>
      </c>
      <c r="EE151" s="33" t="s">
        <v>103</v>
      </c>
      <c r="EF151">
        <v>1</v>
      </c>
      <c r="EG151" s="40">
        <f t="shared" si="102"/>
        <v>1.2987012987012988E-2</v>
      </c>
      <c r="EI151" s="40">
        <f t="shared" si="103"/>
        <v>0</v>
      </c>
      <c r="EJ151">
        <v>1</v>
      </c>
      <c r="EK151" s="41">
        <f t="shared" si="104"/>
        <v>1.0101010101010102E-2</v>
      </c>
    </row>
    <row r="152" spans="81:141">
      <c r="CC152" s="33" t="s">
        <v>92</v>
      </c>
      <c r="CD152">
        <v>1</v>
      </c>
      <c r="CE152" s="40">
        <f t="shared" si="87"/>
        <v>1.2987012987012988E-2</v>
      </c>
      <c r="CG152" s="40">
        <f t="shared" si="88"/>
        <v>0</v>
      </c>
      <c r="CH152">
        <v>1</v>
      </c>
      <c r="CI152" s="41">
        <f t="shared" si="89"/>
        <v>1.0101010101010102E-2</v>
      </c>
      <c r="CL152" s="34" t="s">
        <v>145</v>
      </c>
      <c r="CM152" s="35">
        <v>2</v>
      </c>
      <c r="CN152" s="40">
        <f t="shared" si="90"/>
        <v>2.5974025974025976E-2</v>
      </c>
      <c r="CO152" s="35"/>
      <c r="CP152" s="40">
        <f t="shared" si="91"/>
        <v>0</v>
      </c>
      <c r="CQ152" s="35">
        <v>2</v>
      </c>
      <c r="CR152" s="41">
        <f t="shared" si="92"/>
        <v>2.0202020202020204E-2</v>
      </c>
      <c r="CU152" s="14">
        <v>23</v>
      </c>
      <c r="CV152" s="37">
        <v>2.17</v>
      </c>
      <c r="CW152" s="37"/>
      <c r="CX152" s="37">
        <v>2.17</v>
      </c>
      <c r="CY152" s="37">
        <v>0</v>
      </c>
      <c r="CZ152" s="37"/>
      <c r="DA152" s="37">
        <v>0</v>
      </c>
      <c r="DD152" s="33" t="s">
        <v>74</v>
      </c>
      <c r="DF152" s="40">
        <f t="shared" si="93"/>
        <v>0</v>
      </c>
      <c r="DG152">
        <v>2</v>
      </c>
      <c r="DH152" s="40">
        <f t="shared" si="94"/>
        <v>9.0909090909090912E-2</v>
      </c>
      <c r="DI152">
        <v>1</v>
      </c>
      <c r="DJ152" s="41">
        <f t="shared" si="95"/>
        <v>1.0101010101010102E-2</v>
      </c>
      <c r="DV152" s="34" t="s">
        <v>135</v>
      </c>
      <c r="DW152" s="35"/>
      <c r="DX152" s="40">
        <f t="shared" si="99"/>
        <v>0</v>
      </c>
      <c r="DY152" s="35">
        <v>3</v>
      </c>
      <c r="DZ152" s="40">
        <f t="shared" si="100"/>
        <v>0.13636363636363635</v>
      </c>
      <c r="EA152" s="35">
        <v>3</v>
      </c>
      <c r="EB152" s="41">
        <f t="shared" si="101"/>
        <v>3.0303030303030304E-2</v>
      </c>
      <c r="EE152" s="34" t="s">
        <v>131</v>
      </c>
      <c r="EF152" s="35"/>
      <c r="EG152" s="40">
        <f t="shared" si="102"/>
        <v>0</v>
      </c>
      <c r="EH152" s="35">
        <v>3</v>
      </c>
      <c r="EI152" s="40">
        <f t="shared" si="103"/>
        <v>0.13636363636363635</v>
      </c>
      <c r="EJ152" s="35">
        <v>3</v>
      </c>
      <c r="EK152" s="41">
        <f t="shared" si="104"/>
        <v>3.0303030303030304E-2</v>
      </c>
    </row>
    <row r="153" spans="81:141">
      <c r="CC153" s="34" t="s">
        <v>135</v>
      </c>
      <c r="CD153" s="35"/>
      <c r="CE153" s="40">
        <f t="shared" si="87"/>
        <v>0</v>
      </c>
      <c r="CF153" s="35">
        <v>3</v>
      </c>
      <c r="CG153" s="40">
        <f t="shared" si="88"/>
        <v>0.13636363636363635</v>
      </c>
      <c r="CH153" s="35">
        <v>3</v>
      </c>
      <c r="CI153" s="41">
        <f t="shared" si="89"/>
        <v>3.0303030303030304E-2</v>
      </c>
      <c r="CL153" s="33" t="s">
        <v>93</v>
      </c>
      <c r="CM153">
        <v>1</v>
      </c>
      <c r="CN153" s="40">
        <f t="shared" si="90"/>
        <v>1.2987012987012988E-2</v>
      </c>
      <c r="CP153" s="40">
        <f t="shared" si="91"/>
        <v>0</v>
      </c>
      <c r="CQ153">
        <v>1</v>
      </c>
      <c r="CR153" s="41">
        <f t="shared" si="92"/>
        <v>1.0101010101010102E-2</v>
      </c>
      <c r="CU153" s="14">
        <v>24</v>
      </c>
      <c r="CV153" s="37">
        <v>3.09</v>
      </c>
      <c r="CW153" s="37"/>
      <c r="CX153" s="37">
        <v>3.09</v>
      </c>
      <c r="CY153" s="37">
        <v>0</v>
      </c>
      <c r="CZ153" s="37"/>
      <c r="DA153" s="37">
        <v>0</v>
      </c>
      <c r="DD153" s="33" t="s">
        <v>92</v>
      </c>
      <c r="DF153" s="40">
        <f t="shared" si="93"/>
        <v>0</v>
      </c>
      <c r="DG153">
        <v>1</v>
      </c>
      <c r="DH153" s="40">
        <f t="shared" si="94"/>
        <v>4.5454545454545456E-2</v>
      </c>
      <c r="DI153">
        <v>1</v>
      </c>
      <c r="DJ153" s="41">
        <f t="shared" si="95"/>
        <v>1.0101010101010102E-2</v>
      </c>
      <c r="DV153" s="33" t="s">
        <v>74</v>
      </c>
      <c r="DX153" s="40">
        <f t="shared" si="99"/>
        <v>0</v>
      </c>
      <c r="DY153">
        <v>2</v>
      </c>
      <c r="DZ153" s="40">
        <f t="shared" si="100"/>
        <v>9.0909090909090912E-2</v>
      </c>
      <c r="EA153">
        <v>2</v>
      </c>
      <c r="EB153" s="41">
        <f t="shared" si="101"/>
        <v>2.0202020202020204E-2</v>
      </c>
      <c r="EE153" s="33" t="s">
        <v>77</v>
      </c>
      <c r="EG153" s="40">
        <f t="shared" si="102"/>
        <v>0</v>
      </c>
      <c r="EH153">
        <v>1</v>
      </c>
      <c r="EI153" s="40">
        <f t="shared" si="103"/>
        <v>4.5454545454545456E-2</v>
      </c>
      <c r="EJ153">
        <v>1</v>
      </c>
      <c r="EK153" s="41">
        <f t="shared" si="104"/>
        <v>1.0101010101010102E-2</v>
      </c>
    </row>
    <row r="154" spans="81:141">
      <c r="CC154" s="33" t="s">
        <v>74</v>
      </c>
      <c r="CE154" s="40">
        <f t="shared" si="87"/>
        <v>0</v>
      </c>
      <c r="CF154">
        <v>2</v>
      </c>
      <c r="CG154" s="40">
        <f t="shared" si="88"/>
        <v>9.0909090909090912E-2</v>
      </c>
      <c r="CH154">
        <v>2</v>
      </c>
      <c r="CI154" s="41">
        <f t="shared" si="89"/>
        <v>2.0202020202020204E-2</v>
      </c>
      <c r="CL154" s="33" t="s">
        <v>102</v>
      </c>
      <c r="CM154">
        <v>1</v>
      </c>
      <c r="CN154" s="40">
        <f t="shared" si="90"/>
        <v>1.2987012987012988E-2</v>
      </c>
      <c r="CP154" s="40">
        <f t="shared" si="91"/>
        <v>0</v>
      </c>
      <c r="CQ154">
        <v>1</v>
      </c>
      <c r="CR154" s="41">
        <f t="shared" si="92"/>
        <v>1.0101010101010102E-2</v>
      </c>
      <c r="CU154" s="14">
        <v>31</v>
      </c>
      <c r="CV154" s="37"/>
      <c r="CW154" s="37"/>
      <c r="CX154" s="37"/>
      <c r="CY154" s="37"/>
      <c r="CZ154" s="37"/>
      <c r="DA154" s="37"/>
      <c r="DD154" s="34" t="s">
        <v>126</v>
      </c>
      <c r="DE154" s="35">
        <v>3</v>
      </c>
      <c r="DF154" s="40">
        <f t="shared" si="93"/>
        <v>3.896103896103896E-2</v>
      </c>
      <c r="DG154" s="35"/>
      <c r="DH154" s="40">
        <f t="shared" si="94"/>
        <v>0</v>
      </c>
      <c r="DI154" s="35">
        <v>3</v>
      </c>
      <c r="DJ154" s="41">
        <f t="shared" si="95"/>
        <v>3.0303030303030304E-2</v>
      </c>
      <c r="DV154" s="33" t="s">
        <v>92</v>
      </c>
      <c r="DX154" s="40">
        <f t="shared" si="99"/>
        <v>0</v>
      </c>
      <c r="DY154">
        <v>1</v>
      </c>
      <c r="DZ154" s="40">
        <f t="shared" si="100"/>
        <v>4.5454545454545456E-2</v>
      </c>
      <c r="EA154">
        <v>1</v>
      </c>
      <c r="EB154" s="41">
        <f t="shared" si="101"/>
        <v>1.0101010101010102E-2</v>
      </c>
      <c r="EE154" s="33" t="s">
        <v>94</v>
      </c>
      <c r="EG154" s="40">
        <f t="shared" si="102"/>
        <v>0</v>
      </c>
      <c r="EH154">
        <v>1</v>
      </c>
      <c r="EI154" s="40">
        <f t="shared" si="103"/>
        <v>4.5454545454545456E-2</v>
      </c>
      <c r="EJ154">
        <v>1</v>
      </c>
      <c r="EK154" s="41">
        <f t="shared" si="104"/>
        <v>1.0101010101010102E-2</v>
      </c>
    </row>
    <row r="155" spans="81:141">
      <c r="CC155" s="33" t="s">
        <v>92</v>
      </c>
      <c r="CE155" s="40">
        <f t="shared" si="87"/>
        <v>0</v>
      </c>
      <c r="CF155">
        <v>1</v>
      </c>
      <c r="CG155" s="40">
        <f t="shared" si="88"/>
        <v>4.5454545454545456E-2</v>
      </c>
      <c r="CH155">
        <v>1</v>
      </c>
      <c r="CI155" s="41">
        <f t="shared" si="89"/>
        <v>1.0101010101010102E-2</v>
      </c>
      <c r="CL155" s="34" t="s">
        <v>156</v>
      </c>
      <c r="CM155" s="35">
        <v>3</v>
      </c>
      <c r="CN155" s="40">
        <f t="shared" si="90"/>
        <v>3.896103896103896E-2</v>
      </c>
      <c r="CO155" s="35"/>
      <c r="CP155" s="40">
        <f t="shared" si="91"/>
        <v>0</v>
      </c>
      <c r="CQ155" s="35">
        <v>3</v>
      </c>
      <c r="CR155" s="41">
        <f t="shared" si="92"/>
        <v>3.0303030303030304E-2</v>
      </c>
      <c r="CU155" s="14">
        <v>32</v>
      </c>
      <c r="CV155" s="37">
        <v>4.03</v>
      </c>
      <c r="CW155" s="37"/>
      <c r="CX155" s="37">
        <v>4.03</v>
      </c>
      <c r="CY155" s="37">
        <v>0</v>
      </c>
      <c r="CZ155" s="37"/>
      <c r="DA155" s="37">
        <v>0</v>
      </c>
      <c r="DD155" s="33" t="s">
        <v>74</v>
      </c>
      <c r="DE155">
        <v>1</v>
      </c>
      <c r="DF155" s="40">
        <f t="shared" si="93"/>
        <v>1.2987012987012988E-2</v>
      </c>
      <c r="DH155" s="40">
        <f t="shared" si="94"/>
        <v>0</v>
      </c>
      <c r="DI155">
        <v>1</v>
      </c>
      <c r="DJ155" s="41">
        <f t="shared" si="95"/>
        <v>1.0101010101010102E-2</v>
      </c>
      <c r="DV155" s="34" t="s">
        <v>126</v>
      </c>
      <c r="DW155" s="35">
        <v>3</v>
      </c>
      <c r="DX155" s="40">
        <f t="shared" si="99"/>
        <v>3.896103896103896E-2</v>
      </c>
      <c r="DY155" s="35"/>
      <c r="DZ155" s="40">
        <f t="shared" si="100"/>
        <v>0</v>
      </c>
      <c r="EA155" s="35">
        <v>3</v>
      </c>
      <c r="EB155" s="41">
        <f t="shared" si="101"/>
        <v>3.0303030303030304E-2</v>
      </c>
      <c r="EE155" s="33" t="s">
        <v>111</v>
      </c>
      <c r="EG155" s="40">
        <f t="shared" si="102"/>
        <v>0</v>
      </c>
      <c r="EH155">
        <v>1</v>
      </c>
      <c r="EI155" s="40">
        <f t="shared" si="103"/>
        <v>4.5454545454545456E-2</v>
      </c>
      <c r="EJ155">
        <v>1</v>
      </c>
      <c r="EK155" s="41">
        <f t="shared" si="104"/>
        <v>1.0101010101010102E-2</v>
      </c>
    </row>
    <row r="156" spans="81:141">
      <c r="CC156" s="34" t="s">
        <v>126</v>
      </c>
      <c r="CD156" s="35">
        <v>3</v>
      </c>
      <c r="CE156" s="40">
        <f t="shared" si="87"/>
        <v>3.896103896103896E-2</v>
      </c>
      <c r="CF156" s="35"/>
      <c r="CG156" s="40">
        <f t="shared" si="88"/>
        <v>0</v>
      </c>
      <c r="CH156" s="35">
        <v>3</v>
      </c>
      <c r="CI156" s="41">
        <f t="shared" si="89"/>
        <v>3.0303030303030304E-2</v>
      </c>
      <c r="CL156" s="33" t="s">
        <v>75</v>
      </c>
      <c r="CM156">
        <v>2</v>
      </c>
      <c r="CN156" s="40">
        <f t="shared" si="90"/>
        <v>2.5974025974025976E-2</v>
      </c>
      <c r="CP156" s="40">
        <f t="shared" si="91"/>
        <v>0</v>
      </c>
      <c r="CQ156">
        <v>2</v>
      </c>
      <c r="CR156" s="41">
        <f t="shared" si="92"/>
        <v>2.0202020202020204E-2</v>
      </c>
      <c r="CU156" s="14">
        <v>34</v>
      </c>
      <c r="CV156" s="37">
        <v>2.58</v>
      </c>
      <c r="CW156" s="37"/>
      <c r="CX156" s="37">
        <v>2.58</v>
      </c>
      <c r="CY156" s="37">
        <v>0</v>
      </c>
      <c r="CZ156" s="37"/>
      <c r="DA156" s="37">
        <v>0</v>
      </c>
      <c r="DD156" s="33" t="s">
        <v>92</v>
      </c>
      <c r="DE156">
        <v>1</v>
      </c>
      <c r="DF156" s="40">
        <f t="shared" si="93"/>
        <v>1.2987012987012988E-2</v>
      </c>
      <c r="DH156" s="40">
        <f t="shared" si="94"/>
        <v>0</v>
      </c>
      <c r="DI156">
        <v>1</v>
      </c>
      <c r="DJ156" s="41">
        <f t="shared" si="95"/>
        <v>1.0101010101010102E-2</v>
      </c>
      <c r="DV156" s="33" t="s">
        <v>74</v>
      </c>
      <c r="DW156">
        <v>1</v>
      </c>
      <c r="DX156" s="40">
        <f t="shared" si="99"/>
        <v>1.2987012987012988E-2</v>
      </c>
      <c r="DZ156" s="40">
        <f t="shared" si="100"/>
        <v>0</v>
      </c>
      <c r="EA156">
        <v>1</v>
      </c>
      <c r="EB156" s="41">
        <f t="shared" si="101"/>
        <v>1.0101010101010102E-2</v>
      </c>
      <c r="EE156" s="34" t="s">
        <v>147</v>
      </c>
      <c r="EF156" s="35"/>
      <c r="EG156" s="40">
        <f t="shared" si="102"/>
        <v>0</v>
      </c>
      <c r="EH156" s="35">
        <v>3</v>
      </c>
      <c r="EI156" s="40">
        <f t="shared" si="103"/>
        <v>0.13636363636363635</v>
      </c>
      <c r="EJ156" s="35">
        <v>3</v>
      </c>
      <c r="EK156" s="41">
        <f t="shared" si="104"/>
        <v>3.0303030303030304E-2</v>
      </c>
    </row>
    <row r="157" spans="81:141">
      <c r="CC157" s="33" t="s">
        <v>74</v>
      </c>
      <c r="CD157">
        <v>1</v>
      </c>
      <c r="CE157" s="40">
        <f t="shared" si="87"/>
        <v>1.2987012987012988E-2</v>
      </c>
      <c r="CG157" s="40">
        <f t="shared" si="88"/>
        <v>0</v>
      </c>
      <c r="CH157">
        <v>1</v>
      </c>
      <c r="CI157" s="41">
        <f t="shared" si="89"/>
        <v>1.0101010101010102E-2</v>
      </c>
      <c r="CL157" s="33" t="s">
        <v>93</v>
      </c>
      <c r="CM157">
        <v>1</v>
      </c>
      <c r="CN157" s="40">
        <f t="shared" si="90"/>
        <v>1.2987012987012988E-2</v>
      </c>
      <c r="CP157" s="40">
        <f t="shared" si="91"/>
        <v>0</v>
      </c>
      <c r="CQ157">
        <v>1</v>
      </c>
      <c r="CR157" s="41">
        <f t="shared" si="92"/>
        <v>1.0101010101010102E-2</v>
      </c>
      <c r="CU157" s="14">
        <v>35</v>
      </c>
      <c r="CV157" s="37">
        <v>3.03</v>
      </c>
      <c r="CW157" s="37"/>
      <c r="CX157" s="37">
        <v>3.03</v>
      </c>
      <c r="CY157" s="37">
        <v>0</v>
      </c>
      <c r="CZ157" s="37"/>
      <c r="DA157" s="37">
        <v>0</v>
      </c>
      <c r="DD157" s="33" t="s">
        <v>110</v>
      </c>
      <c r="DE157">
        <v>1</v>
      </c>
      <c r="DF157" s="40">
        <f t="shared" si="93"/>
        <v>1.2987012987012988E-2</v>
      </c>
      <c r="DH157" s="40">
        <f t="shared" si="94"/>
        <v>0</v>
      </c>
      <c r="DI157">
        <v>1</v>
      </c>
      <c r="DJ157" s="41">
        <f t="shared" si="95"/>
        <v>1.0101010101010102E-2</v>
      </c>
      <c r="DV157" s="33" t="s">
        <v>92</v>
      </c>
      <c r="DW157">
        <v>1</v>
      </c>
      <c r="DX157" s="40">
        <f t="shared" si="99"/>
        <v>1.2987012987012988E-2</v>
      </c>
      <c r="DZ157" s="40">
        <f t="shared" si="100"/>
        <v>0</v>
      </c>
      <c r="EA157">
        <v>1</v>
      </c>
      <c r="EB157" s="41">
        <f t="shared" si="101"/>
        <v>1.0101010101010102E-2</v>
      </c>
      <c r="EE157" s="33" t="s">
        <v>77</v>
      </c>
      <c r="EG157" s="40">
        <f t="shared" si="102"/>
        <v>0</v>
      </c>
      <c r="EH157">
        <v>3</v>
      </c>
      <c r="EI157" s="40">
        <f t="shared" si="103"/>
        <v>0.13636363636363635</v>
      </c>
      <c r="EJ157">
        <v>3</v>
      </c>
      <c r="EK157" s="41">
        <f t="shared" si="104"/>
        <v>3.0303030303030304E-2</v>
      </c>
    </row>
    <row r="158" spans="81:141">
      <c r="CC158" s="33" t="s">
        <v>92</v>
      </c>
      <c r="CD158">
        <v>1</v>
      </c>
      <c r="CE158" s="40">
        <f t="shared" si="87"/>
        <v>1.2987012987012988E-2</v>
      </c>
      <c r="CG158" s="40">
        <f t="shared" si="88"/>
        <v>0</v>
      </c>
      <c r="CH158">
        <v>1</v>
      </c>
      <c r="CI158" s="41">
        <f t="shared" si="89"/>
        <v>1.0101010101010102E-2</v>
      </c>
      <c r="CL158" s="34" t="s">
        <v>162</v>
      </c>
      <c r="CM158" s="35"/>
      <c r="CN158" s="40">
        <f t="shared" si="90"/>
        <v>0</v>
      </c>
      <c r="CO158" s="35">
        <v>2</v>
      </c>
      <c r="CP158" s="40">
        <f t="shared" si="91"/>
        <v>9.0909090909090912E-2</v>
      </c>
      <c r="CQ158" s="35">
        <v>2</v>
      </c>
      <c r="CR158" s="41">
        <f t="shared" si="92"/>
        <v>2.0202020202020204E-2</v>
      </c>
      <c r="CU158" s="14">
        <v>37</v>
      </c>
      <c r="CV158" s="37"/>
      <c r="CW158" s="37"/>
      <c r="CX158" s="37"/>
      <c r="CY158" s="37"/>
      <c r="CZ158" s="37"/>
      <c r="DA158" s="37"/>
      <c r="DD158" s="34" t="s">
        <v>153</v>
      </c>
      <c r="DE158" s="35"/>
      <c r="DF158" s="40">
        <f t="shared" si="93"/>
        <v>0</v>
      </c>
      <c r="DG158" s="35">
        <v>3</v>
      </c>
      <c r="DH158" s="40">
        <f t="shared" si="94"/>
        <v>0.13636363636363635</v>
      </c>
      <c r="DI158" s="35">
        <v>3</v>
      </c>
      <c r="DJ158" s="41">
        <f t="shared" si="95"/>
        <v>3.0303030303030304E-2</v>
      </c>
      <c r="DV158" s="33" t="s">
        <v>110</v>
      </c>
      <c r="DW158">
        <v>1</v>
      </c>
      <c r="DX158" s="40">
        <f t="shared" si="99"/>
        <v>1.2987012987012988E-2</v>
      </c>
      <c r="DZ158" s="40">
        <f t="shared" si="100"/>
        <v>0</v>
      </c>
      <c r="EA158">
        <v>1</v>
      </c>
      <c r="EB158" s="41">
        <f t="shared" si="101"/>
        <v>1.0101010101010102E-2</v>
      </c>
      <c r="EE158" s="34" t="s">
        <v>137</v>
      </c>
      <c r="EF158" s="35">
        <v>5</v>
      </c>
      <c r="EG158" s="40">
        <f t="shared" si="102"/>
        <v>6.4935064935064929E-2</v>
      </c>
      <c r="EH158" s="35"/>
      <c r="EI158" s="40">
        <f t="shared" si="103"/>
        <v>0</v>
      </c>
      <c r="EJ158" s="35">
        <v>5</v>
      </c>
      <c r="EK158" s="41">
        <f t="shared" si="104"/>
        <v>5.0505050505050504E-2</v>
      </c>
    </row>
    <row r="159" spans="81:141">
      <c r="CC159" s="33" t="s">
        <v>110</v>
      </c>
      <c r="CD159">
        <v>1</v>
      </c>
      <c r="CE159" s="40">
        <f t="shared" si="87"/>
        <v>1.2987012987012988E-2</v>
      </c>
      <c r="CG159" s="40">
        <f t="shared" si="88"/>
        <v>0</v>
      </c>
      <c r="CH159">
        <v>1</v>
      </c>
      <c r="CI159" s="41">
        <f t="shared" si="89"/>
        <v>1.0101010101010102E-2</v>
      </c>
      <c r="CL159" s="33" t="s">
        <v>75</v>
      </c>
      <c r="CN159" s="40">
        <f t="shared" si="90"/>
        <v>0</v>
      </c>
      <c r="CO159">
        <v>1</v>
      </c>
      <c r="CP159" s="40">
        <f t="shared" si="91"/>
        <v>4.5454545454545456E-2</v>
      </c>
      <c r="CQ159">
        <v>1</v>
      </c>
      <c r="CR159" s="41">
        <f t="shared" si="92"/>
        <v>1.0101010101010102E-2</v>
      </c>
      <c r="CU159" s="14">
        <v>42</v>
      </c>
      <c r="CV159" s="37">
        <v>2.56</v>
      </c>
      <c r="CW159" s="37"/>
      <c r="CX159" s="37">
        <v>2.56</v>
      </c>
      <c r="CY159" s="37">
        <v>0</v>
      </c>
      <c r="CZ159" s="37"/>
      <c r="DA159" s="37">
        <v>0</v>
      </c>
      <c r="DD159" s="33" t="s">
        <v>74</v>
      </c>
      <c r="DF159" s="40">
        <f t="shared" si="93"/>
        <v>0</v>
      </c>
      <c r="DG159">
        <v>3</v>
      </c>
      <c r="DH159" s="40">
        <f t="shared" si="94"/>
        <v>0.13636363636363635</v>
      </c>
      <c r="DI159">
        <v>3</v>
      </c>
      <c r="DJ159" s="41">
        <f t="shared" si="95"/>
        <v>3.0303030303030304E-2</v>
      </c>
      <c r="DV159" s="34" t="s">
        <v>153</v>
      </c>
      <c r="DW159" s="35"/>
      <c r="DX159" s="40">
        <f t="shared" si="99"/>
        <v>0</v>
      </c>
      <c r="DY159" s="35">
        <v>3</v>
      </c>
      <c r="DZ159" s="40">
        <f t="shared" si="100"/>
        <v>0.13636363636363635</v>
      </c>
      <c r="EA159" s="35">
        <v>3</v>
      </c>
      <c r="EB159" s="41">
        <f t="shared" si="101"/>
        <v>3.0303030303030304E-2</v>
      </c>
      <c r="EE159" s="33" t="s">
        <v>77</v>
      </c>
      <c r="EF159">
        <v>5</v>
      </c>
      <c r="EG159" s="40">
        <f t="shared" si="102"/>
        <v>6.4935064935064929E-2</v>
      </c>
      <c r="EI159" s="40">
        <f t="shared" si="103"/>
        <v>0</v>
      </c>
      <c r="EJ159">
        <v>5</v>
      </c>
      <c r="EK159" s="41">
        <f t="shared" si="104"/>
        <v>5.0505050505050504E-2</v>
      </c>
    </row>
    <row r="160" spans="81:141">
      <c r="CC160" s="34" t="s">
        <v>153</v>
      </c>
      <c r="CD160" s="35"/>
      <c r="CE160" s="40">
        <f t="shared" si="87"/>
        <v>0</v>
      </c>
      <c r="CF160" s="35">
        <v>3</v>
      </c>
      <c r="CG160" s="40">
        <f t="shared" si="88"/>
        <v>0.13636363636363635</v>
      </c>
      <c r="CH160" s="35">
        <v>3</v>
      </c>
      <c r="CI160" s="41">
        <f t="shared" si="89"/>
        <v>3.0303030303030304E-2</v>
      </c>
      <c r="CL160" s="33" t="s">
        <v>93</v>
      </c>
      <c r="CN160" s="40">
        <f t="shared" si="90"/>
        <v>0</v>
      </c>
      <c r="CO160">
        <v>1</v>
      </c>
      <c r="CP160" s="40">
        <f t="shared" si="91"/>
        <v>4.5454545454545456E-2</v>
      </c>
      <c r="CQ160">
        <v>1</v>
      </c>
      <c r="CR160" s="41">
        <f t="shared" si="92"/>
        <v>1.0101010101010102E-2</v>
      </c>
      <c r="CU160" s="14" t="s">
        <v>136</v>
      </c>
      <c r="CV160" s="37"/>
      <c r="CW160" s="37"/>
      <c r="CX160" s="37"/>
      <c r="CY160" s="37"/>
      <c r="CZ160" s="37"/>
      <c r="DA160" s="37"/>
      <c r="DD160" s="34" t="s">
        <v>142</v>
      </c>
      <c r="DE160" s="35">
        <v>2</v>
      </c>
      <c r="DF160" s="40">
        <f t="shared" si="93"/>
        <v>2.5974025974025976E-2</v>
      </c>
      <c r="DG160" s="35"/>
      <c r="DH160" s="40">
        <f t="shared" si="94"/>
        <v>0</v>
      </c>
      <c r="DI160" s="35">
        <v>2</v>
      </c>
      <c r="DJ160" s="41">
        <f t="shared" si="95"/>
        <v>2.0202020202020204E-2</v>
      </c>
      <c r="DV160" s="33" t="s">
        <v>74</v>
      </c>
      <c r="DX160" s="40">
        <f t="shared" si="99"/>
        <v>0</v>
      </c>
      <c r="DY160">
        <v>3</v>
      </c>
      <c r="DZ160" s="40">
        <f t="shared" si="100"/>
        <v>0.13636363636363635</v>
      </c>
      <c r="EA160">
        <v>3</v>
      </c>
      <c r="EB160" s="41">
        <f t="shared" si="101"/>
        <v>3.0303030303030304E-2</v>
      </c>
      <c r="EE160" s="34" t="s">
        <v>145</v>
      </c>
      <c r="EF160" s="35">
        <v>2</v>
      </c>
      <c r="EG160" s="40">
        <f t="shared" si="102"/>
        <v>2.5974025974025976E-2</v>
      </c>
      <c r="EH160" s="35"/>
      <c r="EI160" s="40">
        <f t="shared" si="103"/>
        <v>0</v>
      </c>
      <c r="EJ160" s="35">
        <v>2</v>
      </c>
      <c r="EK160" s="41">
        <f t="shared" si="104"/>
        <v>2.0202020202020204E-2</v>
      </c>
    </row>
    <row r="161" spans="81:141">
      <c r="CC161" s="33" t="s">
        <v>74</v>
      </c>
      <c r="CE161" s="40">
        <f t="shared" si="87"/>
        <v>0</v>
      </c>
      <c r="CF161">
        <v>3</v>
      </c>
      <c r="CG161" s="40">
        <f t="shared" si="88"/>
        <v>0.13636363636363635</v>
      </c>
      <c r="CH161">
        <v>3</v>
      </c>
      <c r="CI161" s="41">
        <f t="shared" si="89"/>
        <v>3.0303030303030304E-2</v>
      </c>
      <c r="CL161" s="34" t="s">
        <v>151</v>
      </c>
      <c r="CM161" s="35"/>
      <c r="CN161" s="40">
        <f t="shared" si="90"/>
        <v>0</v>
      </c>
      <c r="CO161" s="35">
        <v>2</v>
      </c>
      <c r="CP161" s="40">
        <f t="shared" si="91"/>
        <v>9.0909090909090912E-2</v>
      </c>
      <c r="CQ161" s="35">
        <v>2</v>
      </c>
      <c r="CR161" s="41">
        <f t="shared" si="92"/>
        <v>2.0202020202020204E-2</v>
      </c>
      <c r="CU161" s="14" t="s">
        <v>120</v>
      </c>
      <c r="CV161" s="37">
        <v>4.0920000000000005</v>
      </c>
      <c r="CW161" s="37"/>
      <c r="CX161" s="37">
        <v>4.0920000000000005</v>
      </c>
      <c r="CY161" s="37">
        <v>1.1783547852832779</v>
      </c>
      <c r="CZ161" s="37"/>
      <c r="DA161" s="37">
        <v>1.1783547852832779</v>
      </c>
      <c r="DD161" s="33" t="s">
        <v>74</v>
      </c>
      <c r="DE161">
        <v>1</v>
      </c>
      <c r="DF161" s="40">
        <f t="shared" si="93"/>
        <v>1.2987012987012988E-2</v>
      </c>
      <c r="DH161" s="40">
        <f t="shared" si="94"/>
        <v>0</v>
      </c>
      <c r="DI161">
        <v>1</v>
      </c>
      <c r="DJ161" s="41">
        <f t="shared" si="95"/>
        <v>1.0101010101010102E-2</v>
      </c>
      <c r="DV161" s="34" t="s">
        <v>142</v>
      </c>
      <c r="DW161" s="35">
        <v>2</v>
      </c>
      <c r="DX161" s="40">
        <f t="shared" si="99"/>
        <v>2.5974025974025976E-2</v>
      </c>
      <c r="DY161" s="35"/>
      <c r="DZ161" s="40">
        <f t="shared" si="100"/>
        <v>0</v>
      </c>
      <c r="EA161" s="35">
        <v>2</v>
      </c>
      <c r="EB161" s="41">
        <f t="shared" si="101"/>
        <v>2.0202020202020204E-2</v>
      </c>
      <c r="EE161" s="33" t="s">
        <v>94</v>
      </c>
      <c r="EF161">
        <v>2</v>
      </c>
      <c r="EG161" s="40">
        <f t="shared" si="102"/>
        <v>2.5974025974025976E-2</v>
      </c>
      <c r="EI161" s="40">
        <f t="shared" si="103"/>
        <v>0</v>
      </c>
      <c r="EJ161">
        <v>2</v>
      </c>
      <c r="EK161" s="41">
        <f t="shared" si="104"/>
        <v>2.0202020202020204E-2</v>
      </c>
    </row>
    <row r="162" spans="81:141">
      <c r="CC162" s="34" t="s">
        <v>142</v>
      </c>
      <c r="CD162" s="35">
        <v>2</v>
      </c>
      <c r="CE162" s="40">
        <f t="shared" si="87"/>
        <v>2.5974025974025976E-2</v>
      </c>
      <c r="CF162" s="35"/>
      <c r="CG162" s="40">
        <f t="shared" si="88"/>
        <v>0</v>
      </c>
      <c r="CH162" s="35">
        <v>2</v>
      </c>
      <c r="CI162" s="41">
        <f t="shared" si="89"/>
        <v>2.0202020202020204E-2</v>
      </c>
      <c r="CL162" s="33" t="s">
        <v>93</v>
      </c>
      <c r="CN162" s="40">
        <f t="shared" si="90"/>
        <v>0</v>
      </c>
      <c r="CO162">
        <v>2</v>
      </c>
      <c r="CP162" s="40">
        <f t="shared" si="91"/>
        <v>9.0909090909090912E-2</v>
      </c>
      <c r="CQ162">
        <v>2</v>
      </c>
      <c r="CR162" s="41">
        <f t="shared" si="92"/>
        <v>2.0202020202020204E-2</v>
      </c>
      <c r="CU162" s="14" t="s">
        <v>143</v>
      </c>
      <c r="CV162" s="37">
        <v>2.63</v>
      </c>
      <c r="CW162" s="37"/>
      <c r="CX162" s="37">
        <v>2.63</v>
      </c>
      <c r="CY162" s="37">
        <v>0</v>
      </c>
      <c r="CZ162" s="37"/>
      <c r="DA162" s="37">
        <v>0</v>
      </c>
      <c r="DD162" s="33" t="s">
        <v>92</v>
      </c>
      <c r="DE162">
        <v>1</v>
      </c>
      <c r="DF162" s="40">
        <f t="shared" si="93"/>
        <v>1.2987012987012988E-2</v>
      </c>
      <c r="DH162" s="40">
        <f t="shared" si="94"/>
        <v>0</v>
      </c>
      <c r="DI162">
        <v>1</v>
      </c>
      <c r="DJ162" s="41">
        <f t="shared" si="95"/>
        <v>1.0101010101010102E-2</v>
      </c>
      <c r="DV162" s="33" t="s">
        <v>74</v>
      </c>
      <c r="DW162">
        <v>1</v>
      </c>
      <c r="DX162" s="40">
        <f t="shared" si="99"/>
        <v>1.2987012987012988E-2</v>
      </c>
      <c r="DZ162" s="40">
        <f t="shared" si="100"/>
        <v>0</v>
      </c>
      <c r="EA162">
        <v>1</v>
      </c>
      <c r="EB162" s="41">
        <f t="shared" si="101"/>
        <v>1.0101010101010102E-2</v>
      </c>
      <c r="EE162" s="34" t="s">
        <v>156</v>
      </c>
      <c r="EF162" s="35">
        <v>3</v>
      </c>
      <c r="EG162" s="40">
        <f t="shared" si="102"/>
        <v>3.896103896103896E-2</v>
      </c>
      <c r="EH162" s="35"/>
      <c r="EI162" s="40">
        <f t="shared" si="103"/>
        <v>0</v>
      </c>
      <c r="EJ162" s="35">
        <v>3</v>
      </c>
      <c r="EK162" s="41">
        <f t="shared" si="104"/>
        <v>3.0303030303030304E-2</v>
      </c>
    </row>
    <row r="163" spans="81:141">
      <c r="CC163" s="33" t="s">
        <v>74</v>
      </c>
      <c r="CD163">
        <v>1</v>
      </c>
      <c r="CE163" s="40">
        <f t="shared" si="87"/>
        <v>1.2987012987012988E-2</v>
      </c>
      <c r="CG163" s="40">
        <f t="shared" si="88"/>
        <v>0</v>
      </c>
      <c r="CH163">
        <v>1</v>
      </c>
      <c r="CI163" s="41">
        <f t="shared" si="89"/>
        <v>1.0101010101010102E-2</v>
      </c>
      <c r="CL163" s="16" t="s">
        <v>32</v>
      </c>
      <c r="CM163" s="17">
        <v>77</v>
      </c>
      <c r="CN163" s="40">
        <f t="shared" si="90"/>
        <v>1</v>
      </c>
      <c r="CO163" s="17">
        <v>22</v>
      </c>
      <c r="CP163" s="40">
        <f t="shared" si="91"/>
        <v>1</v>
      </c>
      <c r="CQ163" s="17">
        <v>99</v>
      </c>
      <c r="CR163" s="41">
        <f t="shared" si="92"/>
        <v>1</v>
      </c>
      <c r="CU163" s="14" t="s">
        <v>146</v>
      </c>
      <c r="CV163" s="37"/>
      <c r="CW163" s="37"/>
      <c r="CX163" s="37"/>
      <c r="CY163" s="37"/>
      <c r="CZ163" s="37"/>
      <c r="DA163" s="37"/>
      <c r="DD163" s="34" t="s">
        <v>131</v>
      </c>
      <c r="DE163" s="35"/>
      <c r="DF163" s="40">
        <f t="shared" si="93"/>
        <v>0</v>
      </c>
      <c r="DG163" s="35">
        <v>3</v>
      </c>
      <c r="DH163" s="40">
        <f t="shared" si="94"/>
        <v>0.13636363636363635</v>
      </c>
      <c r="DI163" s="35">
        <v>3</v>
      </c>
      <c r="DJ163" s="41">
        <f t="shared" si="95"/>
        <v>3.0303030303030304E-2</v>
      </c>
      <c r="DV163" s="33" t="s">
        <v>92</v>
      </c>
      <c r="DW163">
        <v>1</v>
      </c>
      <c r="DX163" s="40">
        <f t="shared" si="99"/>
        <v>1.2987012987012988E-2</v>
      </c>
      <c r="DZ163" s="40">
        <f t="shared" si="100"/>
        <v>0</v>
      </c>
      <c r="EA163">
        <v>1</v>
      </c>
      <c r="EB163" s="41">
        <f t="shared" si="101"/>
        <v>1.0101010101010102E-2</v>
      </c>
      <c r="EE163" s="33" t="s">
        <v>77</v>
      </c>
      <c r="EF163">
        <v>2</v>
      </c>
      <c r="EG163" s="40">
        <f t="shared" si="102"/>
        <v>2.5974025974025976E-2</v>
      </c>
      <c r="EI163" s="40">
        <f t="shared" si="103"/>
        <v>0</v>
      </c>
      <c r="EJ163">
        <v>2</v>
      </c>
      <c r="EK163" s="41">
        <f t="shared" si="104"/>
        <v>2.0202020202020204E-2</v>
      </c>
    </row>
    <row r="164" spans="81:141">
      <c r="CC164" s="33" t="s">
        <v>92</v>
      </c>
      <c r="CD164">
        <v>1</v>
      </c>
      <c r="CE164" s="40">
        <f t="shared" si="87"/>
        <v>1.2987012987012988E-2</v>
      </c>
      <c r="CG164" s="40">
        <f t="shared" si="88"/>
        <v>0</v>
      </c>
      <c r="CH164">
        <v>1</v>
      </c>
      <c r="CI164" s="41">
        <f t="shared" si="89"/>
        <v>1.0101010101010102E-2</v>
      </c>
      <c r="CU164" s="14" t="s">
        <v>148</v>
      </c>
      <c r="CV164" s="37">
        <v>5.17</v>
      </c>
      <c r="CW164" s="37"/>
      <c r="CX164" s="37">
        <v>5.17</v>
      </c>
      <c r="CY164" s="37">
        <v>0</v>
      </c>
      <c r="CZ164" s="37"/>
      <c r="DA164" s="37">
        <v>0</v>
      </c>
      <c r="DD164" s="33" t="s">
        <v>74</v>
      </c>
      <c r="DF164" s="40">
        <f t="shared" si="93"/>
        <v>0</v>
      </c>
      <c r="DG164">
        <v>1</v>
      </c>
      <c r="DH164" s="40">
        <f t="shared" si="94"/>
        <v>4.5454545454545456E-2</v>
      </c>
      <c r="DI164">
        <v>1</v>
      </c>
      <c r="DJ164" s="41">
        <f t="shared" si="95"/>
        <v>1.0101010101010102E-2</v>
      </c>
      <c r="DV164" s="34" t="s">
        <v>131</v>
      </c>
      <c r="DW164" s="35"/>
      <c r="DX164" s="40">
        <f t="shared" si="99"/>
        <v>0</v>
      </c>
      <c r="DY164" s="35">
        <v>3</v>
      </c>
      <c r="DZ164" s="40">
        <f t="shared" si="100"/>
        <v>0.13636363636363635</v>
      </c>
      <c r="EA164" s="35">
        <v>3</v>
      </c>
      <c r="EB164" s="41">
        <f t="shared" si="101"/>
        <v>3.0303030303030304E-2</v>
      </c>
      <c r="EE164" s="33" t="s">
        <v>94</v>
      </c>
      <c r="EF164">
        <v>1</v>
      </c>
      <c r="EG164" s="40">
        <f t="shared" si="102"/>
        <v>1.2987012987012988E-2</v>
      </c>
      <c r="EI164" s="40">
        <f t="shared" si="103"/>
        <v>0</v>
      </c>
      <c r="EJ164">
        <v>1</v>
      </c>
      <c r="EK164" s="41">
        <f t="shared" si="104"/>
        <v>1.0101010101010102E-2</v>
      </c>
    </row>
    <row r="165" spans="81:141">
      <c r="CC165" s="34" t="s">
        <v>131</v>
      </c>
      <c r="CD165" s="35"/>
      <c r="CE165" s="40">
        <f t="shared" si="87"/>
        <v>0</v>
      </c>
      <c r="CF165" s="35">
        <v>3</v>
      </c>
      <c r="CG165" s="40">
        <f t="shared" si="88"/>
        <v>0.13636363636363635</v>
      </c>
      <c r="CH165" s="35">
        <v>3</v>
      </c>
      <c r="CI165" s="41">
        <f t="shared" si="89"/>
        <v>3.0303030303030304E-2</v>
      </c>
      <c r="CU165" s="14" t="s">
        <v>149</v>
      </c>
      <c r="CV165" s="37">
        <v>4.8499999999999996</v>
      </c>
      <c r="CW165" s="37"/>
      <c r="CX165" s="37">
        <v>4.8499999999999996</v>
      </c>
      <c r="CY165" s="37">
        <v>0</v>
      </c>
      <c r="CZ165" s="37"/>
      <c r="DA165" s="37">
        <v>0</v>
      </c>
      <c r="DD165" s="33" t="s">
        <v>92</v>
      </c>
      <c r="DF165" s="40">
        <f t="shared" si="93"/>
        <v>0</v>
      </c>
      <c r="DG165">
        <v>1</v>
      </c>
      <c r="DH165" s="40">
        <f t="shared" si="94"/>
        <v>4.5454545454545456E-2</v>
      </c>
      <c r="DI165">
        <v>1</v>
      </c>
      <c r="DJ165" s="41">
        <f t="shared" si="95"/>
        <v>1.0101010101010102E-2</v>
      </c>
      <c r="DV165" s="33" t="s">
        <v>74</v>
      </c>
      <c r="DX165" s="40">
        <f t="shared" si="99"/>
        <v>0</v>
      </c>
      <c r="DY165">
        <v>1</v>
      </c>
      <c r="DZ165" s="40">
        <f t="shared" si="100"/>
        <v>4.5454545454545456E-2</v>
      </c>
      <c r="EA165">
        <v>1</v>
      </c>
      <c r="EB165" s="41">
        <f t="shared" si="101"/>
        <v>1.0101010101010102E-2</v>
      </c>
      <c r="EE165" s="34" t="s">
        <v>162</v>
      </c>
      <c r="EF165" s="35"/>
      <c r="EG165" s="40">
        <f t="shared" si="102"/>
        <v>0</v>
      </c>
      <c r="EH165" s="35">
        <v>2</v>
      </c>
      <c r="EI165" s="40">
        <f t="shared" si="103"/>
        <v>9.0909090909090912E-2</v>
      </c>
      <c r="EJ165" s="35">
        <v>2</v>
      </c>
      <c r="EK165" s="41">
        <f t="shared" si="104"/>
        <v>2.0202020202020204E-2</v>
      </c>
    </row>
    <row r="166" spans="81:141">
      <c r="CC166" s="33" t="s">
        <v>74</v>
      </c>
      <c r="CE166" s="40">
        <f t="shared" si="87"/>
        <v>0</v>
      </c>
      <c r="CF166">
        <v>1</v>
      </c>
      <c r="CG166" s="40">
        <f t="shared" si="88"/>
        <v>4.5454545454545456E-2</v>
      </c>
      <c r="CH166">
        <v>1</v>
      </c>
      <c r="CI166" s="41">
        <f t="shared" si="89"/>
        <v>1.0101010101010102E-2</v>
      </c>
      <c r="CU166" s="14" t="s">
        <v>112</v>
      </c>
      <c r="CV166" s="37">
        <v>2.94</v>
      </c>
      <c r="CW166" s="37"/>
      <c r="CX166" s="37">
        <v>2.94</v>
      </c>
      <c r="CY166" s="37">
        <v>0</v>
      </c>
      <c r="CZ166" s="37"/>
      <c r="DA166" s="37">
        <v>0</v>
      </c>
      <c r="DD166" s="33" t="s">
        <v>110</v>
      </c>
      <c r="DF166" s="40">
        <f t="shared" si="93"/>
        <v>0</v>
      </c>
      <c r="DG166">
        <v>1</v>
      </c>
      <c r="DH166" s="40">
        <f t="shared" si="94"/>
        <v>4.5454545454545456E-2</v>
      </c>
      <c r="DI166">
        <v>1</v>
      </c>
      <c r="DJ166" s="41">
        <f t="shared" si="95"/>
        <v>1.0101010101010102E-2</v>
      </c>
      <c r="DV166" s="33" t="s">
        <v>92</v>
      </c>
      <c r="DX166" s="40">
        <f t="shared" si="99"/>
        <v>0</v>
      </c>
      <c r="DY166">
        <v>1</v>
      </c>
      <c r="DZ166" s="40">
        <f t="shared" si="100"/>
        <v>4.5454545454545456E-2</v>
      </c>
      <c r="EA166">
        <v>1</v>
      </c>
      <c r="EB166" s="41">
        <f t="shared" si="101"/>
        <v>1.0101010101010102E-2</v>
      </c>
      <c r="EE166" s="33" t="s">
        <v>77</v>
      </c>
      <c r="EG166" s="40">
        <f t="shared" si="102"/>
        <v>0</v>
      </c>
      <c r="EH166">
        <v>2</v>
      </c>
      <c r="EI166" s="40">
        <f t="shared" si="103"/>
        <v>9.0909090909090912E-2</v>
      </c>
      <c r="EJ166">
        <v>2</v>
      </c>
      <c r="EK166" s="41">
        <f t="shared" si="104"/>
        <v>2.0202020202020204E-2</v>
      </c>
    </row>
    <row r="167" spans="81:141">
      <c r="CC167" s="33" t="s">
        <v>92</v>
      </c>
      <c r="CE167" s="40">
        <f t="shared" si="87"/>
        <v>0</v>
      </c>
      <c r="CF167">
        <v>1</v>
      </c>
      <c r="CG167" s="40">
        <f t="shared" si="88"/>
        <v>4.5454545454545456E-2</v>
      </c>
      <c r="CH167">
        <v>1</v>
      </c>
      <c r="CI167" s="41">
        <f t="shared" si="89"/>
        <v>1.0101010101010102E-2</v>
      </c>
      <c r="CU167" s="14" t="s">
        <v>135</v>
      </c>
      <c r="CV167" s="37"/>
      <c r="CW167" s="37"/>
      <c r="CX167" s="37"/>
      <c r="CY167" s="37"/>
      <c r="CZ167" s="37"/>
      <c r="DA167" s="37"/>
      <c r="DD167" s="34" t="s">
        <v>147</v>
      </c>
      <c r="DE167" s="35"/>
      <c r="DF167" s="40">
        <f t="shared" si="93"/>
        <v>0</v>
      </c>
      <c r="DG167" s="35">
        <v>3</v>
      </c>
      <c r="DH167" s="40">
        <f t="shared" si="94"/>
        <v>0.13636363636363635</v>
      </c>
      <c r="DI167" s="35">
        <v>3</v>
      </c>
      <c r="DJ167" s="41">
        <f t="shared" si="95"/>
        <v>3.0303030303030304E-2</v>
      </c>
      <c r="DV167" s="33" t="s">
        <v>110</v>
      </c>
      <c r="DX167" s="40">
        <f t="shared" si="99"/>
        <v>0</v>
      </c>
      <c r="DY167">
        <v>1</v>
      </c>
      <c r="DZ167" s="40">
        <f t="shared" si="100"/>
        <v>4.5454545454545456E-2</v>
      </c>
      <c r="EA167">
        <v>1</v>
      </c>
      <c r="EB167" s="41">
        <f t="shared" si="101"/>
        <v>1.0101010101010102E-2</v>
      </c>
      <c r="EE167" s="34" t="s">
        <v>151</v>
      </c>
      <c r="EF167" s="35"/>
      <c r="EG167" s="40">
        <f t="shared" si="102"/>
        <v>0</v>
      </c>
      <c r="EH167" s="35">
        <v>2</v>
      </c>
      <c r="EI167" s="40">
        <f t="shared" si="103"/>
        <v>9.0909090909090912E-2</v>
      </c>
      <c r="EJ167" s="35">
        <v>2</v>
      </c>
      <c r="EK167" s="41">
        <f t="shared" si="104"/>
        <v>2.0202020202020204E-2</v>
      </c>
    </row>
    <row r="168" spans="81:141">
      <c r="CC168" s="33" t="s">
        <v>110</v>
      </c>
      <c r="CE168" s="40">
        <f t="shared" si="87"/>
        <v>0</v>
      </c>
      <c r="CF168">
        <v>1</v>
      </c>
      <c r="CG168" s="40">
        <f t="shared" si="88"/>
        <v>4.5454545454545456E-2</v>
      </c>
      <c r="CH168">
        <v>1</v>
      </c>
      <c r="CI168" s="41">
        <f t="shared" si="89"/>
        <v>1.0101010101010102E-2</v>
      </c>
      <c r="CU168" s="14" t="s">
        <v>126</v>
      </c>
      <c r="CV168" s="37">
        <v>4.37</v>
      </c>
      <c r="CW168" s="37"/>
      <c r="CX168" s="37">
        <v>4.37</v>
      </c>
      <c r="CY168" s="37">
        <v>0</v>
      </c>
      <c r="CZ168" s="37"/>
      <c r="DA168" s="37">
        <v>0</v>
      </c>
      <c r="DD168" s="33" t="s">
        <v>74</v>
      </c>
      <c r="DF168" s="40">
        <f t="shared" si="93"/>
        <v>0</v>
      </c>
      <c r="DG168">
        <v>1</v>
      </c>
      <c r="DH168" s="40">
        <f t="shared" si="94"/>
        <v>4.5454545454545456E-2</v>
      </c>
      <c r="DI168">
        <v>1</v>
      </c>
      <c r="DJ168" s="41">
        <f t="shared" si="95"/>
        <v>1.0101010101010102E-2</v>
      </c>
      <c r="DV168" s="34" t="s">
        <v>147</v>
      </c>
      <c r="DW168" s="35"/>
      <c r="DX168" s="40">
        <f t="shared" si="99"/>
        <v>0</v>
      </c>
      <c r="DY168" s="35">
        <v>3</v>
      </c>
      <c r="DZ168" s="40">
        <f t="shared" si="100"/>
        <v>0.13636363636363635</v>
      </c>
      <c r="EA168" s="35">
        <v>3</v>
      </c>
      <c r="EB168" s="41">
        <f t="shared" si="101"/>
        <v>3.0303030303030304E-2</v>
      </c>
      <c r="EE168" s="33" t="s">
        <v>103</v>
      </c>
      <c r="EG168" s="40">
        <f t="shared" si="102"/>
        <v>0</v>
      </c>
      <c r="EH168">
        <v>2</v>
      </c>
      <c r="EI168" s="40">
        <f t="shared" si="103"/>
        <v>9.0909090909090912E-2</v>
      </c>
      <c r="EJ168">
        <v>2</v>
      </c>
      <c r="EK168" s="41">
        <f t="shared" si="104"/>
        <v>2.0202020202020204E-2</v>
      </c>
    </row>
    <row r="169" spans="81:141">
      <c r="CC169" s="34" t="s">
        <v>147</v>
      </c>
      <c r="CD169" s="35"/>
      <c r="CE169" s="40">
        <f t="shared" si="87"/>
        <v>0</v>
      </c>
      <c r="CF169" s="35">
        <v>3</v>
      </c>
      <c r="CG169" s="40">
        <f t="shared" si="88"/>
        <v>0.13636363636363635</v>
      </c>
      <c r="CH169" s="35">
        <v>3</v>
      </c>
      <c r="CI169" s="41">
        <f t="shared" si="89"/>
        <v>3.0303030303030304E-2</v>
      </c>
      <c r="CU169" s="14" t="s">
        <v>153</v>
      </c>
      <c r="CV169" s="37"/>
      <c r="CW169" s="37">
        <v>2.2400000000000002</v>
      </c>
      <c r="CX169" s="37">
        <v>2.2400000000000002</v>
      </c>
      <c r="CY169" s="37"/>
      <c r="CZ169" s="37">
        <v>0</v>
      </c>
      <c r="DA169" s="37">
        <v>0</v>
      </c>
      <c r="DD169" s="33" t="s">
        <v>92</v>
      </c>
      <c r="DF169" s="40">
        <f t="shared" si="93"/>
        <v>0</v>
      </c>
      <c r="DG169">
        <v>1</v>
      </c>
      <c r="DH169" s="40">
        <f t="shared" si="94"/>
        <v>4.5454545454545456E-2</v>
      </c>
      <c r="DI169">
        <v>1</v>
      </c>
      <c r="DJ169" s="41">
        <f t="shared" si="95"/>
        <v>1.0101010101010102E-2</v>
      </c>
      <c r="DV169" s="33" t="s">
        <v>74</v>
      </c>
      <c r="DX169" s="40">
        <f t="shared" si="99"/>
        <v>0</v>
      </c>
      <c r="DY169">
        <v>1</v>
      </c>
      <c r="DZ169" s="40">
        <f t="shared" si="100"/>
        <v>4.5454545454545456E-2</v>
      </c>
      <c r="EA169">
        <v>1</v>
      </c>
      <c r="EB169" s="41">
        <f t="shared" si="101"/>
        <v>1.0101010101010102E-2</v>
      </c>
      <c r="EE169" s="16" t="s">
        <v>32</v>
      </c>
      <c r="EF169" s="17">
        <v>77</v>
      </c>
      <c r="EG169" s="40">
        <f t="shared" si="102"/>
        <v>1</v>
      </c>
      <c r="EH169" s="17">
        <v>22</v>
      </c>
      <c r="EI169" s="40">
        <f t="shared" si="103"/>
        <v>1</v>
      </c>
      <c r="EJ169" s="17">
        <v>99</v>
      </c>
      <c r="EK169" s="41">
        <f t="shared" si="104"/>
        <v>1</v>
      </c>
    </row>
    <row r="170" spans="81:141">
      <c r="CC170" s="33" t="s">
        <v>74</v>
      </c>
      <c r="CE170" s="40">
        <f t="shared" si="87"/>
        <v>0</v>
      </c>
      <c r="CF170">
        <v>1</v>
      </c>
      <c r="CG170" s="40">
        <f t="shared" si="88"/>
        <v>4.5454545454545456E-2</v>
      </c>
      <c r="CH170">
        <v>1</v>
      </c>
      <c r="CI170" s="41">
        <f t="shared" si="89"/>
        <v>1.0101010101010102E-2</v>
      </c>
      <c r="CU170" s="14" t="s">
        <v>142</v>
      </c>
      <c r="CV170" s="37">
        <v>3.15</v>
      </c>
      <c r="CW170" s="37"/>
      <c r="CX170" s="37">
        <v>3.15</v>
      </c>
      <c r="CY170" s="37">
        <v>0</v>
      </c>
      <c r="CZ170" s="37"/>
      <c r="DA170" s="37">
        <v>0</v>
      </c>
      <c r="DD170" s="33" t="s">
        <v>110</v>
      </c>
      <c r="DF170" s="40">
        <f t="shared" si="93"/>
        <v>0</v>
      </c>
      <c r="DG170">
        <v>1</v>
      </c>
      <c r="DH170" s="40">
        <f t="shared" si="94"/>
        <v>4.5454545454545456E-2</v>
      </c>
      <c r="DI170">
        <v>1</v>
      </c>
      <c r="DJ170" s="41">
        <f t="shared" si="95"/>
        <v>1.0101010101010102E-2</v>
      </c>
      <c r="DV170" s="33" t="s">
        <v>92</v>
      </c>
      <c r="DX170" s="40">
        <f t="shared" si="99"/>
        <v>0</v>
      </c>
      <c r="DY170">
        <v>1</v>
      </c>
      <c r="DZ170" s="40">
        <f t="shared" si="100"/>
        <v>4.5454545454545456E-2</v>
      </c>
      <c r="EA170">
        <v>1</v>
      </c>
      <c r="EB170" s="41">
        <f t="shared" si="101"/>
        <v>1.0101010101010102E-2</v>
      </c>
    </row>
    <row r="171" spans="81:141">
      <c r="CC171" s="33" t="s">
        <v>92</v>
      </c>
      <c r="CE171" s="40">
        <f t="shared" si="87"/>
        <v>0</v>
      </c>
      <c r="CF171">
        <v>1</v>
      </c>
      <c r="CG171" s="40">
        <f t="shared" si="88"/>
        <v>4.5454545454545456E-2</v>
      </c>
      <c r="CH171">
        <v>1</v>
      </c>
      <c r="CI171" s="41">
        <f t="shared" si="89"/>
        <v>1.0101010101010102E-2</v>
      </c>
      <c r="CU171" s="14" t="s">
        <v>131</v>
      </c>
      <c r="CV171" s="37"/>
      <c r="CW171" s="37">
        <v>2.5299999999999998</v>
      </c>
      <c r="CX171" s="37">
        <v>2.5299999999999998</v>
      </c>
      <c r="CY171" s="37"/>
      <c r="CZ171" s="37">
        <v>0</v>
      </c>
      <c r="DA171" s="37">
        <v>0</v>
      </c>
      <c r="DD171" s="34" t="s">
        <v>137</v>
      </c>
      <c r="DE171" s="35">
        <v>5</v>
      </c>
      <c r="DF171" s="40">
        <f t="shared" si="93"/>
        <v>6.4935064935064929E-2</v>
      </c>
      <c r="DG171" s="35"/>
      <c r="DH171" s="40">
        <f t="shared" si="94"/>
        <v>0</v>
      </c>
      <c r="DI171" s="35">
        <v>5</v>
      </c>
      <c r="DJ171" s="41">
        <f t="shared" si="95"/>
        <v>5.0505050505050504E-2</v>
      </c>
      <c r="DV171" s="33" t="s">
        <v>110</v>
      </c>
      <c r="DX171" s="40">
        <f t="shared" si="99"/>
        <v>0</v>
      </c>
      <c r="DY171">
        <v>1</v>
      </c>
      <c r="DZ171" s="40">
        <f t="shared" si="100"/>
        <v>4.5454545454545456E-2</v>
      </c>
      <c r="EA171">
        <v>1</v>
      </c>
      <c r="EB171" s="41">
        <f t="shared" si="101"/>
        <v>1.0101010101010102E-2</v>
      </c>
    </row>
    <row r="172" spans="81:141">
      <c r="CC172" s="33" t="s">
        <v>110</v>
      </c>
      <c r="CE172" s="40">
        <f t="shared" si="87"/>
        <v>0</v>
      </c>
      <c r="CF172">
        <v>1</v>
      </c>
      <c r="CG172" s="40">
        <f t="shared" si="88"/>
        <v>4.5454545454545456E-2</v>
      </c>
      <c r="CH172">
        <v>1</v>
      </c>
      <c r="CI172" s="41">
        <f t="shared" si="89"/>
        <v>1.0101010101010102E-2</v>
      </c>
      <c r="CU172" s="14" t="s">
        <v>147</v>
      </c>
      <c r="CV172" s="37"/>
      <c r="CW172" s="37">
        <v>3.39</v>
      </c>
      <c r="CX172" s="37">
        <v>3.39</v>
      </c>
      <c r="CY172" s="37"/>
      <c r="CZ172" s="37">
        <v>0</v>
      </c>
      <c r="DA172" s="37">
        <v>0</v>
      </c>
      <c r="DD172" s="33" t="s">
        <v>74</v>
      </c>
      <c r="DE172">
        <v>2</v>
      </c>
      <c r="DF172" s="40">
        <f t="shared" si="93"/>
        <v>2.5974025974025976E-2</v>
      </c>
      <c r="DH172" s="40">
        <f t="shared" si="94"/>
        <v>0</v>
      </c>
      <c r="DI172">
        <v>2</v>
      </c>
      <c r="DJ172" s="41">
        <f t="shared" si="95"/>
        <v>2.0202020202020204E-2</v>
      </c>
      <c r="DV172" s="34" t="s">
        <v>137</v>
      </c>
      <c r="DW172" s="35">
        <v>5</v>
      </c>
      <c r="DX172" s="40">
        <f t="shared" si="99"/>
        <v>6.4935064935064929E-2</v>
      </c>
      <c r="DY172" s="35"/>
      <c r="DZ172" s="40">
        <f t="shared" si="100"/>
        <v>0</v>
      </c>
      <c r="EA172" s="35">
        <v>5</v>
      </c>
      <c r="EB172" s="41">
        <f t="shared" si="101"/>
        <v>5.0505050505050504E-2</v>
      </c>
    </row>
    <row r="173" spans="81:141">
      <c r="CC173" s="34" t="s">
        <v>137</v>
      </c>
      <c r="CD173" s="35">
        <v>5</v>
      </c>
      <c r="CE173" s="40">
        <f t="shared" si="87"/>
        <v>6.4935064935064929E-2</v>
      </c>
      <c r="CF173" s="35"/>
      <c r="CG173" s="40">
        <f t="shared" si="88"/>
        <v>0</v>
      </c>
      <c r="CH173" s="35">
        <v>5</v>
      </c>
      <c r="CI173" s="41">
        <f t="shared" si="89"/>
        <v>5.0505050505050504E-2</v>
      </c>
      <c r="CU173" s="14" t="s">
        <v>137</v>
      </c>
      <c r="CV173" s="37">
        <v>3.31</v>
      </c>
      <c r="CW173" s="37"/>
      <c r="CX173" s="37">
        <v>3.31</v>
      </c>
      <c r="CY173" s="37">
        <v>0</v>
      </c>
      <c r="CZ173" s="37"/>
      <c r="DA173" s="37">
        <v>0</v>
      </c>
      <c r="DD173" s="33" t="s">
        <v>92</v>
      </c>
      <c r="DE173">
        <v>2</v>
      </c>
      <c r="DF173" s="40">
        <f t="shared" si="93"/>
        <v>2.5974025974025976E-2</v>
      </c>
      <c r="DH173" s="40">
        <f t="shared" si="94"/>
        <v>0</v>
      </c>
      <c r="DI173">
        <v>2</v>
      </c>
      <c r="DJ173" s="41">
        <f t="shared" si="95"/>
        <v>2.0202020202020204E-2</v>
      </c>
      <c r="DV173" s="33" t="s">
        <v>74</v>
      </c>
      <c r="DW173">
        <v>2</v>
      </c>
      <c r="DX173" s="40">
        <f t="shared" si="99"/>
        <v>2.5974025974025976E-2</v>
      </c>
      <c r="DZ173" s="40">
        <f t="shared" si="100"/>
        <v>0</v>
      </c>
      <c r="EA173">
        <v>2</v>
      </c>
      <c r="EB173" s="41">
        <f t="shared" si="101"/>
        <v>2.0202020202020204E-2</v>
      </c>
    </row>
    <row r="174" spans="81:141">
      <c r="CC174" s="33" t="s">
        <v>74</v>
      </c>
      <c r="CD174">
        <v>2</v>
      </c>
      <c r="CE174" s="40">
        <f t="shared" si="87"/>
        <v>2.5974025974025976E-2</v>
      </c>
      <c r="CG174" s="40">
        <f t="shared" si="88"/>
        <v>0</v>
      </c>
      <c r="CH174">
        <v>2</v>
      </c>
      <c r="CI174" s="41">
        <f t="shared" si="89"/>
        <v>2.0202020202020204E-2</v>
      </c>
      <c r="CU174" s="14" t="s">
        <v>145</v>
      </c>
      <c r="CV174" s="37"/>
      <c r="CW174" s="37"/>
      <c r="CX174" s="37"/>
      <c r="CY174" s="37"/>
      <c r="CZ174" s="37"/>
      <c r="DA174" s="37"/>
      <c r="DD174" s="33" t="s">
        <v>110</v>
      </c>
      <c r="DE174">
        <v>1</v>
      </c>
      <c r="DF174" s="40">
        <f t="shared" si="93"/>
        <v>1.2987012987012988E-2</v>
      </c>
      <c r="DH174" s="40">
        <f t="shared" si="94"/>
        <v>0</v>
      </c>
      <c r="DI174">
        <v>1</v>
      </c>
      <c r="DJ174" s="41">
        <f t="shared" si="95"/>
        <v>1.0101010101010102E-2</v>
      </c>
      <c r="DV174" s="33" t="s">
        <v>92</v>
      </c>
      <c r="DW174">
        <v>2</v>
      </c>
      <c r="DX174" s="40">
        <f t="shared" si="99"/>
        <v>2.5974025974025976E-2</v>
      </c>
      <c r="DZ174" s="40">
        <f t="shared" si="100"/>
        <v>0</v>
      </c>
      <c r="EA174">
        <v>2</v>
      </c>
      <c r="EB174" s="41">
        <f t="shared" si="101"/>
        <v>2.0202020202020204E-2</v>
      </c>
    </row>
    <row r="175" spans="81:141">
      <c r="CC175" s="33" t="s">
        <v>92</v>
      </c>
      <c r="CD175">
        <v>2</v>
      </c>
      <c r="CE175" s="40">
        <f t="shared" si="87"/>
        <v>2.5974025974025976E-2</v>
      </c>
      <c r="CG175" s="40">
        <f t="shared" si="88"/>
        <v>0</v>
      </c>
      <c r="CH175">
        <v>2</v>
      </c>
      <c r="CI175" s="41">
        <f t="shared" si="89"/>
        <v>2.0202020202020204E-2</v>
      </c>
      <c r="CU175" s="14" t="s">
        <v>156</v>
      </c>
      <c r="CV175" s="37">
        <v>3.08</v>
      </c>
      <c r="CW175" s="37"/>
      <c r="CX175" s="37">
        <v>3.08</v>
      </c>
      <c r="CY175" s="37">
        <v>0</v>
      </c>
      <c r="CZ175" s="37"/>
      <c r="DA175" s="37">
        <v>0</v>
      </c>
      <c r="DD175" s="34" t="s">
        <v>145</v>
      </c>
      <c r="DE175" s="35">
        <v>2</v>
      </c>
      <c r="DF175" s="40">
        <f t="shared" si="93"/>
        <v>2.5974025974025976E-2</v>
      </c>
      <c r="DG175" s="35"/>
      <c r="DH175" s="40">
        <f t="shared" si="94"/>
        <v>0</v>
      </c>
      <c r="DI175" s="35">
        <v>2</v>
      </c>
      <c r="DJ175" s="41">
        <f t="shared" si="95"/>
        <v>2.0202020202020204E-2</v>
      </c>
      <c r="DV175" s="33" t="s">
        <v>110</v>
      </c>
      <c r="DW175">
        <v>1</v>
      </c>
      <c r="DX175" s="40">
        <f t="shared" si="99"/>
        <v>1.2987012987012988E-2</v>
      </c>
      <c r="DZ175" s="40">
        <f t="shared" si="100"/>
        <v>0</v>
      </c>
      <c r="EA175">
        <v>1</v>
      </c>
      <c r="EB175" s="41">
        <f t="shared" si="101"/>
        <v>1.0101010101010102E-2</v>
      </c>
    </row>
    <row r="176" spans="81:141">
      <c r="CC176" s="33" t="s">
        <v>110</v>
      </c>
      <c r="CD176">
        <v>1</v>
      </c>
      <c r="CE176" s="40">
        <f t="shared" si="87"/>
        <v>1.2987012987012988E-2</v>
      </c>
      <c r="CG176" s="40">
        <f t="shared" si="88"/>
        <v>0</v>
      </c>
      <c r="CH176">
        <v>1</v>
      </c>
      <c r="CI176" s="41">
        <f t="shared" si="89"/>
        <v>1.0101010101010102E-2</v>
      </c>
      <c r="CU176" s="14" t="s">
        <v>162</v>
      </c>
      <c r="CV176" s="37"/>
      <c r="CW176" s="37">
        <v>2.48</v>
      </c>
      <c r="CX176" s="37">
        <v>2.48</v>
      </c>
      <c r="CY176" s="37"/>
      <c r="CZ176" s="37">
        <v>0</v>
      </c>
      <c r="DA176" s="37">
        <v>0</v>
      </c>
      <c r="DD176" s="33" t="s">
        <v>74</v>
      </c>
      <c r="DE176">
        <v>1</v>
      </c>
      <c r="DF176" s="40">
        <f t="shared" si="93"/>
        <v>1.2987012987012988E-2</v>
      </c>
      <c r="DH176" s="40">
        <f t="shared" si="94"/>
        <v>0</v>
      </c>
      <c r="DI176">
        <v>1</v>
      </c>
      <c r="DJ176" s="41">
        <f t="shared" si="95"/>
        <v>1.0101010101010102E-2</v>
      </c>
      <c r="DV176" s="34" t="s">
        <v>145</v>
      </c>
      <c r="DW176" s="35">
        <v>2</v>
      </c>
      <c r="DX176" s="40">
        <f t="shared" si="99"/>
        <v>2.5974025974025976E-2</v>
      </c>
      <c r="DY176" s="35"/>
      <c r="DZ176" s="40">
        <f t="shared" si="100"/>
        <v>0</v>
      </c>
      <c r="EA176" s="35">
        <v>2</v>
      </c>
      <c r="EB176" s="41">
        <f t="shared" si="101"/>
        <v>2.0202020202020204E-2</v>
      </c>
    </row>
    <row r="177" spans="81:132">
      <c r="CC177" s="34" t="s">
        <v>145</v>
      </c>
      <c r="CD177" s="35">
        <v>2</v>
      </c>
      <c r="CE177" s="40">
        <f t="shared" si="87"/>
        <v>2.5974025974025976E-2</v>
      </c>
      <c r="CF177" s="35"/>
      <c r="CG177" s="40">
        <f t="shared" si="88"/>
        <v>0</v>
      </c>
      <c r="CH177" s="35">
        <v>2</v>
      </c>
      <c r="CI177" s="41">
        <f t="shared" si="89"/>
        <v>2.0202020202020204E-2</v>
      </c>
      <c r="CU177" s="14" t="s">
        <v>151</v>
      </c>
      <c r="CV177" s="37"/>
      <c r="CW177" s="37"/>
      <c r="CX177" s="37"/>
      <c r="CY177" s="37"/>
      <c r="CZ177" s="37"/>
      <c r="DA177" s="37"/>
      <c r="DD177" s="33" t="s">
        <v>92</v>
      </c>
      <c r="DE177">
        <v>1</v>
      </c>
      <c r="DF177" s="40">
        <f t="shared" si="93"/>
        <v>1.2987012987012988E-2</v>
      </c>
      <c r="DH177" s="40">
        <f t="shared" si="94"/>
        <v>0</v>
      </c>
      <c r="DI177">
        <v>1</v>
      </c>
      <c r="DJ177" s="41">
        <f t="shared" si="95"/>
        <v>1.0101010101010102E-2</v>
      </c>
      <c r="DV177" s="33" t="s">
        <v>74</v>
      </c>
      <c r="DW177">
        <v>1</v>
      </c>
      <c r="DX177" s="40">
        <f t="shared" si="99"/>
        <v>1.2987012987012988E-2</v>
      </c>
      <c r="DZ177" s="40">
        <f t="shared" si="100"/>
        <v>0</v>
      </c>
      <c r="EA177">
        <v>1</v>
      </c>
      <c r="EB177" s="41">
        <f t="shared" si="101"/>
        <v>1.0101010101010102E-2</v>
      </c>
    </row>
    <row r="178" spans="81:132">
      <c r="CC178" s="33" t="s">
        <v>74</v>
      </c>
      <c r="CD178">
        <v>1</v>
      </c>
      <c r="CE178" s="40">
        <f t="shared" si="87"/>
        <v>1.2987012987012988E-2</v>
      </c>
      <c r="CG178" s="40">
        <f t="shared" si="88"/>
        <v>0</v>
      </c>
      <c r="CH178">
        <v>1</v>
      </c>
      <c r="CI178" s="41">
        <f t="shared" si="89"/>
        <v>1.0101010101010102E-2</v>
      </c>
      <c r="CU178" s="16" t="s">
        <v>32</v>
      </c>
      <c r="CV178" s="17">
        <v>77</v>
      </c>
      <c r="CW178" s="17">
        <v>22</v>
      </c>
      <c r="CX178" s="17">
        <v>99</v>
      </c>
      <c r="CY178" s="17">
        <v>77</v>
      </c>
      <c r="CZ178" s="17">
        <v>22</v>
      </c>
      <c r="DA178" s="17">
        <v>99</v>
      </c>
      <c r="DD178" s="34" t="s">
        <v>156</v>
      </c>
      <c r="DE178" s="35">
        <v>3</v>
      </c>
      <c r="DF178" s="40">
        <f t="shared" si="93"/>
        <v>3.896103896103896E-2</v>
      </c>
      <c r="DG178" s="35"/>
      <c r="DH178" s="40">
        <f t="shared" si="94"/>
        <v>0</v>
      </c>
      <c r="DI178" s="35">
        <v>3</v>
      </c>
      <c r="DJ178" s="41">
        <f t="shared" si="95"/>
        <v>3.0303030303030304E-2</v>
      </c>
      <c r="DV178" s="33" t="s">
        <v>92</v>
      </c>
      <c r="DW178">
        <v>1</v>
      </c>
      <c r="DX178" s="40">
        <f t="shared" si="99"/>
        <v>1.2987012987012988E-2</v>
      </c>
      <c r="DZ178" s="40">
        <f t="shared" si="100"/>
        <v>0</v>
      </c>
      <c r="EA178">
        <v>1</v>
      </c>
      <c r="EB178" s="41">
        <f t="shared" si="101"/>
        <v>1.0101010101010102E-2</v>
      </c>
    </row>
    <row r="179" spans="81:132">
      <c r="CC179" s="33" t="s">
        <v>92</v>
      </c>
      <c r="CD179">
        <v>1</v>
      </c>
      <c r="CE179" s="40">
        <f t="shared" si="87"/>
        <v>1.2987012987012988E-2</v>
      </c>
      <c r="CG179" s="40">
        <f t="shared" si="88"/>
        <v>0</v>
      </c>
      <c r="CH179">
        <v>1</v>
      </c>
      <c r="CI179" s="41">
        <f t="shared" si="89"/>
        <v>1.0101010101010102E-2</v>
      </c>
      <c r="DD179" s="33" t="s">
        <v>74</v>
      </c>
      <c r="DE179">
        <v>1</v>
      </c>
      <c r="DF179" s="40">
        <f t="shared" si="93"/>
        <v>1.2987012987012988E-2</v>
      </c>
      <c r="DH179" s="40">
        <f t="shared" si="94"/>
        <v>0</v>
      </c>
      <c r="DI179">
        <v>1</v>
      </c>
      <c r="DJ179" s="41">
        <f t="shared" si="95"/>
        <v>1.0101010101010102E-2</v>
      </c>
      <c r="DV179" s="34" t="s">
        <v>156</v>
      </c>
      <c r="DW179" s="35">
        <v>3</v>
      </c>
      <c r="DX179" s="40">
        <f t="shared" si="99"/>
        <v>3.896103896103896E-2</v>
      </c>
      <c r="DY179" s="35"/>
      <c r="DZ179" s="40">
        <f t="shared" si="100"/>
        <v>0</v>
      </c>
      <c r="EA179" s="35">
        <v>3</v>
      </c>
      <c r="EB179" s="41">
        <f t="shared" si="101"/>
        <v>3.0303030303030304E-2</v>
      </c>
    </row>
    <row r="180" spans="81:132">
      <c r="CC180" s="34" t="s">
        <v>156</v>
      </c>
      <c r="CD180" s="35">
        <v>3</v>
      </c>
      <c r="CE180" s="40">
        <f t="shared" si="87"/>
        <v>3.896103896103896E-2</v>
      </c>
      <c r="CF180" s="35"/>
      <c r="CG180" s="40">
        <f t="shared" si="88"/>
        <v>0</v>
      </c>
      <c r="CH180" s="35">
        <v>3</v>
      </c>
      <c r="CI180" s="41">
        <f t="shared" si="89"/>
        <v>3.0303030303030304E-2</v>
      </c>
      <c r="DD180" s="33" t="s">
        <v>92</v>
      </c>
      <c r="DE180">
        <v>1</v>
      </c>
      <c r="DF180" s="40">
        <f t="shared" si="93"/>
        <v>1.2987012987012988E-2</v>
      </c>
      <c r="DH180" s="40">
        <f t="shared" si="94"/>
        <v>0</v>
      </c>
      <c r="DI180">
        <v>1</v>
      </c>
      <c r="DJ180" s="41">
        <f t="shared" si="95"/>
        <v>1.0101010101010102E-2</v>
      </c>
      <c r="DV180" s="33" t="s">
        <v>74</v>
      </c>
      <c r="DW180">
        <v>1</v>
      </c>
      <c r="DX180" s="40">
        <f t="shared" si="99"/>
        <v>1.2987012987012988E-2</v>
      </c>
      <c r="DZ180" s="40">
        <f t="shared" si="100"/>
        <v>0</v>
      </c>
      <c r="EA180">
        <v>1</v>
      </c>
      <c r="EB180" s="41">
        <f t="shared" si="101"/>
        <v>1.0101010101010102E-2</v>
      </c>
    </row>
    <row r="181" spans="81:132">
      <c r="CC181" s="33" t="s">
        <v>74</v>
      </c>
      <c r="CD181">
        <v>1</v>
      </c>
      <c r="CE181" s="40">
        <f t="shared" si="87"/>
        <v>1.2987012987012988E-2</v>
      </c>
      <c r="CG181" s="40">
        <f t="shared" si="88"/>
        <v>0</v>
      </c>
      <c r="CH181">
        <v>1</v>
      </c>
      <c r="CI181" s="41">
        <f t="shared" si="89"/>
        <v>1.0101010101010102E-2</v>
      </c>
      <c r="DD181" s="33" t="s">
        <v>110</v>
      </c>
      <c r="DE181">
        <v>1</v>
      </c>
      <c r="DF181" s="40">
        <f t="shared" si="93"/>
        <v>1.2987012987012988E-2</v>
      </c>
      <c r="DH181" s="40">
        <f t="shared" si="94"/>
        <v>0</v>
      </c>
      <c r="DI181">
        <v>1</v>
      </c>
      <c r="DJ181" s="41">
        <f t="shared" si="95"/>
        <v>1.0101010101010102E-2</v>
      </c>
      <c r="DV181" s="33" t="s">
        <v>92</v>
      </c>
      <c r="DW181">
        <v>1</v>
      </c>
      <c r="DX181" s="40">
        <f t="shared" si="99"/>
        <v>1.2987012987012988E-2</v>
      </c>
      <c r="DZ181" s="40">
        <f t="shared" si="100"/>
        <v>0</v>
      </c>
      <c r="EA181">
        <v>1</v>
      </c>
      <c r="EB181" s="41">
        <f t="shared" si="101"/>
        <v>1.0101010101010102E-2</v>
      </c>
    </row>
    <row r="182" spans="81:132">
      <c r="CC182" s="33" t="s">
        <v>92</v>
      </c>
      <c r="CD182">
        <v>1</v>
      </c>
      <c r="CE182" s="40">
        <f t="shared" si="87"/>
        <v>1.2987012987012988E-2</v>
      </c>
      <c r="CG182" s="40">
        <f t="shared" si="88"/>
        <v>0</v>
      </c>
      <c r="CH182">
        <v>1</v>
      </c>
      <c r="CI182" s="41">
        <f t="shared" si="89"/>
        <v>1.0101010101010102E-2</v>
      </c>
      <c r="DD182" s="34" t="s">
        <v>162</v>
      </c>
      <c r="DE182" s="35"/>
      <c r="DF182" s="40">
        <f t="shared" si="93"/>
        <v>0</v>
      </c>
      <c r="DG182" s="35">
        <v>2</v>
      </c>
      <c r="DH182" s="40">
        <f t="shared" si="94"/>
        <v>9.0909090909090912E-2</v>
      </c>
      <c r="DI182" s="35">
        <v>2</v>
      </c>
      <c r="DJ182" s="41">
        <f t="shared" si="95"/>
        <v>2.0202020202020204E-2</v>
      </c>
      <c r="DV182" s="33" t="s">
        <v>110</v>
      </c>
      <c r="DW182">
        <v>1</v>
      </c>
      <c r="DX182" s="40">
        <f t="shared" si="99"/>
        <v>1.2987012987012988E-2</v>
      </c>
      <c r="DZ182" s="40">
        <f t="shared" si="100"/>
        <v>0</v>
      </c>
      <c r="EA182">
        <v>1</v>
      </c>
      <c r="EB182" s="41">
        <f t="shared" si="101"/>
        <v>1.0101010101010102E-2</v>
      </c>
    </row>
    <row r="183" spans="81:132">
      <c r="CC183" s="33" t="s">
        <v>110</v>
      </c>
      <c r="CD183">
        <v>1</v>
      </c>
      <c r="CE183" s="40">
        <f t="shared" si="87"/>
        <v>1.2987012987012988E-2</v>
      </c>
      <c r="CG183" s="40">
        <f t="shared" si="88"/>
        <v>0</v>
      </c>
      <c r="CH183">
        <v>1</v>
      </c>
      <c r="CI183" s="41">
        <f t="shared" si="89"/>
        <v>1.0101010101010102E-2</v>
      </c>
      <c r="DD183" s="33" t="s">
        <v>74</v>
      </c>
      <c r="DF183" s="40">
        <f t="shared" si="93"/>
        <v>0</v>
      </c>
      <c r="DG183">
        <v>1</v>
      </c>
      <c r="DH183" s="40">
        <f t="shared" si="94"/>
        <v>4.5454545454545456E-2</v>
      </c>
      <c r="DI183">
        <v>1</v>
      </c>
      <c r="DJ183" s="41">
        <f t="shared" si="95"/>
        <v>1.0101010101010102E-2</v>
      </c>
      <c r="DV183" s="34" t="s">
        <v>162</v>
      </c>
      <c r="DW183" s="35"/>
      <c r="DX183" s="40">
        <f t="shared" si="99"/>
        <v>0</v>
      </c>
      <c r="DY183" s="35">
        <v>2</v>
      </c>
      <c r="DZ183" s="40">
        <f t="shared" si="100"/>
        <v>9.0909090909090912E-2</v>
      </c>
      <c r="EA183" s="35">
        <v>2</v>
      </c>
      <c r="EB183" s="41">
        <f t="shared" si="101"/>
        <v>2.0202020202020204E-2</v>
      </c>
    </row>
    <row r="184" spans="81:132">
      <c r="CC184" s="34" t="s">
        <v>162</v>
      </c>
      <c r="CD184" s="35"/>
      <c r="CE184" s="40">
        <f t="shared" si="87"/>
        <v>0</v>
      </c>
      <c r="CF184" s="35">
        <v>2</v>
      </c>
      <c r="CG184" s="40">
        <f t="shared" si="88"/>
        <v>9.0909090909090912E-2</v>
      </c>
      <c r="CH184" s="35">
        <v>2</v>
      </c>
      <c r="CI184" s="41">
        <f t="shared" si="89"/>
        <v>2.0202020202020204E-2</v>
      </c>
      <c r="DD184" s="33" t="s">
        <v>92</v>
      </c>
      <c r="DF184" s="40">
        <f t="shared" si="93"/>
        <v>0</v>
      </c>
      <c r="DG184">
        <v>1</v>
      </c>
      <c r="DH184" s="40">
        <f t="shared" si="94"/>
        <v>4.5454545454545456E-2</v>
      </c>
      <c r="DI184">
        <v>1</v>
      </c>
      <c r="DJ184" s="41">
        <f t="shared" si="95"/>
        <v>1.0101010101010102E-2</v>
      </c>
      <c r="DV184" s="33" t="s">
        <v>74</v>
      </c>
      <c r="DX184" s="40">
        <f t="shared" si="99"/>
        <v>0</v>
      </c>
      <c r="DY184">
        <v>1</v>
      </c>
      <c r="DZ184" s="40">
        <f t="shared" si="100"/>
        <v>4.5454545454545456E-2</v>
      </c>
      <c r="EA184">
        <v>1</v>
      </c>
      <c r="EB184" s="41">
        <f t="shared" si="101"/>
        <v>1.0101010101010102E-2</v>
      </c>
    </row>
    <row r="185" spans="81:132">
      <c r="CC185" s="33" t="s">
        <v>74</v>
      </c>
      <c r="CE185" s="40">
        <f t="shared" si="87"/>
        <v>0</v>
      </c>
      <c r="CF185">
        <v>1</v>
      </c>
      <c r="CG185" s="40">
        <f t="shared" si="88"/>
        <v>4.5454545454545456E-2</v>
      </c>
      <c r="CH185">
        <v>1</v>
      </c>
      <c r="CI185" s="41">
        <f t="shared" si="89"/>
        <v>1.0101010101010102E-2</v>
      </c>
      <c r="DD185" s="34" t="s">
        <v>151</v>
      </c>
      <c r="DE185" s="35"/>
      <c r="DF185" s="40">
        <f t="shared" si="93"/>
        <v>0</v>
      </c>
      <c r="DG185" s="35">
        <v>2</v>
      </c>
      <c r="DH185" s="40">
        <f t="shared" si="94"/>
        <v>9.0909090909090912E-2</v>
      </c>
      <c r="DI185" s="35">
        <v>2</v>
      </c>
      <c r="DJ185" s="41">
        <f t="shared" si="95"/>
        <v>2.0202020202020204E-2</v>
      </c>
      <c r="DV185" s="33" t="s">
        <v>92</v>
      </c>
      <c r="DX185" s="40">
        <f t="shared" si="99"/>
        <v>0</v>
      </c>
      <c r="DY185">
        <v>1</v>
      </c>
      <c r="DZ185" s="40">
        <f t="shared" si="100"/>
        <v>4.5454545454545456E-2</v>
      </c>
      <c r="EA185">
        <v>1</v>
      </c>
      <c r="EB185" s="41">
        <f t="shared" si="101"/>
        <v>1.0101010101010102E-2</v>
      </c>
    </row>
    <row r="186" spans="81:132">
      <c r="CC186" s="33" t="s">
        <v>92</v>
      </c>
      <c r="CE186" s="40">
        <f t="shared" si="87"/>
        <v>0</v>
      </c>
      <c r="CF186">
        <v>1</v>
      </c>
      <c r="CG186" s="40">
        <f t="shared" si="88"/>
        <v>4.5454545454545456E-2</v>
      </c>
      <c r="CH186">
        <v>1</v>
      </c>
      <c r="CI186" s="41">
        <f t="shared" si="89"/>
        <v>1.0101010101010102E-2</v>
      </c>
      <c r="DD186" s="33" t="s">
        <v>74</v>
      </c>
      <c r="DF186" s="40">
        <f t="shared" si="93"/>
        <v>0</v>
      </c>
      <c r="DG186">
        <v>2</v>
      </c>
      <c r="DH186" s="40">
        <f t="shared" si="94"/>
        <v>9.0909090909090912E-2</v>
      </c>
      <c r="DI186">
        <v>2</v>
      </c>
      <c r="DJ186" s="41">
        <f t="shared" si="95"/>
        <v>2.0202020202020204E-2</v>
      </c>
      <c r="DV186" s="34" t="s">
        <v>151</v>
      </c>
      <c r="DW186" s="35"/>
      <c r="DX186" s="40">
        <f t="shared" si="99"/>
        <v>0</v>
      </c>
      <c r="DY186" s="35">
        <v>2</v>
      </c>
      <c r="DZ186" s="40">
        <f t="shared" si="100"/>
        <v>9.0909090909090912E-2</v>
      </c>
      <c r="EA186" s="35">
        <v>2</v>
      </c>
      <c r="EB186" s="41">
        <f t="shared" si="101"/>
        <v>2.0202020202020204E-2</v>
      </c>
    </row>
    <row r="187" spans="81:132">
      <c r="CC187" s="34" t="s">
        <v>151</v>
      </c>
      <c r="CD187" s="35"/>
      <c r="CE187" s="40">
        <f t="shared" si="87"/>
        <v>0</v>
      </c>
      <c r="CF187" s="35">
        <v>2</v>
      </c>
      <c r="CG187" s="40">
        <f t="shared" si="88"/>
        <v>9.0909090909090912E-2</v>
      </c>
      <c r="CH187" s="35">
        <v>2</v>
      </c>
      <c r="CI187" s="41">
        <f t="shared" si="89"/>
        <v>2.0202020202020204E-2</v>
      </c>
      <c r="DD187" s="16" t="s">
        <v>32</v>
      </c>
      <c r="DE187" s="17">
        <v>77</v>
      </c>
      <c r="DF187" s="40">
        <f t="shared" si="93"/>
        <v>1</v>
      </c>
      <c r="DG187" s="17">
        <v>22</v>
      </c>
      <c r="DH187" s="40">
        <f t="shared" si="94"/>
        <v>1</v>
      </c>
      <c r="DI187" s="17">
        <v>99</v>
      </c>
      <c r="DJ187" s="41">
        <f t="shared" si="95"/>
        <v>1</v>
      </c>
      <c r="DV187" s="33" t="s">
        <v>74</v>
      </c>
      <c r="DX187" s="40">
        <f t="shared" si="99"/>
        <v>0</v>
      </c>
      <c r="DY187">
        <v>2</v>
      </c>
      <c r="DZ187" s="40">
        <f t="shared" si="100"/>
        <v>9.0909090909090912E-2</v>
      </c>
      <c r="EA187">
        <v>2</v>
      </c>
      <c r="EB187" s="41">
        <f t="shared" si="101"/>
        <v>2.0202020202020204E-2</v>
      </c>
    </row>
    <row r="188" spans="81:132">
      <c r="CC188" s="33" t="s">
        <v>74</v>
      </c>
      <c r="CE188" s="40">
        <f t="shared" si="87"/>
        <v>0</v>
      </c>
      <c r="CF188">
        <v>2</v>
      </c>
      <c r="CG188" s="40">
        <f t="shared" si="88"/>
        <v>9.0909090909090912E-2</v>
      </c>
      <c r="CH188">
        <v>2</v>
      </c>
      <c r="CI188" s="41">
        <f t="shared" si="89"/>
        <v>2.0202020202020204E-2</v>
      </c>
    </row>
    <row r="189" spans="81:132">
      <c r="CC189" s="16" t="s">
        <v>32</v>
      </c>
      <c r="CD189" s="17">
        <v>77</v>
      </c>
      <c r="CE189" s="40">
        <f t="shared" si="87"/>
        <v>1</v>
      </c>
      <c r="CF189" s="17">
        <v>22</v>
      </c>
      <c r="CG189" s="40">
        <f t="shared" si="88"/>
        <v>1</v>
      </c>
      <c r="CH189" s="17">
        <v>99</v>
      </c>
      <c r="CI189" s="41">
        <f t="shared" si="89"/>
        <v>1</v>
      </c>
    </row>
  </sheetData>
  <mergeCells count="216">
    <mergeCell ref="FF2:FF3"/>
    <mergeCell ref="FG2:FG3"/>
    <mergeCell ref="CT2:CU3"/>
    <mergeCell ref="CV2:CX2"/>
    <mergeCell ref="CY2:DA2"/>
    <mergeCell ref="FC2:FC3"/>
    <mergeCell ref="FD2:FD3"/>
    <mergeCell ref="FE2:FE3"/>
    <mergeCell ref="FM8:FM9"/>
    <mergeCell ref="EN9:EN10"/>
    <mergeCell ref="FM10:FM11"/>
    <mergeCell ref="FV2:FV3"/>
    <mergeCell ref="FW2:FW3"/>
    <mergeCell ref="GG2:GK2"/>
    <mergeCell ref="GL2:GM2"/>
    <mergeCell ref="FM2:FN3"/>
    <mergeCell ref="FO2:FO3"/>
    <mergeCell ref="FP2:FP3"/>
    <mergeCell ref="FQ2:FQ3"/>
    <mergeCell ref="FR2:FR3"/>
    <mergeCell ref="FS2:FS3"/>
    <mergeCell ref="DU4:DU7"/>
    <mergeCell ref="DL4:DL7"/>
    <mergeCell ref="GR3:GS3"/>
    <mergeCell ref="GT3:GU3"/>
    <mergeCell ref="FM22:FN22"/>
    <mergeCell ref="EZ3:EZ4"/>
    <mergeCell ref="FA3:FA4"/>
    <mergeCell ref="GH3:GI3"/>
    <mergeCell ref="GJ3:GK3"/>
    <mergeCell ref="GL3:GM3"/>
    <mergeCell ref="GP3:GQ3"/>
    <mergeCell ref="FM4:FM5"/>
    <mergeCell ref="FH2:FH3"/>
    <mergeCell ref="FI2:FI3"/>
    <mergeCell ref="FJ2:FJ3"/>
    <mergeCell ref="FK2:FK3"/>
    <mergeCell ref="FM20:FN21"/>
    <mergeCell ref="FO20:FQ20"/>
    <mergeCell ref="FR20:FT20"/>
    <mergeCell ref="GO2:GU2"/>
    <mergeCell ref="EU3:EW4"/>
    <mergeCell ref="EX3:EY3"/>
    <mergeCell ref="FT2:FT3"/>
    <mergeCell ref="FU2:FU3"/>
    <mergeCell ref="FM14:FM15"/>
    <mergeCell ref="FM16:FM17"/>
    <mergeCell ref="FM12:FM13"/>
    <mergeCell ref="EM14:EO15"/>
    <mergeCell ref="EM5:EM10"/>
    <mergeCell ref="EN5:EN6"/>
    <mergeCell ref="EU5:EU8"/>
    <mergeCell ref="EV5:EV6"/>
    <mergeCell ref="FM6:FM7"/>
    <mergeCell ref="EN7:EN8"/>
    <mergeCell ref="EV7:EV8"/>
    <mergeCell ref="FM41:FN41"/>
    <mergeCell ref="FM26:FM39"/>
    <mergeCell ref="FM40:FN40"/>
    <mergeCell ref="FU20:FW20"/>
    <mergeCell ref="GO16:GU16"/>
    <mergeCell ref="GH17:GI17"/>
    <mergeCell ref="GJ17:GK17"/>
    <mergeCell ref="GL17:GM17"/>
    <mergeCell ref="GP17:GQ17"/>
    <mergeCell ref="GR17:GS17"/>
    <mergeCell ref="GT17:GU17"/>
    <mergeCell ref="EM51:EO52"/>
    <mergeCell ref="EP51:EQ51"/>
    <mergeCell ref="ER51:ER52"/>
    <mergeCell ref="ES51:ES52"/>
    <mergeCell ref="EW51:EW52"/>
    <mergeCell ref="EX51:EY51"/>
    <mergeCell ref="EP40:EQ40"/>
    <mergeCell ref="ER40:ER41"/>
    <mergeCell ref="ES40:ES41"/>
    <mergeCell ref="EM42:EM47"/>
    <mergeCell ref="EN42:EN43"/>
    <mergeCell ref="EN44:EN45"/>
    <mergeCell ref="EN46:EN47"/>
    <mergeCell ref="EM40:EO41"/>
    <mergeCell ref="EP64:EQ64"/>
    <mergeCell ref="ER64:ER65"/>
    <mergeCell ref="ES64:ES65"/>
    <mergeCell ref="EM66:EM71"/>
    <mergeCell ref="EN66:EN67"/>
    <mergeCell ref="EN68:EN69"/>
    <mergeCell ref="EN70:EN71"/>
    <mergeCell ref="EM53:EM60"/>
    <mergeCell ref="EN53:EN54"/>
    <mergeCell ref="EN55:EN56"/>
    <mergeCell ref="EN57:EN58"/>
    <mergeCell ref="EN59:EN60"/>
    <mergeCell ref="EM64:EO65"/>
    <mergeCell ref="DL75:DL78"/>
    <mergeCell ref="EM75:EO76"/>
    <mergeCell ref="EP75:EQ75"/>
    <mergeCell ref="ER75:ER76"/>
    <mergeCell ref="ES75:ES76"/>
    <mergeCell ref="EM77:EM82"/>
    <mergeCell ref="EN77:EN78"/>
    <mergeCell ref="EN79:EN80"/>
    <mergeCell ref="EN81:EN82"/>
    <mergeCell ref="EP97:EQ97"/>
    <mergeCell ref="CT91:CT94"/>
    <mergeCell ref="ER97:ER98"/>
    <mergeCell ref="ES97:ES98"/>
    <mergeCell ref="EM99:EM104"/>
    <mergeCell ref="EN99:EN100"/>
    <mergeCell ref="EM86:EO87"/>
    <mergeCell ref="EP86:EQ86"/>
    <mergeCell ref="ER86:ER87"/>
    <mergeCell ref="ES86:ES87"/>
    <mergeCell ref="EM88:EM93"/>
    <mergeCell ref="EN88:EN89"/>
    <mergeCell ref="ED89:ED92"/>
    <mergeCell ref="EN90:EN91"/>
    <mergeCell ref="EN112:EN113"/>
    <mergeCell ref="EN114:EN115"/>
    <mergeCell ref="CB100:CB102"/>
    <mergeCell ref="DC100:DC103"/>
    <mergeCell ref="DU100:DU103"/>
    <mergeCell ref="EN101:EN102"/>
    <mergeCell ref="EN103:EN104"/>
    <mergeCell ref="EM108:EO109"/>
    <mergeCell ref="EN92:EN93"/>
    <mergeCell ref="EM97:EO98"/>
    <mergeCell ref="GL16:GM16"/>
    <mergeCell ref="GG16:GK16"/>
    <mergeCell ref="EM130:EO131"/>
    <mergeCell ref="EP130:EQ130"/>
    <mergeCell ref="ER130:ER131"/>
    <mergeCell ref="ES130:ES131"/>
    <mergeCell ref="EM132:EM139"/>
    <mergeCell ref="EN132:EN133"/>
    <mergeCell ref="EN134:EN135"/>
    <mergeCell ref="EN136:EN137"/>
    <mergeCell ref="EN138:EN139"/>
    <mergeCell ref="EM119:EO120"/>
    <mergeCell ref="EP119:EQ119"/>
    <mergeCell ref="ER119:ER120"/>
    <mergeCell ref="ES119:ES120"/>
    <mergeCell ref="EM121:EM126"/>
    <mergeCell ref="EN121:EN122"/>
    <mergeCell ref="EN123:EN124"/>
    <mergeCell ref="EN125:EN126"/>
    <mergeCell ref="EP108:EQ108"/>
    <mergeCell ref="ER108:ER109"/>
    <mergeCell ref="ES108:ES109"/>
    <mergeCell ref="EM110:EM115"/>
    <mergeCell ref="EN110:EN111"/>
    <mergeCell ref="GY7:GZ7"/>
    <mergeCell ref="HK3:HK6"/>
    <mergeCell ref="HL3:HL4"/>
    <mergeCell ref="HL5:HL6"/>
    <mergeCell ref="HL7:HL8"/>
    <mergeCell ref="HL9:HL10"/>
    <mergeCell ref="HK7:HK10"/>
    <mergeCell ref="GY2:GZ3"/>
    <mergeCell ref="HA2:HC2"/>
    <mergeCell ref="HD2:HF2"/>
    <mergeCell ref="HG2:HI2"/>
    <mergeCell ref="GY4:GZ4"/>
    <mergeCell ref="GY8:GY21"/>
    <mergeCell ref="HA17:HI17"/>
    <mergeCell ref="HA13:HI13"/>
    <mergeCell ref="HA4:HI4"/>
    <mergeCell ref="HA8:HI8"/>
    <mergeCell ref="GY5:GZ5"/>
    <mergeCell ref="GY6:GZ6"/>
    <mergeCell ref="EN35:EN36"/>
    <mergeCell ref="EN33:EN34"/>
    <mergeCell ref="EN31:EN32"/>
    <mergeCell ref="EN29:EN30"/>
    <mergeCell ref="EM29:EM36"/>
    <mergeCell ref="ES27:ES28"/>
    <mergeCell ref="ER27:ER28"/>
    <mergeCell ref="EP27:EQ27"/>
    <mergeCell ref="EM27:EO28"/>
    <mergeCell ref="EN22:EN23"/>
    <mergeCell ref="EN20:EN21"/>
    <mergeCell ref="EN18:EN19"/>
    <mergeCell ref="EN16:EN17"/>
    <mergeCell ref="EM16:EM23"/>
    <mergeCell ref="ES14:ES15"/>
    <mergeCell ref="ER14:ER15"/>
    <mergeCell ref="EP14:EQ14"/>
    <mergeCell ref="ED4:ED7"/>
    <mergeCell ref="ES3:ES4"/>
    <mergeCell ref="ER3:ER4"/>
    <mergeCell ref="EP3:EQ3"/>
    <mergeCell ref="EM3:EO4"/>
    <mergeCell ref="CK83:CK86"/>
    <mergeCell ref="DC4:DC7"/>
    <mergeCell ref="CT4:CT7"/>
    <mergeCell ref="CK4:CK7"/>
    <mergeCell ref="CB4:CB6"/>
    <mergeCell ref="BC5:BC14"/>
    <mergeCell ref="BC15:BC24"/>
    <mergeCell ref="AT5:AT10"/>
    <mergeCell ref="AT11:AT17"/>
    <mergeCell ref="V35:V40"/>
    <mergeCell ref="V29:V34"/>
    <mergeCell ref="V23:V28"/>
    <mergeCell ref="M14:M22"/>
    <mergeCell ref="M5:M13"/>
    <mergeCell ref="BY3:BZ3"/>
    <mergeCell ref="BW3:BX3"/>
    <mergeCell ref="BU3:BV3"/>
    <mergeCell ref="AK5:AK11"/>
    <mergeCell ref="AK12:AK18"/>
    <mergeCell ref="AB5:AB11"/>
    <mergeCell ref="AB12:AB18"/>
    <mergeCell ref="V5:V10"/>
    <mergeCell ref="V11:V16"/>
    <mergeCell ref="V17:V22"/>
  </mergeCells>
  <conditionalFormatting sqref="ES42:ES50 ES53:ES63 ES66:ES74 ES77:ES85 ES88:ES96 ES99:ES107 ES110:ES118 ES121:ES129 ES132:ES1048576 ES1:ES40 FA3:FA10">
    <cfRule type="cellIs" dxfId="5" priority="8" operator="lessThan">
      <formula>0.05</formula>
    </cfRule>
  </conditionalFormatting>
  <conditionalFormatting sqref="ES51">
    <cfRule type="cellIs" dxfId="4" priority="7" operator="lessThan">
      <formula>0.05</formula>
    </cfRule>
  </conditionalFormatting>
  <conditionalFormatting sqref="ES3 ES64">
    <cfRule type="cellIs" dxfId="3" priority="6" operator="lessThan">
      <formula>0.05</formula>
    </cfRule>
  </conditionalFormatting>
  <conditionalFormatting sqref="ES130 ES119 ES108 ES97 ES27 ES86 ES14 ES75">
    <cfRule type="cellIs" dxfId="2" priority="5" operator="lessThan">
      <formula>0.05</formula>
    </cfRule>
  </conditionalFormatting>
  <conditionalFormatting sqref="FA3">
    <cfRule type="cellIs" dxfId="1" priority="4" operator="lessThan">
      <formula>0.05</formula>
    </cfRule>
  </conditionalFormatting>
  <conditionalFormatting sqref="HC5:HC7 HF5:HF7 HI5:HI7 HI18:HI21 HF18:HF21 HC18:HC21 HI14:HI16 HF14:HF16 HC14:HC16 HI9:HI12 HF9:HF12 HC9:HC12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EE5A5-FEEF-40B4-AFD1-9E281C36754B}">
  <dimension ref="A1"/>
  <sheetViews>
    <sheetView workbookViewId="0"/>
  </sheetViews>
  <sheetFormatPr defaultColWidth="11" defaultRowHeight="15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6A5A-33C4-4BC5-812B-B2687458003A}">
  <dimension ref="A1"/>
  <sheetViews>
    <sheetView workbookViewId="0">
      <selection activeCell="A2" sqref="A2"/>
    </sheetView>
  </sheetViews>
  <sheetFormatPr defaultColWidth="11" defaultRowHeight="15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23D1-9456-49C6-89F5-CC15535846AE}">
  <dimension ref="A1"/>
  <sheetViews>
    <sheetView workbookViewId="0">
      <selection activeCell="B2" sqref="B2"/>
    </sheetView>
  </sheetViews>
  <sheetFormatPr defaultColWidth="11" defaultRowHeight="15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7978-8674-43F1-B6E9-855C728008F6}">
  <dimension ref="A1"/>
  <sheetViews>
    <sheetView workbookViewId="0">
      <selection activeCell="B2" sqref="B2"/>
    </sheetView>
  </sheetViews>
  <sheetFormatPr defaultColWidth="11" defaultRowHeight="15.7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AADC-31FC-4207-93DA-A55DF0CD362E}">
  <dimension ref="A1"/>
  <sheetViews>
    <sheetView workbookViewId="0">
      <selection activeCell="J27" sqref="J27"/>
    </sheetView>
  </sheetViews>
  <sheetFormatPr defaultColWidth="11" defaultRowHeight="15.7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Props1.xml><?xml version="1.0" encoding="utf-8"?>
<ds:datastoreItem xmlns:ds="http://schemas.openxmlformats.org/officeDocument/2006/customXml" ds:itemID="{2E07FB51-AFBE-46BC-A48D-6C77E919D99A}"/>
</file>

<file path=customXml/itemProps2.xml><?xml version="1.0" encoding="utf-8"?>
<ds:datastoreItem xmlns:ds="http://schemas.openxmlformats.org/officeDocument/2006/customXml" ds:itemID="{D17BC34C-5140-4CCF-A143-20B517D248BF}"/>
</file>

<file path=customXml/itemProps3.xml><?xml version="1.0" encoding="utf-8"?>
<ds:datastoreItem xmlns:ds="http://schemas.openxmlformats.org/officeDocument/2006/customXml" ds:itemID="{DA6E567E-10D6-4535-98EE-3435D3C0CB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2022-02-24T01:33:30Z</dcterms:created>
  <dcterms:modified xsi:type="dcterms:W3CDTF">2024-02-27T17:55:40Z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